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400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<sst xmlns="http://schemas.openxmlformats.org/spreadsheetml/2006/main" count="389" uniqueCount="81">
  <si>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</si>
  <si>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</si>
  <si>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</si>
  <si>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</si>
  <si>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</si>
  <si>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</si>
  <si>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</si>
  <si>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</si>
  <si>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</si>
  <si>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</si>
  <si>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</si>
  <si>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</si>
  <si>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</si>
  <si>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</si>
  <si>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</si>
  <si>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</si>
  <si>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</si>
  <si>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</si>
  <si>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</si>
  <si>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</si>
  <si>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</si>
  <si>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</si>
  <si>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</si>
  <si>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</si>
  <si>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</si>
  <si>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</si>
  <si>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</si>
  <si>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</si>
  <si>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</si>
  <si>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</si>
  <si>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</si>
  <si>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</si>
  <si>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</si>
  <si>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</si>
  <si>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</si>
  <si>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</si>
  <si>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</si>
  <si>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</si>
  <si>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</si>
  <si>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</si>
  <si>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</si>
  <si>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</si>
  <si>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</si>
  <si>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</si>
  <si>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</si>
  <si>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</si>
  <si>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</si>
  <si>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</si>
  <si>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</si>
  <si>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</si>
  <si>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</si>
  <si>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</si>
  <si>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</si>
  <si>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</si>
  <si>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</si>
  <si>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</si>
  <si>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</si>
  <si>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</si>
  <si>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</si>
  <si>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 xml:space="preserve"> 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</si>
  <si>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</rPr>
      <t>(p)</t>
    </r>
  </si>
  <si>
    <r>
      <t>July-22</t>
    </r>
    <r>
      <rPr>
        <vertAlign val="superscript"/>
        <sz val="12"/>
        <rFont val="Calibri"/>
        <family val="2"/>
      </rPr>
      <t>(p)</t>
    </r>
  </si>
  <si>
    <r>
      <t>August-22</t>
    </r>
    <r>
      <rPr>
        <vertAlign val="superscript"/>
        <sz val="12"/>
        <rFont val="Calibri"/>
        <family val="2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</si>
  <si>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</si>
  <si>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r>
      <t>October-22</t>
    </r>
    <r>
      <rPr>
        <vertAlign val="superscript"/>
        <sz val="12"/>
        <rFont val="Cambria"/>
        <family val="1"/>
      </rPr>
      <t>(p)</t>
    </r>
  </si>
  <si>
    <r>
      <t>November-22</t>
    </r>
    <r>
      <rPr>
        <vertAlign val="superscript"/>
        <sz val="12"/>
        <rFont val="Cambria"/>
        <family val="1"/>
      </rPr>
      <t>(p)</t>
    </r>
  </si>
  <si>
    <t>2022</t>
  </si>
  <si>
    <r>
      <t>December-22</t>
    </r>
    <r>
      <rPr>
        <vertAlign val="superscript"/>
        <sz val="12"/>
        <rFont val="Cambria"/>
        <family val="1"/>
      </rPr>
      <t>(p)</t>
    </r>
  </si>
  <si>
    <r>
      <t>January-23</t>
    </r>
    <r>
      <rPr>
        <vertAlign val="superscript"/>
        <sz val="12"/>
        <rFont val="Cambria"/>
        <family val="1"/>
      </rPr>
      <t>(p)</t>
    </r>
  </si>
  <si>
    <r>
      <t>February-23</t>
    </r>
    <r>
      <rPr>
        <vertAlign val="superscript"/>
        <sz val="12"/>
        <rFont val="Cambria"/>
        <family val="1"/>
      </rPr>
      <t>(p)</t>
    </r>
  </si>
  <si>
    <r>
      <t>March-23</t>
    </r>
    <r>
      <rPr>
        <vertAlign val="superscript"/>
        <sz val="12"/>
        <rFont val="Cambria"/>
        <family val="1"/>
      </rPr>
      <t>(p)</t>
    </r>
  </si>
  <si>
    <r>
      <t>April-23</t>
    </r>
    <r>
      <rPr>
        <vertAlign val="superscript"/>
        <sz val="12"/>
        <rFont val="Cambria"/>
        <family val="1"/>
      </rPr>
      <t>(p)</t>
    </r>
  </si>
  <si>
    <r>
      <t xml:space="preserve"> April 22</t>
    </r>
    <r>
      <rPr>
        <vertAlign val="superscript"/>
        <sz val="12"/>
        <rFont val="Cambria"/>
        <family val="1"/>
      </rPr>
      <t>(p)</t>
    </r>
  </si>
  <si>
    <r>
      <t>May-23</t>
    </r>
    <r>
      <rPr>
        <vertAlign val="superscript"/>
        <sz val="12"/>
        <rFont val="Cambria"/>
        <family val="1"/>
      </rPr>
      <t>(p)</t>
    </r>
  </si>
  <si>
    <r>
      <t>June-23</t>
    </r>
    <r>
      <rPr>
        <vertAlign val="superscript"/>
        <sz val="12"/>
        <rFont val="Cambria"/>
        <family val="1"/>
      </rPr>
      <t>(p)</t>
    </r>
  </si>
  <si>
    <r>
      <t>July-23</t>
    </r>
    <r>
      <rPr>
        <vertAlign val="superscript"/>
        <sz val="12"/>
        <rFont val="Cambria"/>
        <family val="1"/>
      </rPr>
      <t>(p)</t>
    </r>
  </si>
  <si>
    <t>Q3-2023</t>
  </si>
  <si>
    <r>
      <t>August-23</t>
    </r>
    <r>
      <rPr>
        <vertAlign val="superscript"/>
        <sz val="12"/>
        <rFont val="Calibri"/>
        <family val="2"/>
      </rPr>
      <t>(p)</t>
    </r>
  </si>
  <si>
    <r>
      <t>September-23</t>
    </r>
    <r>
      <rPr>
        <vertAlign val="superscript"/>
        <sz val="12"/>
        <rFont val="Cambria"/>
        <family val="1"/>
      </rPr>
      <t>(p)</t>
    </r>
  </si>
  <si>
    <r>
      <t>October-23</t>
    </r>
    <r>
      <rPr>
        <vertAlign val="superscript"/>
        <sz val="12"/>
        <rFont val="Cambria"/>
        <family val="1"/>
      </rPr>
      <t>(p)</t>
    </r>
  </si>
  <si>
    <r>
      <t>November-23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</si>
</sst>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Vrai&quot;;&quot;Vrai&quot;;&quot;Faux&quot;"/>
    <numFmt numFmtId="203" formatCode="&quot;Actif&quot;;&quot;Actif&quot;;&quot;Inactif&quot;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mbria"/>
      <family val="1"/>
    </font>
    <font>
      <vertAlign val="superscript"/>
      <sz val="12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8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9" fontId="43" fillId="0" borderId="0" xfId="44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8" fontId="59" fillId="0" borderId="0" xfId="0" applyFont="1" applyBorder="1" applyAlignment="1">
      <alignment horizontal="center"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0" fontId="43" fillId="6" borderId="0" xfId="44" applyFill="1" applyAlignment="1" applyProtection="1">
      <alignment/>
      <protection/>
    </xf>
    <xf numFmtId="188" fontId="55" fillId="6" borderId="0" xfId="0" applyFont="1" applyFill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6" borderId="15" xfId="0" applyFont="1" applyFill="1" applyBorder="1" applyAlignment="1">
      <alignment/>
    </xf>
    <xf numFmtId="188" fontId="55" fillId="6" borderId="15" xfId="0" applyFont="1" applyFill="1" applyBorder="1" applyAlignment="1">
      <alignment/>
    </xf>
    <xf numFmtId="188" fontId="4" fillId="0" borderId="0" xfId="0" applyFont="1" applyAlignment="1">
      <alignment/>
    </xf>
    <xf numFmtId="189" fontId="33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5" fillId="0" borderId="10" xfId="0" applyNumberFormat="1" applyFont="1" applyFill="1" applyBorder="1" applyAlignment="1" applyProtection="1" quotePrefix="1">
      <alignment horizontal="left"/>
      <protection/>
    </xf>
    <xf numFmtId="189" fontId="26" fillId="0" borderId="14" xfId="0" applyNumberFormat="1" applyFont="1" applyBorder="1" applyAlignment="1">
      <alignment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34" fillId="35" borderId="10" xfId="0" applyNumberFormat="1" applyFont="1" applyFill="1" applyBorder="1" applyAlignment="1" applyProtection="1">
      <alignment horizontal="center" vertical="center" wrapText="1"/>
      <protection/>
    </xf>
    <xf numFmtId="189" fontId="34" fillId="35" borderId="10" xfId="0" applyNumberFormat="1" applyFont="1" applyFill="1" applyBorder="1" applyAlignment="1" applyProtection="1">
      <alignment horizontal="center" vertical="center"/>
      <protection/>
    </xf>
    <xf numFmtId="49" fontId="55" fillId="6" borderId="0" xfId="0" applyNumberFormat="1" applyFont="1" applyFill="1" applyAlignment="1" quotePrefix="1">
      <alignment horizontal="right"/>
    </xf>
    <xf numFmtId="49" fontId="55" fillId="6" borderId="0" xfId="0" applyNumberFormat="1" applyFont="1" applyFill="1" applyAlignment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9" fontId="25" fillId="0" borderId="10" xfId="0" applyNumberFormat="1" applyFont="1" applyFill="1" applyBorder="1" applyAlignment="1" applyProtection="1" quotePrefix="1">
      <alignment horizontal="right"/>
      <protection/>
    </xf>
    <xf numFmtId="188" fontId="0" fillId="0" borderId="0" xfId="0" applyFill="1" applyAlignment="1">
      <alignment/>
    </xf>
    <xf numFmtId="188" fontId="7" fillId="0" borderId="0" xfId="0" applyFont="1" applyFill="1" applyAlignment="1">
      <alignment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33" fillId="35" borderId="16" xfId="0" applyNumberFormat="1" applyFont="1" applyFill="1" applyBorder="1" applyAlignment="1">
      <alignment horizontal="center" vertical="center" wrapText="1"/>
    </xf>
    <xf numFmtId="189" fontId="33" fillId="35" borderId="17" xfId="0" applyNumberFormat="1" applyFont="1" applyFill="1" applyBorder="1" applyAlignment="1">
      <alignment horizontal="center" vertical="center" wrapText="1"/>
    </xf>
    <xf numFmtId="189" fontId="33" fillId="35" borderId="16" xfId="0" applyNumberFormat="1" applyFont="1" applyFill="1" applyBorder="1" applyAlignment="1" applyProtection="1">
      <alignment horizontal="center" vertical="center" wrapText="1"/>
      <protection/>
    </xf>
    <xf numFmtId="189" fontId="33" fillId="35" borderId="17" xfId="0" applyNumberFormat="1" applyFont="1" applyFill="1" applyBorder="1" applyAlignment="1" applyProtection="1">
      <alignment horizontal="center" vertical="center" wrapText="1"/>
      <protection/>
    </xf>
    <xf numFmtId="189" fontId="33" fillId="0" borderId="18" xfId="0" applyNumberFormat="1" applyFont="1" applyBorder="1" applyAlignment="1" applyProtection="1">
      <alignment horizontal="center"/>
      <protection/>
    </xf>
    <xf numFmtId="189" fontId="33" fillId="35" borderId="10" xfId="0" applyNumberFormat="1" applyFont="1" applyFill="1" applyBorder="1" applyAlignment="1" applyProtection="1">
      <alignment horizontal="center" vertical="center" wrapText="1"/>
      <protection/>
    </xf>
    <xf numFmtId="189" fontId="33" fillId="35" borderId="19" xfId="0" applyNumberFormat="1" applyFont="1" applyFill="1" applyBorder="1" applyAlignment="1" applyProtection="1">
      <alignment horizontal="center" vertical="center"/>
      <protection/>
    </xf>
    <xf numFmtId="189" fontId="33" fillId="35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E21" sqref="E21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8.88671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34" t="s">
        <v>18</v>
      </c>
      <c r="C12" s="35" t="s">
        <v>22</v>
      </c>
      <c r="D12" s="35" t="s">
        <v>18</v>
      </c>
      <c r="E12" s="36">
        <v>45231</v>
      </c>
    </row>
    <row r="13" spans="2:5" ht="15.75">
      <c r="B13" s="34" t="s">
        <v>19</v>
      </c>
      <c r="C13" s="35" t="s">
        <v>23</v>
      </c>
      <c r="D13" s="35" t="s">
        <v>19</v>
      </c>
      <c r="E13" s="49" t="s">
        <v>76</v>
      </c>
    </row>
    <row r="14" spans="2:5" ht="15.75">
      <c r="B14" s="34" t="s">
        <v>20</v>
      </c>
      <c r="C14" s="35" t="s">
        <v>24</v>
      </c>
      <c r="D14" s="35" t="s">
        <v>20</v>
      </c>
      <c r="E14" s="50" t="s">
        <v>66</v>
      </c>
    </row>
    <row r="15" spans="2:5" ht="16.5" thickBot="1">
      <c r="B15" s="37"/>
      <c r="C15" s="38"/>
      <c r="D15" s="38"/>
      <c r="E15" s="38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27" t="s">
        <v>55</v>
      </c>
    </row>
    <row r="25" ht="15.75">
      <c r="B25" s="30" t="s">
        <v>26</v>
      </c>
    </row>
    <row r="26" ht="15.75">
      <c r="B26" s="28" t="s">
        <v>27</v>
      </c>
    </row>
    <row r="27" ht="15.75">
      <c r="B27" s="28" t="s">
        <v>28</v>
      </c>
    </row>
    <row r="28" ht="15.75">
      <c r="B28" s="28" t="s">
        <v>46</v>
      </c>
    </row>
    <row r="29" ht="15.75">
      <c r="B29" s="28" t="s">
        <v>29</v>
      </c>
    </row>
    <row r="30" ht="15.75">
      <c r="B30" s="28" t="s">
        <v>30</v>
      </c>
    </row>
    <row r="31" ht="15.75">
      <c r="B31" s="29" t="s">
        <v>31</v>
      </c>
    </row>
    <row r="32" ht="15.75">
      <c r="B32" s="29" t="s">
        <v>32</v>
      </c>
    </row>
    <row r="33" ht="15.75">
      <c r="B33" s="31" t="s">
        <v>33</v>
      </c>
    </row>
    <row r="34" ht="15.75">
      <c r="B34" s="28" t="s">
        <v>34</v>
      </c>
    </row>
    <row r="35" ht="15.75">
      <c r="B35" s="29" t="s">
        <v>35</v>
      </c>
    </row>
    <row r="36" ht="15.75">
      <c r="B36" s="32" t="s">
        <v>36</v>
      </c>
    </row>
    <row r="37" ht="15.75">
      <c r="B37" s="30" t="s">
        <v>37</v>
      </c>
    </row>
    <row r="38" ht="15.75">
      <c r="B38" s="32" t="s">
        <v>38</v>
      </c>
    </row>
    <row r="39" ht="15.75">
      <c r="B39" s="33" t="s">
        <v>39</v>
      </c>
    </row>
    <row r="40" ht="15.75">
      <c r="B40" s="33" t="s">
        <v>40</v>
      </c>
    </row>
    <row r="41" ht="15.75">
      <c r="B41" s="30" t="s">
        <v>41</v>
      </c>
    </row>
    <row r="42" ht="15.75">
      <c r="B42" s="30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98"/>
  <sheetViews>
    <sheetView tabSelected="1" zoomScale="80" zoomScaleNormal="80" zoomScalePageLayoutView="0" workbookViewId="0" topLeftCell="A1">
      <pane xSplit="1" ySplit="6" topLeftCell="I1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99" sqref="S199"/>
    </sheetView>
  </sheetViews>
  <sheetFormatPr defaultColWidth="8.88671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99609375" style="0" bestFit="1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19" s="42" customFormat="1" ht="42" customHeight="1">
      <c r="A5" s="86" t="s">
        <v>51</v>
      </c>
      <c r="B5" s="85" t="s">
        <v>26</v>
      </c>
      <c r="C5" s="85"/>
      <c r="D5" s="85"/>
      <c r="E5" s="85"/>
      <c r="F5" s="85"/>
      <c r="G5" s="85"/>
      <c r="H5" s="85"/>
      <c r="I5" s="85"/>
      <c r="J5" s="85" t="s">
        <v>47</v>
      </c>
      <c r="K5" s="85"/>
      <c r="L5" s="85"/>
      <c r="M5" s="80" t="s">
        <v>36</v>
      </c>
      <c r="N5" s="82" t="s">
        <v>37</v>
      </c>
      <c r="O5" s="80" t="s">
        <v>49</v>
      </c>
      <c r="P5" s="80" t="s">
        <v>39</v>
      </c>
      <c r="Q5" s="80" t="s">
        <v>40</v>
      </c>
      <c r="R5" s="82" t="s">
        <v>50</v>
      </c>
      <c r="S5" s="82" t="s">
        <v>42</v>
      </c>
    </row>
    <row r="6" spans="1:19" s="42" customFormat="1" ht="75">
      <c r="A6" s="87"/>
      <c r="B6" s="45" t="s">
        <v>27</v>
      </c>
      <c r="C6" s="45" t="s">
        <v>28</v>
      </c>
      <c r="D6" s="45" t="s">
        <v>45</v>
      </c>
      <c r="E6" s="45" t="s">
        <v>29</v>
      </c>
      <c r="F6" s="45" t="s">
        <v>30</v>
      </c>
      <c r="G6" s="45" t="s">
        <v>31</v>
      </c>
      <c r="H6" s="45" t="s">
        <v>32</v>
      </c>
      <c r="I6" s="46" t="s">
        <v>1</v>
      </c>
      <c r="J6" s="45" t="s">
        <v>34</v>
      </c>
      <c r="K6" s="45" t="s">
        <v>48</v>
      </c>
      <c r="L6" s="46" t="s">
        <v>1</v>
      </c>
      <c r="M6" s="81"/>
      <c r="N6" s="83"/>
      <c r="O6" s="81"/>
      <c r="P6" s="81"/>
      <c r="Q6" s="81"/>
      <c r="R6" s="83"/>
      <c r="S6" s="83"/>
    </row>
    <row r="7" spans="1:19" ht="15.75">
      <c r="A7" s="43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3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3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3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3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3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3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3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3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3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3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3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3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3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3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3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3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3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3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3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3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3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3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3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3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3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3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3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3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3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3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3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3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3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3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3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3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3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3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3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3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3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3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3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3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3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3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3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3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3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3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3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3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3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3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3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3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3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3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3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3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3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3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3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3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3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3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3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3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3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3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3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3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3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3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3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3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3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3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3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3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3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3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3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3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3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3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3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3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3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3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3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3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3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3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3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3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3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3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3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3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3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3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3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3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3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3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3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3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3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3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3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3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3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3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3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3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3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3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3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3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3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3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3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3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3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3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3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3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3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3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3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3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3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3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3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3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3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3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3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3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3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3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3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3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3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3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62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3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 aca="true" t="shared" si="13" ref="S154:S162">SUM(I154,L154:O154,R154,P154,Q154)</f>
        <v>1597711.8000000003</v>
      </c>
    </row>
    <row r="155" spans="1:19" ht="15.75">
      <c r="A155" s="43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 aca="true" t="shared" si="14" ref="I155:I162"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 t="shared" si="13"/>
        <v>1604674.1</v>
      </c>
    </row>
    <row r="156" spans="1:19" ht="15.75">
      <c r="A156" s="43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 t="shared" si="14"/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 t="shared" si="13"/>
        <v>1634637.3000000005</v>
      </c>
    </row>
    <row r="157" spans="1:19" ht="15.75">
      <c r="A157" s="43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 t="shared" si="14"/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 t="shared" si="13"/>
        <v>1650122.5999999999</v>
      </c>
    </row>
    <row r="158" spans="1:19" ht="15.75">
      <c r="A158" s="43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 t="shared" si="14"/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 t="shared" si="13"/>
        <v>1710877.8000000003</v>
      </c>
    </row>
    <row r="159" spans="1:19" ht="15.75">
      <c r="A159" s="43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 t="shared" si="14"/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 t="shared" si="13"/>
        <v>1691173.8000000003</v>
      </c>
    </row>
    <row r="160" spans="1:19" ht="15.75">
      <c r="A160" s="43">
        <v>44135</v>
      </c>
      <c r="B160" s="6">
        <v>451043.8</v>
      </c>
      <c r="C160" s="6">
        <v>177742.6</v>
      </c>
      <c r="D160" s="6">
        <v>4021.3</v>
      </c>
      <c r="E160" s="6">
        <v>16074.699999999999</v>
      </c>
      <c r="F160" s="6">
        <v>9405.599999999999</v>
      </c>
      <c r="G160" s="6">
        <v>3.5</v>
      </c>
      <c r="H160" s="7">
        <f>4827.9+39226.7</f>
        <v>44054.6</v>
      </c>
      <c r="I160" s="4">
        <f t="shared" si="14"/>
        <v>702346.1</v>
      </c>
      <c r="J160" s="6">
        <v>422995.5</v>
      </c>
      <c r="K160" s="6">
        <v>63124.30000000001</v>
      </c>
      <c r="L160" s="8">
        <f t="shared" si="12"/>
        <v>486119.8</v>
      </c>
      <c r="M160" s="5" t="s">
        <v>0</v>
      </c>
      <c r="N160" s="6">
        <v>61430.1</v>
      </c>
      <c r="O160" s="6">
        <v>365883.4</v>
      </c>
      <c r="P160" s="6">
        <v>97099.3</v>
      </c>
      <c r="Q160" s="6">
        <v>-86902.79999999999</v>
      </c>
      <c r="R160" s="6">
        <f>127678.3-97099.3+2972.9</f>
        <v>33551.9</v>
      </c>
      <c r="S160" s="6">
        <f t="shared" si="13"/>
        <v>1659527.7999999998</v>
      </c>
    </row>
    <row r="161" spans="1:19" ht="15.75">
      <c r="A161" s="43">
        <v>44165</v>
      </c>
      <c r="B161" s="6">
        <v>458174</v>
      </c>
      <c r="C161" s="6">
        <v>188782.8</v>
      </c>
      <c r="D161" s="6">
        <v>2194.3</v>
      </c>
      <c r="E161" s="6">
        <v>8576.6</v>
      </c>
      <c r="F161" s="6">
        <v>10968.7</v>
      </c>
      <c r="G161" s="6">
        <v>4.2</v>
      </c>
      <c r="H161" s="7">
        <f>4342+43417.3</f>
        <v>47759.3</v>
      </c>
      <c r="I161" s="4">
        <f t="shared" si="14"/>
        <v>716459.9</v>
      </c>
      <c r="J161" s="6">
        <v>428598</v>
      </c>
      <c r="K161" s="6">
        <v>58882.100000000006</v>
      </c>
      <c r="L161" s="8">
        <f t="shared" si="12"/>
        <v>487480.1</v>
      </c>
      <c r="M161" s="5" t="s">
        <v>0</v>
      </c>
      <c r="N161" s="6">
        <v>58995.2</v>
      </c>
      <c r="O161" s="6">
        <v>368483.9</v>
      </c>
      <c r="P161" s="6">
        <v>97099.3</v>
      </c>
      <c r="Q161" s="6">
        <v>-87106.4</v>
      </c>
      <c r="R161" s="6">
        <f>128001.7-97099.3+2658.9</f>
        <v>33561.299999999996</v>
      </c>
      <c r="S161" s="6">
        <f t="shared" si="13"/>
        <v>1674973.3000000003</v>
      </c>
    </row>
    <row r="162" spans="1:19" ht="15.75">
      <c r="A162" s="43">
        <v>44196</v>
      </c>
      <c r="B162" s="6">
        <v>503703.5</v>
      </c>
      <c r="C162" s="6">
        <v>216248.8</v>
      </c>
      <c r="D162" s="6">
        <v>4005.2</v>
      </c>
      <c r="E162" s="6">
        <v>9345.300000000001</v>
      </c>
      <c r="F162" s="6">
        <v>5956.7</v>
      </c>
      <c r="G162" s="6">
        <v>4.7</v>
      </c>
      <c r="H162" s="7">
        <f>5393.2+34319.3</f>
        <v>39712.5</v>
      </c>
      <c r="I162" s="4">
        <f t="shared" si="14"/>
        <v>778976.7</v>
      </c>
      <c r="J162" s="6">
        <v>406536.9</v>
      </c>
      <c r="K162" s="6">
        <v>50097.3</v>
      </c>
      <c r="L162" s="8">
        <f t="shared" si="12"/>
        <v>456634.2</v>
      </c>
      <c r="M162" s="5" t="s">
        <v>0</v>
      </c>
      <c r="N162" s="6">
        <v>63218.3</v>
      </c>
      <c r="O162" s="6">
        <v>371450.69999999995</v>
      </c>
      <c r="P162" s="6">
        <v>41175.3</v>
      </c>
      <c r="Q162" s="6">
        <v>-59873</v>
      </c>
      <c r="R162" s="6">
        <f>73122.1-41175.3+2905.1</f>
        <v>34851.9</v>
      </c>
      <c r="S162" s="6">
        <f t="shared" si="13"/>
        <v>1686434.0999999999</v>
      </c>
    </row>
    <row r="163" spans="1:19" ht="15.75">
      <c r="A163" s="43">
        <v>44227</v>
      </c>
      <c r="B163" s="6">
        <v>477149.7</v>
      </c>
      <c r="C163" s="6">
        <v>180878</v>
      </c>
      <c r="D163" s="6">
        <v>4079.9</v>
      </c>
      <c r="E163" s="6">
        <v>18457.899999999998</v>
      </c>
      <c r="F163" s="6">
        <v>14884.8</v>
      </c>
      <c r="G163" s="6">
        <v>11.2</v>
      </c>
      <c r="H163" s="7">
        <v>44693.1</v>
      </c>
      <c r="I163" s="4">
        <v>740154.6</v>
      </c>
      <c r="J163" s="6">
        <v>439179.3</v>
      </c>
      <c r="K163" s="6">
        <v>54871.6</v>
      </c>
      <c r="L163" s="8">
        <v>494050.89999999997</v>
      </c>
      <c r="M163" s="5" t="s">
        <v>0</v>
      </c>
      <c r="N163" s="6">
        <v>64791.399999999994</v>
      </c>
      <c r="O163" s="6">
        <v>334404.2</v>
      </c>
      <c r="P163" s="6">
        <v>41175.3</v>
      </c>
      <c r="Q163" s="6">
        <v>-63390.200000000004</v>
      </c>
      <c r="R163" s="6">
        <v>60580.899999999994</v>
      </c>
      <c r="S163" s="6">
        <v>1671767.0999999999</v>
      </c>
    </row>
    <row r="164" spans="1:19" ht="15.75">
      <c r="A164" s="43">
        <v>44255</v>
      </c>
      <c r="B164" s="6">
        <v>473083.2</v>
      </c>
      <c r="C164" s="6">
        <v>147037.3</v>
      </c>
      <c r="D164" s="6">
        <v>3496.3</v>
      </c>
      <c r="E164" s="6">
        <v>21243.1</v>
      </c>
      <c r="F164" s="6">
        <v>12344.5</v>
      </c>
      <c r="G164" s="6">
        <v>13.6</v>
      </c>
      <c r="H164" s="7">
        <v>45381.2</v>
      </c>
      <c r="I164" s="4">
        <v>702599.2</v>
      </c>
      <c r="J164" s="6">
        <v>489267.3</v>
      </c>
      <c r="K164" s="6">
        <v>45080.4</v>
      </c>
      <c r="L164" s="8">
        <v>534347.7</v>
      </c>
      <c r="M164" s="5" t="s">
        <v>0</v>
      </c>
      <c r="N164" s="6">
        <v>66010.29999999999</v>
      </c>
      <c r="O164" s="6">
        <v>336447.3</v>
      </c>
      <c r="P164" s="6">
        <v>41175.3</v>
      </c>
      <c r="Q164" s="6">
        <v>-48196.1</v>
      </c>
      <c r="R164" s="6">
        <v>62237.99999999999</v>
      </c>
      <c r="S164" s="6">
        <v>1694621.7</v>
      </c>
    </row>
    <row r="165" spans="1:19" ht="15.75">
      <c r="A165" s="43">
        <v>44286</v>
      </c>
      <c r="B165" s="6">
        <v>474986</v>
      </c>
      <c r="C165" s="6">
        <v>137912.3</v>
      </c>
      <c r="D165" s="6">
        <v>5859.7</v>
      </c>
      <c r="E165" s="6">
        <v>22891.199999999997</v>
      </c>
      <c r="F165" s="6">
        <v>13232.5</v>
      </c>
      <c r="G165" s="6">
        <v>48.9</v>
      </c>
      <c r="H165" s="7">
        <v>40457.9</v>
      </c>
      <c r="I165" s="4">
        <v>695388.5</v>
      </c>
      <c r="J165" s="6">
        <v>441773.2</v>
      </c>
      <c r="K165" s="6">
        <v>49648.9</v>
      </c>
      <c r="L165" s="8">
        <v>491422.10000000003</v>
      </c>
      <c r="M165" s="5" t="s">
        <v>0</v>
      </c>
      <c r="N165" s="6">
        <v>64851.1</v>
      </c>
      <c r="O165" s="6">
        <v>331861.9</v>
      </c>
      <c r="P165" s="6">
        <v>41175.3</v>
      </c>
      <c r="Q165" s="6">
        <v>-44734.6</v>
      </c>
      <c r="R165" s="6">
        <v>61136.600000000006</v>
      </c>
      <c r="S165" s="6">
        <v>1641100.9000000001</v>
      </c>
    </row>
    <row r="166" spans="1:19" ht="16.5" customHeight="1">
      <c r="A166" s="43">
        <v>44287</v>
      </c>
      <c r="B166" s="6">
        <v>482911.4</v>
      </c>
      <c r="C166" s="6">
        <v>199403.59999999998</v>
      </c>
      <c r="D166" s="6">
        <v>4448.4</v>
      </c>
      <c r="E166" s="6">
        <v>19555.5</v>
      </c>
      <c r="F166" s="6">
        <v>7223.4</v>
      </c>
      <c r="G166" s="6">
        <v>49.9</v>
      </c>
      <c r="H166" s="7">
        <v>36950.299999999996</v>
      </c>
      <c r="I166" s="4">
        <v>750542.5000000001</v>
      </c>
      <c r="J166" s="6">
        <v>460077.1</v>
      </c>
      <c r="K166" s="6">
        <v>50001.5</v>
      </c>
      <c r="L166" s="8">
        <v>510078.6</v>
      </c>
      <c r="M166" s="5" t="s">
        <v>0</v>
      </c>
      <c r="N166" s="6">
        <v>59833.200000000004</v>
      </c>
      <c r="O166" s="6">
        <v>315749.3</v>
      </c>
      <c r="P166" s="6">
        <v>41293</v>
      </c>
      <c r="Q166" s="6">
        <v>-57794.899999999994</v>
      </c>
      <c r="R166" s="6">
        <v>87120.7</v>
      </c>
      <c r="S166" s="6">
        <v>1706822.4000000001</v>
      </c>
    </row>
    <row r="167" spans="1:19" ht="16.5" customHeight="1">
      <c r="A167" s="43">
        <v>44347</v>
      </c>
      <c r="B167" s="6">
        <v>499454.8</v>
      </c>
      <c r="C167" s="6">
        <v>190557.90000000002</v>
      </c>
      <c r="D167" s="6">
        <v>1279.7</v>
      </c>
      <c r="E167" s="6">
        <v>30579.199999999997</v>
      </c>
      <c r="F167" s="6">
        <v>11349</v>
      </c>
      <c r="G167" s="6">
        <v>50.6</v>
      </c>
      <c r="H167" s="7">
        <v>34308.5</v>
      </c>
      <c r="I167" s="4">
        <v>767579.6999999998</v>
      </c>
      <c r="J167" s="6">
        <v>453351.10000000003</v>
      </c>
      <c r="K167" s="6">
        <v>53438.2</v>
      </c>
      <c r="L167" s="8">
        <v>506789.30000000005</v>
      </c>
      <c r="M167" s="5" t="s">
        <v>0</v>
      </c>
      <c r="N167" s="6">
        <v>59255.3</v>
      </c>
      <c r="O167" s="6">
        <v>316505.6</v>
      </c>
      <c r="P167" s="6">
        <v>41293</v>
      </c>
      <c r="Q167" s="6">
        <v>-57702.2</v>
      </c>
      <c r="R167" s="6">
        <v>82811.9</v>
      </c>
      <c r="S167" s="6">
        <v>1716532.5999999999</v>
      </c>
    </row>
    <row r="168" spans="1:19" ht="16.5" customHeight="1">
      <c r="A168" s="43">
        <v>44377</v>
      </c>
      <c r="B168" s="6">
        <v>536813.3</v>
      </c>
      <c r="C168" s="6">
        <v>203784.59999999998</v>
      </c>
      <c r="D168" s="6">
        <v>3747.8</v>
      </c>
      <c r="E168" s="6">
        <v>10404.800000000001</v>
      </c>
      <c r="F168" s="6">
        <v>12463.2</v>
      </c>
      <c r="G168" s="6">
        <v>59.9</v>
      </c>
      <c r="H168" s="7">
        <v>40052.9</v>
      </c>
      <c r="I168" s="4">
        <v>807326.5000000001</v>
      </c>
      <c r="J168" s="6">
        <v>514077.3</v>
      </c>
      <c r="K168" s="6">
        <v>38912.3</v>
      </c>
      <c r="L168" s="8">
        <v>552989.6</v>
      </c>
      <c r="M168" s="5" t="s">
        <v>0</v>
      </c>
      <c r="N168" s="6">
        <v>65638.1</v>
      </c>
      <c r="O168" s="6">
        <v>306331.3</v>
      </c>
      <c r="P168" s="6">
        <v>41293</v>
      </c>
      <c r="Q168" s="6">
        <v>-70152.2</v>
      </c>
      <c r="R168" s="6">
        <v>42686.899999999994</v>
      </c>
      <c r="S168" s="6">
        <v>1746113.2000000002</v>
      </c>
    </row>
    <row r="169" spans="1:19" ht="16.5" customHeight="1">
      <c r="A169" s="43">
        <v>44408</v>
      </c>
      <c r="B169" s="6">
        <v>547807.2</v>
      </c>
      <c r="C169" s="6">
        <v>210043.5</v>
      </c>
      <c r="D169" s="6">
        <v>1367.6</v>
      </c>
      <c r="E169" s="6">
        <v>19916.899999999998</v>
      </c>
      <c r="F169" s="6">
        <v>13156.6</v>
      </c>
      <c r="G169" s="6">
        <v>33.2</v>
      </c>
      <c r="H169" s="7">
        <v>41040.9</v>
      </c>
      <c r="I169" s="4">
        <v>833365.8999999999</v>
      </c>
      <c r="J169" s="6">
        <v>502325</v>
      </c>
      <c r="K169" s="6">
        <v>44913</v>
      </c>
      <c r="L169" s="8">
        <v>547238</v>
      </c>
      <c r="M169" s="5" t="s">
        <v>0</v>
      </c>
      <c r="N169" s="6">
        <v>64846.5</v>
      </c>
      <c r="O169" s="6">
        <v>306354.8</v>
      </c>
      <c r="P169" s="6">
        <v>41293</v>
      </c>
      <c r="Q169" s="6">
        <v>-68716.7</v>
      </c>
      <c r="R169" s="6">
        <v>36884.600000000006</v>
      </c>
      <c r="S169" s="6">
        <v>1761266.1</v>
      </c>
    </row>
    <row r="170" spans="1:19" ht="16.5" customHeight="1">
      <c r="A170" s="43">
        <v>44439</v>
      </c>
      <c r="B170" s="6">
        <v>559101.4</v>
      </c>
      <c r="C170" s="6">
        <v>206209</v>
      </c>
      <c r="D170" s="6">
        <v>2561.7</v>
      </c>
      <c r="E170" s="6">
        <v>24578.5</v>
      </c>
      <c r="F170" s="6">
        <v>13438</v>
      </c>
      <c r="G170" s="6">
        <v>14.3</v>
      </c>
      <c r="H170" s="7">
        <v>39250.3</v>
      </c>
      <c r="I170" s="4">
        <v>845153.2000000001</v>
      </c>
      <c r="J170" s="6">
        <v>539374.8</v>
      </c>
      <c r="K170" s="6">
        <v>34736.3</v>
      </c>
      <c r="L170" s="8">
        <v>574111.1000000001</v>
      </c>
      <c r="M170" s="5" t="s">
        <v>0</v>
      </c>
      <c r="N170" s="6">
        <v>62211.2</v>
      </c>
      <c r="O170" s="6">
        <v>719954.5</v>
      </c>
      <c r="P170" s="6">
        <v>41293</v>
      </c>
      <c r="Q170" s="6">
        <v>-66309.4</v>
      </c>
      <c r="R170" s="6">
        <v>37034.49999999999</v>
      </c>
      <c r="S170" s="6">
        <v>2213448.1</v>
      </c>
    </row>
    <row r="171" spans="1:19" ht="16.5" customHeight="1">
      <c r="A171" s="43">
        <v>44440</v>
      </c>
      <c r="B171" s="6">
        <v>551949.2</v>
      </c>
      <c r="C171" s="6">
        <v>208470.7</v>
      </c>
      <c r="D171" s="6">
        <v>1656.8000000000002</v>
      </c>
      <c r="E171" s="6">
        <v>24343.3</v>
      </c>
      <c r="F171" s="6">
        <v>15452.1</v>
      </c>
      <c r="G171" s="6">
        <v>8.4</v>
      </c>
      <c r="H171" s="7">
        <v>39107</v>
      </c>
      <c r="I171" s="4">
        <v>840987.5</v>
      </c>
      <c r="J171" s="6">
        <v>541107.7</v>
      </c>
      <c r="K171" s="6">
        <v>38269.6</v>
      </c>
      <c r="L171" s="8">
        <v>579377.2999999999</v>
      </c>
      <c r="M171" s="5" t="s">
        <v>0</v>
      </c>
      <c r="N171" s="6">
        <v>56628.299999999996</v>
      </c>
      <c r="O171" s="6">
        <v>769655.5</v>
      </c>
      <c r="P171" s="6">
        <v>41293</v>
      </c>
      <c r="Q171" s="6">
        <v>-68032.2</v>
      </c>
      <c r="R171" s="6">
        <v>39001.7</v>
      </c>
      <c r="S171" s="6">
        <v>2258911.0999999996</v>
      </c>
    </row>
    <row r="172" spans="1:19" ht="16.5" customHeight="1">
      <c r="A172" s="43">
        <v>44500</v>
      </c>
      <c r="B172" s="6">
        <v>534859.7</v>
      </c>
      <c r="C172" s="6">
        <v>223872.2</v>
      </c>
      <c r="D172" s="6">
        <v>1462.3000000000002</v>
      </c>
      <c r="E172" s="6">
        <v>19875</v>
      </c>
      <c r="F172" s="6">
        <v>12874</v>
      </c>
      <c r="G172" s="6">
        <v>5.9</v>
      </c>
      <c r="H172" s="7">
        <v>47942.6</v>
      </c>
      <c r="I172" s="4">
        <v>840891.7</v>
      </c>
      <c r="J172" s="6">
        <v>718536</v>
      </c>
      <c r="K172" s="6">
        <v>31118.5</v>
      </c>
      <c r="L172" s="8">
        <v>749654.5</v>
      </c>
      <c r="M172" s="5" t="s">
        <v>0</v>
      </c>
      <c r="N172" s="6">
        <v>56167.700000000004</v>
      </c>
      <c r="O172" s="6">
        <v>772767.2</v>
      </c>
      <c r="P172" s="6">
        <v>41293</v>
      </c>
      <c r="Q172" s="6">
        <v>-66956.5</v>
      </c>
      <c r="R172" s="6">
        <v>40491.7</v>
      </c>
      <c r="S172" s="6">
        <v>2434309.3</v>
      </c>
    </row>
    <row r="173" spans="1:19" ht="16.5" customHeight="1">
      <c r="A173" s="43">
        <v>44501</v>
      </c>
      <c r="B173" s="6">
        <v>540558.6</v>
      </c>
      <c r="C173" s="6">
        <v>214005.90000000002</v>
      </c>
      <c r="D173" s="6">
        <v>1347.2</v>
      </c>
      <c r="E173" s="6">
        <v>23510.6</v>
      </c>
      <c r="F173" s="6">
        <v>12348.9</v>
      </c>
      <c r="G173" s="6">
        <v>12.6</v>
      </c>
      <c r="H173" s="7">
        <v>47184.799999999996</v>
      </c>
      <c r="I173" s="4">
        <v>838968.6</v>
      </c>
      <c r="J173" s="6">
        <v>725443.8</v>
      </c>
      <c r="K173" s="6">
        <v>35754.9</v>
      </c>
      <c r="L173" s="8">
        <v>761198.7000000001</v>
      </c>
      <c r="M173" s="5" t="s">
        <v>0</v>
      </c>
      <c r="N173" s="6">
        <v>61852.1</v>
      </c>
      <c r="O173" s="6">
        <v>765682.1</v>
      </c>
      <c r="P173" s="6">
        <v>41293</v>
      </c>
      <c r="Q173" s="6">
        <v>-61393.59999999999</v>
      </c>
      <c r="R173" s="6">
        <v>39223.7</v>
      </c>
      <c r="S173" s="6">
        <v>2446824.6</v>
      </c>
    </row>
    <row r="174" spans="1:19" ht="16.5" customHeight="1">
      <c r="A174" s="43">
        <v>44532</v>
      </c>
      <c r="B174" s="6">
        <v>567563.8</v>
      </c>
      <c r="C174" s="6">
        <v>156833.90000000002</v>
      </c>
      <c r="D174" s="6">
        <v>1729.1</v>
      </c>
      <c r="E174" s="6">
        <v>9985.4</v>
      </c>
      <c r="F174" s="6">
        <v>12685.6</v>
      </c>
      <c r="G174" s="6">
        <v>20.1</v>
      </c>
      <c r="H174" s="7">
        <v>38821.6</v>
      </c>
      <c r="I174" s="4">
        <v>787639.5</v>
      </c>
      <c r="J174" s="6">
        <v>707360</v>
      </c>
      <c r="K174" s="6">
        <v>41923.4</v>
      </c>
      <c r="L174" s="8">
        <v>749283.4</v>
      </c>
      <c r="M174" s="5" t="s">
        <v>0</v>
      </c>
      <c r="N174" s="6">
        <v>56884.399999999994</v>
      </c>
      <c r="O174" s="6">
        <v>734574.5</v>
      </c>
      <c r="P174" s="6">
        <v>41412.1</v>
      </c>
      <c r="Q174" s="6">
        <v>-59045.2</v>
      </c>
      <c r="R174" s="6">
        <v>39992.700000000004</v>
      </c>
      <c r="S174" s="6">
        <v>2350741.4</v>
      </c>
    </row>
    <row r="175" spans="1:19" ht="16.5" customHeight="1">
      <c r="A175" s="43">
        <v>44564</v>
      </c>
      <c r="B175" s="6">
        <v>539682.3</v>
      </c>
      <c r="C175" s="6">
        <v>355152</v>
      </c>
      <c r="D175" s="6">
        <v>1289.6</v>
      </c>
      <c r="E175" s="6">
        <v>13595.199999999999</v>
      </c>
      <c r="F175" s="6">
        <v>12681.3</v>
      </c>
      <c r="G175" s="6">
        <v>26.4</v>
      </c>
      <c r="H175" s="7">
        <v>32730.1</v>
      </c>
      <c r="I175" s="4">
        <v>955156.9</v>
      </c>
      <c r="J175" s="6">
        <v>728607.1000000001</v>
      </c>
      <c r="K175" s="6">
        <v>37460.8</v>
      </c>
      <c r="L175" s="8">
        <v>766067.9000000001</v>
      </c>
      <c r="M175" s="5" t="s">
        <v>0</v>
      </c>
      <c r="N175" s="6">
        <v>55379.399999999994</v>
      </c>
      <c r="O175" s="6">
        <v>725205.8</v>
      </c>
      <c r="P175" s="6">
        <v>41383</v>
      </c>
      <c r="Q175" s="6">
        <v>-59154</v>
      </c>
      <c r="R175" s="6">
        <v>40576.59999999999</v>
      </c>
      <c r="S175" s="6">
        <v>2524615.6</v>
      </c>
    </row>
    <row r="176" spans="1:19" ht="16.5" customHeight="1">
      <c r="A176" s="51" t="s">
        <v>57</v>
      </c>
      <c r="B176" s="6">
        <v>539682.3</v>
      </c>
      <c r="C176" s="6">
        <v>355152</v>
      </c>
      <c r="D176" s="6">
        <v>1289.6</v>
      </c>
      <c r="E176" s="6">
        <v>13595.199999999999</v>
      </c>
      <c r="F176" s="6">
        <v>12681.3</v>
      </c>
      <c r="G176" s="6">
        <v>26.4</v>
      </c>
      <c r="H176" s="7">
        <v>32730.1</v>
      </c>
      <c r="I176" s="4">
        <v>955156.9</v>
      </c>
      <c r="J176" s="6">
        <v>728607.1000000001</v>
      </c>
      <c r="K176" s="6">
        <v>37460.8</v>
      </c>
      <c r="L176" s="8">
        <v>766067.9000000001</v>
      </c>
      <c r="M176" s="5" t="s">
        <v>0</v>
      </c>
      <c r="N176" s="6">
        <v>55379.399999999994</v>
      </c>
      <c r="O176" s="6">
        <v>725205.8</v>
      </c>
      <c r="P176" s="6">
        <v>41383</v>
      </c>
      <c r="Q176" s="6">
        <v>-59154</v>
      </c>
      <c r="R176" s="6">
        <v>40576.59999999999</v>
      </c>
      <c r="S176" s="6">
        <v>2524615.6</v>
      </c>
    </row>
    <row r="177" spans="1:19" s="54" customFormat="1" ht="16.5" customHeight="1">
      <c r="A177" s="51" t="s">
        <v>58</v>
      </c>
      <c r="B177" s="6">
        <v>546469.1</v>
      </c>
      <c r="C177" s="6">
        <v>254701.90000000002</v>
      </c>
      <c r="D177" s="6">
        <v>1577.2</v>
      </c>
      <c r="E177" s="6">
        <v>13289.3</v>
      </c>
      <c r="F177" s="6">
        <v>0</v>
      </c>
      <c r="G177" s="6">
        <v>0</v>
      </c>
      <c r="H177" s="7">
        <v>32873.3</v>
      </c>
      <c r="I177" s="6">
        <v>848910.8</v>
      </c>
      <c r="J177" s="6">
        <v>817590</v>
      </c>
      <c r="K177" s="6">
        <v>60300</v>
      </c>
      <c r="L177" s="6">
        <v>877890</v>
      </c>
      <c r="M177" s="53" t="s">
        <v>0</v>
      </c>
      <c r="N177" s="6">
        <v>68013.9</v>
      </c>
      <c r="O177" s="6">
        <v>682235.5</v>
      </c>
      <c r="P177" s="6">
        <v>41383</v>
      </c>
      <c r="Q177" s="6">
        <v>-53026.200000000004</v>
      </c>
      <c r="R177" s="6">
        <v>64375.8</v>
      </c>
      <c r="S177" s="6">
        <v>2529782.8</v>
      </c>
    </row>
    <row r="178" spans="1:19" s="54" customFormat="1" ht="16.5" customHeight="1">
      <c r="A178" s="51" t="s">
        <v>72</v>
      </c>
      <c r="B178" s="6">
        <v>546469.1</v>
      </c>
      <c r="C178" s="6">
        <v>254701.90000000002</v>
      </c>
      <c r="D178" s="6">
        <v>1577.2</v>
      </c>
      <c r="E178" s="6">
        <v>13289.3</v>
      </c>
      <c r="F178" s="6">
        <v>0</v>
      </c>
      <c r="G178" s="6">
        <v>0</v>
      </c>
      <c r="H178" s="7">
        <v>32873.3</v>
      </c>
      <c r="I178" s="6">
        <v>848910.8</v>
      </c>
      <c r="J178" s="6">
        <v>817590</v>
      </c>
      <c r="K178" s="6">
        <v>60300</v>
      </c>
      <c r="L178" s="6">
        <v>877890</v>
      </c>
      <c r="M178" s="53" t="s">
        <v>0</v>
      </c>
      <c r="N178" s="6">
        <v>68013.9</v>
      </c>
      <c r="O178" s="6">
        <v>682235.5</v>
      </c>
      <c r="P178" s="6">
        <v>41383</v>
      </c>
      <c r="Q178" s="6">
        <v>-53026.200000000004</v>
      </c>
      <c r="R178" s="6">
        <v>64375.8</v>
      </c>
      <c r="S178" s="6">
        <v>2529782.8</v>
      </c>
    </row>
    <row r="179" spans="1:19" s="54" customFormat="1" ht="16.5" customHeight="1">
      <c r="A179" s="51" t="s">
        <v>59</v>
      </c>
      <c r="B179" s="6">
        <v>546469.1</v>
      </c>
      <c r="C179" s="6">
        <v>254701.90000000002</v>
      </c>
      <c r="D179" s="6">
        <v>1577.2</v>
      </c>
      <c r="E179" s="6">
        <v>13289.3</v>
      </c>
      <c r="F179" s="6">
        <v>0</v>
      </c>
      <c r="G179" s="6">
        <v>0</v>
      </c>
      <c r="H179" s="7">
        <v>32873.3</v>
      </c>
      <c r="I179" s="6">
        <v>848910.8</v>
      </c>
      <c r="J179" s="6">
        <v>817590</v>
      </c>
      <c r="K179" s="6">
        <v>60300</v>
      </c>
      <c r="L179" s="6">
        <v>877890</v>
      </c>
      <c r="M179" s="53" t="s">
        <v>0</v>
      </c>
      <c r="N179" s="6">
        <v>68013.9</v>
      </c>
      <c r="O179" s="6">
        <v>682235.5</v>
      </c>
      <c r="P179" s="6">
        <v>41383</v>
      </c>
      <c r="Q179" s="6">
        <v>-53026.200000000004</v>
      </c>
      <c r="R179" s="6">
        <v>64375.8</v>
      </c>
      <c r="S179" s="6">
        <v>2529782.8</v>
      </c>
    </row>
    <row r="180" spans="1:19" s="54" customFormat="1" ht="18">
      <c r="A180" s="52" t="s">
        <v>60</v>
      </c>
      <c r="B180" s="6">
        <v>612603.1</v>
      </c>
      <c r="C180" s="6">
        <v>346513.3</v>
      </c>
      <c r="D180" s="6">
        <v>13103.5</v>
      </c>
      <c r="E180" s="6">
        <v>21759.8</v>
      </c>
      <c r="F180" s="6">
        <v>0</v>
      </c>
      <c r="G180" s="6">
        <v>0</v>
      </c>
      <c r="H180" s="7">
        <v>54690.1</v>
      </c>
      <c r="I180" s="6">
        <v>1048669.8</v>
      </c>
      <c r="J180" s="6">
        <v>781234.7</v>
      </c>
      <c r="K180" s="6">
        <v>70044.4</v>
      </c>
      <c r="L180" s="6">
        <v>851279.1</v>
      </c>
      <c r="M180" s="53" t="s">
        <v>0</v>
      </c>
      <c r="N180" s="6">
        <v>53079.899999999994</v>
      </c>
      <c r="O180" s="6">
        <v>694426.5</v>
      </c>
      <c r="P180" s="6">
        <v>41383</v>
      </c>
      <c r="Q180" s="6">
        <v>-37699.1</v>
      </c>
      <c r="R180" s="6">
        <v>123332.90000000001</v>
      </c>
      <c r="S180" s="6">
        <v>2774472.0999999996</v>
      </c>
    </row>
    <row r="181" spans="1:19" s="54" customFormat="1" ht="18">
      <c r="A181" s="52" t="s">
        <v>61</v>
      </c>
      <c r="B181" s="6">
        <v>630097.7</v>
      </c>
      <c r="C181" s="6">
        <v>637226.7</v>
      </c>
      <c r="D181" s="6">
        <v>2499.6</v>
      </c>
      <c r="E181" s="6">
        <v>9123.800000000001</v>
      </c>
      <c r="F181" s="6">
        <v>9.3</v>
      </c>
      <c r="G181" s="6">
        <v>0</v>
      </c>
      <c r="H181" s="7">
        <v>53914.9</v>
      </c>
      <c r="I181" s="6">
        <v>1332872</v>
      </c>
      <c r="J181" s="6">
        <v>869617.2</v>
      </c>
      <c r="K181" s="6">
        <v>62866.8</v>
      </c>
      <c r="L181" s="6">
        <v>932484</v>
      </c>
      <c r="M181" s="53" t="s">
        <v>0</v>
      </c>
      <c r="N181" s="6">
        <v>58993.7</v>
      </c>
      <c r="O181" s="6">
        <v>718538.5</v>
      </c>
      <c r="P181" s="6">
        <v>41383</v>
      </c>
      <c r="Q181" s="6">
        <v>-35298.6</v>
      </c>
      <c r="R181" s="6">
        <v>60500.2</v>
      </c>
      <c r="S181" s="6">
        <v>3109472.8000000003</v>
      </c>
    </row>
    <row r="182" spans="1:19" s="54" customFormat="1" ht="18">
      <c r="A182" s="52" t="s">
        <v>62</v>
      </c>
      <c r="B182" s="6">
        <v>658350.6</v>
      </c>
      <c r="C182" s="6">
        <v>590325.7</v>
      </c>
      <c r="D182" s="6">
        <v>2119.5</v>
      </c>
      <c r="E182" s="6">
        <v>16396.600000000002</v>
      </c>
      <c r="F182" s="6">
        <v>129.9</v>
      </c>
      <c r="G182" s="6">
        <v>0</v>
      </c>
      <c r="H182" s="7">
        <v>54539.899999999994</v>
      </c>
      <c r="I182" s="6">
        <v>1321862.1999999997</v>
      </c>
      <c r="J182" s="6">
        <v>806028</v>
      </c>
      <c r="K182" s="6">
        <v>45184.8</v>
      </c>
      <c r="L182" s="6">
        <v>851212.8</v>
      </c>
      <c r="M182" s="53" t="s">
        <v>0</v>
      </c>
      <c r="N182" s="6">
        <v>65393.3</v>
      </c>
      <c r="O182" s="6">
        <v>686552.3999999999</v>
      </c>
      <c r="P182" s="6">
        <v>41383</v>
      </c>
      <c r="Q182" s="6">
        <v>-25157</v>
      </c>
      <c r="R182" s="6">
        <v>114209.50000000001</v>
      </c>
      <c r="S182" s="6">
        <v>3055456.1999999997</v>
      </c>
    </row>
    <row r="183" spans="1:19" s="55" customFormat="1" ht="18">
      <c r="A183" s="51" t="s">
        <v>63</v>
      </c>
      <c r="B183" s="6">
        <v>637223.8</v>
      </c>
      <c r="C183" s="6">
        <v>584182.3999999999</v>
      </c>
      <c r="D183" s="6">
        <v>19632.3</v>
      </c>
      <c r="E183" s="6">
        <v>20995</v>
      </c>
      <c r="F183" s="6">
        <v>5675.6</v>
      </c>
      <c r="G183" s="6">
        <v>14.4</v>
      </c>
      <c r="H183" s="7">
        <v>46925.5</v>
      </c>
      <c r="I183" s="6">
        <v>1314649</v>
      </c>
      <c r="J183" s="6">
        <v>914874.3</v>
      </c>
      <c r="K183" s="6">
        <v>76350.3</v>
      </c>
      <c r="L183" s="6">
        <v>991224.6000000001</v>
      </c>
      <c r="M183" s="53" t="s">
        <v>0</v>
      </c>
      <c r="N183" s="6">
        <v>63262.399999999994</v>
      </c>
      <c r="O183" s="6">
        <v>675064.3</v>
      </c>
      <c r="P183" s="6">
        <v>41383</v>
      </c>
      <c r="Q183" s="6">
        <v>-20017.8</v>
      </c>
      <c r="R183" s="6">
        <v>113940.7</v>
      </c>
      <c r="S183" s="6">
        <v>3179506.2</v>
      </c>
    </row>
    <row r="184" spans="1:19" s="55" customFormat="1" ht="18">
      <c r="A184" s="51" t="s">
        <v>64</v>
      </c>
      <c r="B184" s="57">
        <v>626676.5</v>
      </c>
      <c r="C184" s="57">
        <v>676315.8</v>
      </c>
      <c r="D184" s="57">
        <v>16280.1</v>
      </c>
      <c r="E184" s="57">
        <v>14868.4</v>
      </c>
      <c r="F184" s="57">
        <v>35.7</v>
      </c>
      <c r="G184" s="57">
        <v>0</v>
      </c>
      <c r="H184" s="58">
        <v>52600.200000000004</v>
      </c>
      <c r="I184" s="56">
        <v>1386776.7</v>
      </c>
      <c r="J184" s="57">
        <v>841381.8</v>
      </c>
      <c r="K184" s="57">
        <v>9631.6</v>
      </c>
      <c r="L184" s="59">
        <v>851013.4</v>
      </c>
      <c r="M184" s="53" t="s">
        <v>0</v>
      </c>
      <c r="N184" s="57">
        <v>73848.29999999999</v>
      </c>
      <c r="O184" s="57">
        <v>679517.5</v>
      </c>
      <c r="P184" s="57">
        <v>41383</v>
      </c>
      <c r="Q184" s="57">
        <v>-28897</v>
      </c>
      <c r="R184" s="57">
        <v>66975.5</v>
      </c>
      <c r="S184" s="57">
        <v>3070617.4</v>
      </c>
    </row>
    <row r="185" spans="1:19" s="55" customFormat="1" ht="18">
      <c r="A185" s="51" t="s">
        <v>65</v>
      </c>
      <c r="B185" s="57">
        <v>632953.3</v>
      </c>
      <c r="C185" s="57">
        <v>519186.5</v>
      </c>
      <c r="D185" s="57">
        <v>9284.1</v>
      </c>
      <c r="E185" s="57">
        <v>26307.199999999997</v>
      </c>
      <c r="F185" s="57">
        <v>7890</v>
      </c>
      <c r="G185" s="57">
        <v>11.7</v>
      </c>
      <c r="H185" s="58">
        <v>45515.5</v>
      </c>
      <c r="I185" s="56">
        <v>1241148.3</v>
      </c>
      <c r="J185" s="57">
        <v>972759.1000000001</v>
      </c>
      <c r="K185" s="57">
        <v>75538.6</v>
      </c>
      <c r="L185" s="59">
        <v>1048297.7000000001</v>
      </c>
      <c r="M185" s="53" t="s">
        <v>0</v>
      </c>
      <c r="N185" s="57">
        <v>77245.70000000001</v>
      </c>
      <c r="O185" s="57">
        <v>679584.7000000001</v>
      </c>
      <c r="P185" s="57">
        <v>41383</v>
      </c>
      <c r="Q185" s="57">
        <v>-91302.8</v>
      </c>
      <c r="R185" s="57">
        <v>68186.90000000001</v>
      </c>
      <c r="S185" s="57">
        <v>3064543.5000000005</v>
      </c>
    </row>
    <row r="186" spans="1:19" s="55" customFormat="1" ht="18">
      <c r="A186" s="51" t="s">
        <v>67</v>
      </c>
      <c r="B186" s="57">
        <v>674447.9</v>
      </c>
      <c r="C186" s="57">
        <v>371789.60000000003</v>
      </c>
      <c r="D186" s="57">
        <v>11924.7</v>
      </c>
      <c r="E186" s="57">
        <v>17546.800000000003</v>
      </c>
      <c r="F186" s="57">
        <v>5662.5</v>
      </c>
      <c r="G186" s="57">
        <v>14.5</v>
      </c>
      <c r="H186" s="58">
        <v>56632.399999999994</v>
      </c>
      <c r="I186" s="56">
        <v>1138018.4</v>
      </c>
      <c r="J186" s="57">
        <v>964461.7</v>
      </c>
      <c r="K186" s="57">
        <v>77136.3</v>
      </c>
      <c r="L186" s="59">
        <v>1041598</v>
      </c>
      <c r="M186" s="53" t="s">
        <v>0</v>
      </c>
      <c r="N186" s="57">
        <v>86450.8</v>
      </c>
      <c r="O186" s="57">
        <v>679955.4</v>
      </c>
      <c r="P186" s="57">
        <v>41383</v>
      </c>
      <c r="Q186" s="57">
        <v>-96343.1</v>
      </c>
      <c r="R186" s="57">
        <v>72209.3</v>
      </c>
      <c r="S186" s="57">
        <v>2963271.7999999993</v>
      </c>
    </row>
    <row r="187" spans="1:19" s="55" customFormat="1" ht="18">
      <c r="A187" s="51" t="s">
        <v>68</v>
      </c>
      <c r="B187" s="72">
        <v>632786.1</v>
      </c>
      <c r="C187" s="72">
        <v>360990.8</v>
      </c>
      <c r="D187" s="72">
        <v>10126.2</v>
      </c>
      <c r="E187" s="72">
        <v>26737.4</v>
      </c>
      <c r="F187" s="72">
        <v>29169</v>
      </c>
      <c r="G187" s="72">
        <v>24.4</v>
      </c>
      <c r="H187" s="73">
        <v>62939.8</v>
      </c>
      <c r="I187" s="70">
        <v>1122773.7</v>
      </c>
      <c r="J187" s="72">
        <v>908633.1</v>
      </c>
      <c r="K187" s="72">
        <v>59225.3</v>
      </c>
      <c r="L187" s="74">
        <v>967858.4</v>
      </c>
      <c r="M187" s="71">
        <v>0</v>
      </c>
      <c r="N187" s="72">
        <v>87086</v>
      </c>
      <c r="O187" s="72">
        <v>682422.9</v>
      </c>
      <c r="P187" s="72">
        <v>41383</v>
      </c>
      <c r="Q187" s="72">
        <v>-46463.399999999994</v>
      </c>
      <c r="R187" s="72">
        <v>73825.5</v>
      </c>
      <c r="S187" s="72">
        <v>2928886.1</v>
      </c>
    </row>
    <row r="188" spans="1:19" s="55" customFormat="1" ht="18">
      <c r="A188" s="51" t="s">
        <v>69</v>
      </c>
      <c r="B188" s="72">
        <v>651235.5</v>
      </c>
      <c r="C188" s="72">
        <v>337694.6</v>
      </c>
      <c r="D188" s="72">
        <v>10532.8</v>
      </c>
      <c r="E188" s="72">
        <v>30667.9</v>
      </c>
      <c r="F188" s="72">
        <v>43190.8</v>
      </c>
      <c r="G188" s="72">
        <v>24.7</v>
      </c>
      <c r="H188" s="73">
        <v>64801.9</v>
      </c>
      <c r="I188" s="70">
        <v>1138148.2</v>
      </c>
      <c r="J188" s="72">
        <v>880033.8</v>
      </c>
      <c r="K188" s="72">
        <v>52312.7</v>
      </c>
      <c r="L188" s="74">
        <v>932346.5</v>
      </c>
      <c r="M188" s="71">
        <v>0</v>
      </c>
      <c r="N188" s="72">
        <v>84607.4</v>
      </c>
      <c r="O188" s="72">
        <v>681266.9</v>
      </c>
      <c r="P188" s="72">
        <v>41383</v>
      </c>
      <c r="Q188" s="72">
        <v>-97574.6</v>
      </c>
      <c r="R188" s="72">
        <v>74384.6</v>
      </c>
      <c r="S188" s="72">
        <v>2854562</v>
      </c>
    </row>
    <row r="189" spans="1:19" s="55" customFormat="1" ht="18">
      <c r="A189" s="51" t="s">
        <v>70</v>
      </c>
      <c r="B189" s="72">
        <v>662739</v>
      </c>
      <c r="C189" s="72">
        <v>254040.2</v>
      </c>
      <c r="D189" s="72">
        <v>6846.4</v>
      </c>
      <c r="E189" s="72">
        <v>29320.4</v>
      </c>
      <c r="F189" s="72">
        <v>9081.2</v>
      </c>
      <c r="G189" s="72">
        <v>34.5</v>
      </c>
      <c r="H189" s="73">
        <v>57093.600000000006</v>
      </c>
      <c r="I189" s="70">
        <v>1019155.2999999999</v>
      </c>
      <c r="J189" s="72">
        <v>998731.8</v>
      </c>
      <c r="K189" s="72">
        <v>48660.2</v>
      </c>
      <c r="L189" s="74">
        <v>1047392</v>
      </c>
      <c r="M189" s="71">
        <v>0</v>
      </c>
      <c r="N189" s="72">
        <v>82625.5</v>
      </c>
      <c r="O189" s="72">
        <v>680857</v>
      </c>
      <c r="P189" s="72">
        <v>41383</v>
      </c>
      <c r="Q189" s="72">
        <v>-106293.2</v>
      </c>
      <c r="R189" s="72">
        <v>72375.1</v>
      </c>
      <c r="S189" s="72">
        <v>2837494.6999999997</v>
      </c>
    </row>
    <row r="190" spans="1:19" s="55" customFormat="1" ht="18">
      <c r="A190" s="51" t="s">
        <v>71</v>
      </c>
      <c r="B190" s="72">
        <v>670899</v>
      </c>
      <c r="C190" s="72">
        <v>263317.8</v>
      </c>
      <c r="D190" s="72">
        <v>6979.6</v>
      </c>
      <c r="E190" s="72">
        <v>35340.4</v>
      </c>
      <c r="F190" s="72">
        <v>48387.8</v>
      </c>
      <c r="G190" s="72">
        <v>40.2</v>
      </c>
      <c r="H190" s="73">
        <v>107488.4</v>
      </c>
      <c r="I190" s="70">
        <v>1132453.2</v>
      </c>
      <c r="J190" s="72">
        <v>814874.2</v>
      </c>
      <c r="K190" s="72">
        <v>64346.5</v>
      </c>
      <c r="L190" s="74">
        <v>879220.7</v>
      </c>
      <c r="M190" s="71">
        <v>0</v>
      </c>
      <c r="N190" s="72">
        <v>84900.8</v>
      </c>
      <c r="O190" s="72">
        <v>681328</v>
      </c>
      <c r="P190" s="72">
        <v>41383</v>
      </c>
      <c r="Q190" s="72">
        <v>-108770.3</v>
      </c>
      <c r="R190" s="72">
        <v>80058.90000000001</v>
      </c>
      <c r="S190" s="72">
        <v>2790574.3000000003</v>
      </c>
    </row>
    <row r="191" spans="1:19" s="55" customFormat="1" ht="18">
      <c r="A191" s="51" t="s">
        <v>73</v>
      </c>
      <c r="B191" s="72">
        <v>680490.1</v>
      </c>
      <c r="C191" s="72">
        <v>357753</v>
      </c>
      <c r="D191" s="72">
        <v>7009.7</v>
      </c>
      <c r="E191" s="72">
        <v>19510.899999999998</v>
      </c>
      <c r="F191" s="72">
        <v>37372.4</v>
      </c>
      <c r="G191" s="72">
        <v>40.6</v>
      </c>
      <c r="H191" s="73">
        <v>84885.2</v>
      </c>
      <c r="I191" s="70">
        <v>1187061.9</v>
      </c>
      <c r="J191" s="72">
        <v>874107.1</v>
      </c>
      <c r="K191" s="72">
        <v>60897.8</v>
      </c>
      <c r="L191" s="74">
        <v>935004.9</v>
      </c>
      <c r="M191" s="71">
        <v>0</v>
      </c>
      <c r="N191" s="72">
        <v>111398.09999999999</v>
      </c>
      <c r="O191" s="72">
        <v>760083.8</v>
      </c>
      <c r="P191" s="72">
        <v>45808.2</v>
      </c>
      <c r="Q191" s="72">
        <v>-433747.8</v>
      </c>
      <c r="R191" s="72">
        <v>125724.70000000001</v>
      </c>
      <c r="S191" s="72">
        <v>2731333.8000000007</v>
      </c>
    </row>
    <row r="192" spans="1:19" s="55" customFormat="1" ht="18">
      <c r="A192" s="51" t="s">
        <v>74</v>
      </c>
      <c r="B192" s="72">
        <v>562287.5</v>
      </c>
      <c r="C192" s="72">
        <v>468790.4</v>
      </c>
      <c r="D192" s="72">
        <v>5294.2</v>
      </c>
      <c r="E192" s="72">
        <v>26582.4</v>
      </c>
      <c r="F192" s="72">
        <v>58474.1</v>
      </c>
      <c r="G192" s="72">
        <v>2.4</v>
      </c>
      <c r="H192" s="73">
        <v>130820.5</v>
      </c>
      <c r="I192" s="70">
        <v>1252251.5</v>
      </c>
      <c r="J192" s="72">
        <v>903125.5</v>
      </c>
      <c r="K192" s="72">
        <v>113158.5</v>
      </c>
      <c r="L192" s="74">
        <v>1016284</v>
      </c>
      <c r="M192" s="71">
        <v>0</v>
      </c>
      <c r="N192" s="72">
        <v>112475</v>
      </c>
      <c r="O192" s="72">
        <v>881741.5</v>
      </c>
      <c r="P192" s="72">
        <v>45808.2</v>
      </c>
      <c r="Q192" s="72">
        <v>-603382.6</v>
      </c>
      <c r="R192" s="72">
        <v>338638.8</v>
      </c>
      <c r="S192" s="72">
        <v>3043816.4</v>
      </c>
    </row>
    <row r="193" spans="1:19" s="55" customFormat="1" ht="18">
      <c r="A193" s="51" t="s">
        <v>75</v>
      </c>
      <c r="B193" s="77">
        <v>648039</v>
      </c>
      <c r="C193" s="77">
        <v>396335.9</v>
      </c>
      <c r="D193" s="77">
        <v>13152.6</v>
      </c>
      <c r="E193" s="77">
        <v>30597</v>
      </c>
      <c r="F193" s="77">
        <v>45886.8</v>
      </c>
      <c r="G193" s="77">
        <v>2.4</v>
      </c>
      <c r="H193" s="78">
        <f>5559+9566.6+926.2+72133.2</f>
        <v>88185</v>
      </c>
      <c r="I193" s="75">
        <f>SUM(B193:H193)</f>
        <v>1222198.7</v>
      </c>
      <c r="J193" s="77">
        <v>1041585.8</v>
      </c>
      <c r="K193" s="77">
        <v>116184.5</v>
      </c>
      <c r="L193" s="79">
        <f>SUM(J193:K193)</f>
        <v>1157770.3</v>
      </c>
      <c r="M193" s="76">
        <v>0</v>
      </c>
      <c r="N193" s="77">
        <v>108347.4</v>
      </c>
      <c r="O193" s="77">
        <v>975348.8</v>
      </c>
      <c r="P193" s="77">
        <v>45808.2</v>
      </c>
      <c r="Q193" s="77">
        <v>-597033.3</v>
      </c>
      <c r="R193" s="77">
        <f>331781.9-45808.2+3671.5</f>
        <v>289645.2</v>
      </c>
      <c r="S193" s="77">
        <f>SUM(I193,L193:O193,R193,P193,Q193)</f>
        <v>3202085.3000000007</v>
      </c>
    </row>
    <row r="194" spans="1:19" s="55" customFormat="1" ht="18">
      <c r="A194" s="51" t="s">
        <v>77</v>
      </c>
      <c r="B194" s="72">
        <v>654947.4</v>
      </c>
      <c r="C194" s="72">
        <v>398670.7</v>
      </c>
      <c r="D194" s="72">
        <v>10138</v>
      </c>
      <c r="E194" s="72">
        <v>37450.799999999996</v>
      </c>
      <c r="F194" s="72">
        <v>51723.2</v>
      </c>
      <c r="G194" s="72">
        <v>56.8</v>
      </c>
      <c r="H194" s="73">
        <v>84569.4</v>
      </c>
      <c r="I194" s="70">
        <v>1237556.3</v>
      </c>
      <c r="J194" s="72">
        <v>976560.2999999999</v>
      </c>
      <c r="K194" s="72">
        <v>110951</v>
      </c>
      <c r="L194" s="74">
        <v>1087511.2999999998</v>
      </c>
      <c r="M194" s="71">
        <v>0</v>
      </c>
      <c r="N194" s="72">
        <v>114661.9</v>
      </c>
      <c r="O194" s="72">
        <v>966454.9</v>
      </c>
      <c r="P194" s="72">
        <v>45808.2</v>
      </c>
      <c r="Q194" s="72">
        <v>-566846.7999999999</v>
      </c>
      <c r="R194" s="72">
        <v>289336.3</v>
      </c>
      <c r="S194" s="72">
        <f>SUM(I194,L194:O194,R194,P194,Q194)</f>
        <v>3174482.0999999996</v>
      </c>
    </row>
    <row r="195" spans="1:19" s="55" customFormat="1" ht="18">
      <c r="A195" s="51" t="s">
        <v>78</v>
      </c>
      <c r="B195" s="72">
        <v>654947.5</v>
      </c>
      <c r="C195" s="72">
        <v>443111.5</v>
      </c>
      <c r="D195" s="72">
        <v>9531.5</v>
      </c>
      <c r="E195" s="72">
        <v>36145.8</v>
      </c>
      <c r="F195" s="72">
        <v>73920.8</v>
      </c>
      <c r="G195" s="72">
        <v>2.4</v>
      </c>
      <c r="H195" s="73">
        <v>81261</v>
      </c>
      <c r="I195" s="70">
        <v>1298920.5</v>
      </c>
      <c r="J195" s="72">
        <v>963833.4000000001</v>
      </c>
      <c r="K195" s="72">
        <v>99396.8</v>
      </c>
      <c r="L195" s="74">
        <v>1063230.2000000002</v>
      </c>
      <c r="M195" s="71">
        <v>0</v>
      </c>
      <c r="N195" s="72">
        <v>109347.5</v>
      </c>
      <c r="O195" s="72">
        <v>948998.4</v>
      </c>
      <c r="P195" s="72">
        <v>45808.2</v>
      </c>
      <c r="Q195" s="72">
        <v>-543837.5</v>
      </c>
      <c r="R195" s="72">
        <v>386343.83999999997</v>
      </c>
      <c r="S195" s="72">
        <f>SUM(I195,L195:O195,R195,P195,Q195)</f>
        <v>3308811.14</v>
      </c>
    </row>
    <row r="196" spans="1:19" s="55" customFormat="1" ht="18">
      <c r="A196" s="51" t="s">
        <v>79</v>
      </c>
      <c r="B196" s="77">
        <v>679771.8</v>
      </c>
      <c r="C196" s="77">
        <v>480231</v>
      </c>
      <c r="D196" s="77">
        <v>8349.9</v>
      </c>
      <c r="E196" s="77">
        <v>34034.2</v>
      </c>
      <c r="F196" s="77">
        <v>118065.5</v>
      </c>
      <c r="G196" s="77">
        <v>0.6</v>
      </c>
      <c r="H196" s="78">
        <f>6029.7+9363.6+365.5+61062.6</f>
        <v>76821.4</v>
      </c>
      <c r="I196" s="75">
        <f>SUM(B196:H196)</f>
        <v>1397274.4</v>
      </c>
      <c r="J196" s="77">
        <v>962302.7999999999</v>
      </c>
      <c r="K196" s="77">
        <v>109805.6</v>
      </c>
      <c r="L196" s="79">
        <f>SUM(J196:K196)</f>
        <v>1072108.4</v>
      </c>
      <c r="M196" s="76">
        <v>0</v>
      </c>
      <c r="N196" s="77">
        <v>102560.79999999999</v>
      </c>
      <c r="O196" s="77">
        <v>951865.4</v>
      </c>
      <c r="P196" s="77">
        <v>45808.2</v>
      </c>
      <c r="Q196" s="77">
        <v>-683849.6</v>
      </c>
      <c r="R196" s="77">
        <f>359013.8-45808.2+3907.3</f>
        <v>317112.89999999997</v>
      </c>
      <c r="S196" s="77">
        <f>SUM(I196,L196:O196,R196,P196,Q196)</f>
        <v>3202880.4999999995</v>
      </c>
    </row>
    <row r="197" spans="1:19" s="55" customFormat="1" ht="18">
      <c r="A197" s="51" t="s">
        <v>80</v>
      </c>
      <c r="B197" s="77">
        <v>680076.3</v>
      </c>
      <c r="C197" s="77">
        <v>489198.4</v>
      </c>
      <c r="D197" s="77">
        <v>7226.9</v>
      </c>
      <c r="E197" s="77">
        <v>31706.2</v>
      </c>
      <c r="F197" s="77">
        <v>102224.9</v>
      </c>
      <c r="G197" s="77">
        <v>0.6</v>
      </c>
      <c r="H197" s="78">
        <v>88617.70000000001</v>
      </c>
      <c r="I197" s="75">
        <f>SUM(B197:H197)</f>
        <v>1399051</v>
      </c>
      <c r="J197" s="77">
        <v>985838.2</v>
      </c>
      <c r="K197" s="77">
        <v>101990.6</v>
      </c>
      <c r="L197" s="79">
        <f>SUM(J197:K197)</f>
        <v>1087828.8</v>
      </c>
      <c r="M197" s="76">
        <v>0</v>
      </c>
      <c r="N197" s="77">
        <v>80535.59999999999</v>
      </c>
      <c r="O197" s="77">
        <v>970253.4</v>
      </c>
      <c r="P197" s="77">
        <v>45808.2</v>
      </c>
      <c r="Q197" s="77">
        <v>-498041</v>
      </c>
      <c r="R197" s="77">
        <v>205507.4</v>
      </c>
      <c r="S197" s="77">
        <f>SUM(I197,L197:O197,R197,P197,Q197)</f>
        <v>3290943.4</v>
      </c>
    </row>
    <row r="198" spans="1:19" ht="15.75">
      <c r="A198" s="44" t="s">
        <v>11</v>
      </c>
      <c r="B198" s="21"/>
      <c r="C198" s="21"/>
      <c r="D198" s="21"/>
      <c r="E198" s="21"/>
      <c r="F198" s="21"/>
      <c r="G198" s="22"/>
      <c r="H198" s="22"/>
      <c r="I198" s="21"/>
      <c r="J198" s="22"/>
      <c r="K198" s="21"/>
      <c r="L198" s="25"/>
      <c r="M198" s="21"/>
      <c r="N198" s="21"/>
      <c r="O198" s="21"/>
      <c r="P198" s="23"/>
      <c r="Q198" s="23"/>
      <c r="R198" s="21"/>
      <c r="S198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70"/>
  <sheetViews>
    <sheetView zoomScalePageLayoutView="0" workbookViewId="0" topLeftCell="A1">
      <pane xSplit="1" ySplit="6" topLeftCell="P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72" sqref="Q72"/>
    </sheetView>
  </sheetViews>
  <sheetFormatPr defaultColWidth="8.88671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8" width="8.88671875" style="0" customWidth="1"/>
    <col min="9" max="9" width="9.21484375" style="0" customWidth="1"/>
    <col min="10" max="10" width="9.21484375" style="0" bestFit="1" customWidth="1"/>
    <col min="11" max="11" width="14.88671875" style="0" customWidth="1"/>
    <col min="12" max="12" width="9.21484375" style="0" bestFit="1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3.5" customHeight="1">
      <c r="A5" s="86" t="s">
        <v>52</v>
      </c>
      <c r="B5" s="85" t="s">
        <v>26</v>
      </c>
      <c r="C5" s="85"/>
      <c r="D5" s="85"/>
      <c r="E5" s="85"/>
      <c r="F5" s="85"/>
      <c r="G5" s="85"/>
      <c r="H5" s="85"/>
      <c r="I5" s="85"/>
      <c r="J5" s="85" t="s">
        <v>47</v>
      </c>
      <c r="K5" s="85"/>
      <c r="L5" s="85"/>
      <c r="M5" s="80" t="s">
        <v>36</v>
      </c>
      <c r="N5" s="82" t="s">
        <v>37</v>
      </c>
      <c r="O5" s="80" t="s">
        <v>56</v>
      </c>
      <c r="P5" s="80" t="s">
        <v>39</v>
      </c>
      <c r="Q5" s="80" t="s">
        <v>40</v>
      </c>
      <c r="R5" s="82" t="s">
        <v>50</v>
      </c>
      <c r="S5" s="82" t="s">
        <v>42</v>
      </c>
    </row>
    <row r="6" spans="1:19" s="42" customFormat="1" ht="75">
      <c r="A6" s="87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5" t="s">
        <v>34</v>
      </c>
      <c r="K6" s="47" t="s">
        <v>48</v>
      </c>
      <c r="L6" s="46" t="s">
        <v>1</v>
      </c>
      <c r="M6" s="81"/>
      <c r="N6" s="83"/>
      <c r="O6" s="81"/>
      <c r="P6" s="81"/>
      <c r="Q6" s="81"/>
      <c r="R6" s="83"/>
      <c r="S6" s="83"/>
    </row>
    <row r="7" spans="1:19" ht="15.75">
      <c r="A7" s="43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3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3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3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3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3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3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3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3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3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3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3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3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3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3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3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3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3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3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3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3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3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3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3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3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3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3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3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3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3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3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3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3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3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3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3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3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3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3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3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3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3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3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3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3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3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 aca="true" t="shared" si="5" ref="S52:S58">SUM(I52,L52:O52,R52,P52,Q52)</f>
        <v>1473264.1</v>
      </c>
    </row>
    <row r="53" spans="1:19" ht="15.75">
      <c r="A53" s="43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 aca="true" t="shared" si="6" ref="I53:I58">SUM(B53:H53)</f>
        <v>644436.3999999999</v>
      </c>
      <c r="J53" s="6">
        <v>403881.60000000003</v>
      </c>
      <c r="K53" s="6">
        <v>61673.6</v>
      </c>
      <c r="L53" s="8">
        <f aca="true" t="shared" si="7" ref="L53:L58"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 t="shared" si="5"/>
        <v>1537487.6</v>
      </c>
    </row>
    <row r="54" spans="1:19" ht="15.75">
      <c r="A54" s="43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 t="shared" si="6"/>
        <v>698151.5999999999</v>
      </c>
      <c r="J54" s="6">
        <v>358313.5</v>
      </c>
      <c r="K54" s="6">
        <v>63337.90000000001</v>
      </c>
      <c r="L54" s="8">
        <f t="shared" si="7"/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 t="shared" si="5"/>
        <v>1630044.5</v>
      </c>
    </row>
    <row r="55" spans="1:19" ht="15.75">
      <c r="A55" s="43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 t="shared" si="6"/>
        <v>643970.4000000001</v>
      </c>
      <c r="J55" s="6">
        <v>403452.5</v>
      </c>
      <c r="K55" s="6">
        <v>45107.100000000006</v>
      </c>
      <c r="L55" s="8">
        <f t="shared" si="7"/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 t="shared" si="5"/>
        <v>1588986.8000000003</v>
      </c>
    </row>
    <row r="56" spans="1:19" ht="15.75">
      <c r="A56" s="43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 t="shared" si="6"/>
        <v>703931.1000000002</v>
      </c>
      <c r="J56" s="6">
        <v>376187.69999999995</v>
      </c>
      <c r="K56" s="6">
        <v>56694</v>
      </c>
      <c r="L56" s="8">
        <f t="shared" si="7"/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 t="shared" si="5"/>
        <v>1634637.3000000005</v>
      </c>
    </row>
    <row r="57" spans="1:19" ht="15.75">
      <c r="A57" s="43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 t="shared" si="6"/>
        <v>765530.6</v>
      </c>
      <c r="J57" s="6">
        <v>387645.3</v>
      </c>
      <c r="K57" s="6">
        <v>59888.1</v>
      </c>
      <c r="L57" s="8">
        <f t="shared" si="7"/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 t="shared" si="5"/>
        <v>1691173.8000000003</v>
      </c>
    </row>
    <row r="58" spans="1:19" ht="15.75">
      <c r="A58" s="43">
        <v>44196</v>
      </c>
      <c r="B58" s="6">
        <v>503703.5</v>
      </c>
      <c r="C58" s="6">
        <v>216248.8</v>
      </c>
      <c r="D58" s="6">
        <v>4005.2</v>
      </c>
      <c r="E58" s="6">
        <v>9345.300000000001</v>
      </c>
      <c r="F58" s="6">
        <v>5956.7</v>
      </c>
      <c r="G58" s="6">
        <v>4.7</v>
      </c>
      <c r="H58" s="7">
        <f>5393.2+34319.3</f>
        <v>39712.5</v>
      </c>
      <c r="I58" s="4">
        <f t="shared" si="6"/>
        <v>778976.7</v>
      </c>
      <c r="J58" s="6">
        <v>406536.9</v>
      </c>
      <c r="K58" s="6">
        <v>50097.3</v>
      </c>
      <c r="L58" s="8">
        <f t="shared" si="7"/>
        <v>456634.2</v>
      </c>
      <c r="M58" s="5" t="s">
        <v>0</v>
      </c>
      <c r="N58" s="6">
        <v>63218.3</v>
      </c>
      <c r="O58" s="6">
        <v>371450.69999999995</v>
      </c>
      <c r="P58" s="6">
        <v>41175.3</v>
      </c>
      <c r="Q58" s="6">
        <v>-59873</v>
      </c>
      <c r="R58" s="6">
        <f>73122.1-41175.3+2905.1</f>
        <v>34851.9</v>
      </c>
      <c r="S58" s="6">
        <f t="shared" si="5"/>
        <v>1686434.0999999999</v>
      </c>
    </row>
    <row r="59" spans="1:19" ht="15.75">
      <c r="A59" s="43">
        <v>44286</v>
      </c>
      <c r="B59" s="6">
        <v>474986</v>
      </c>
      <c r="C59" s="6">
        <v>137912.3</v>
      </c>
      <c r="D59" s="6">
        <v>5859.7</v>
      </c>
      <c r="E59" s="6">
        <v>22891.199999999997</v>
      </c>
      <c r="F59" s="6">
        <v>13232.5</v>
      </c>
      <c r="G59" s="6">
        <v>48.9</v>
      </c>
      <c r="H59" s="7">
        <v>40457.9</v>
      </c>
      <c r="I59" s="4">
        <v>695388.5</v>
      </c>
      <c r="J59" s="6">
        <v>441773.2</v>
      </c>
      <c r="K59" s="6">
        <v>49648.9</v>
      </c>
      <c r="L59" s="8">
        <v>491422.10000000003</v>
      </c>
      <c r="M59" s="5" t="s">
        <v>0</v>
      </c>
      <c r="N59" s="6">
        <v>64851.1</v>
      </c>
      <c r="O59" s="6">
        <v>331861.9</v>
      </c>
      <c r="P59" s="6">
        <v>41175.3</v>
      </c>
      <c r="Q59" s="6">
        <v>-44734.6</v>
      </c>
      <c r="R59" s="6">
        <v>61136.600000000006</v>
      </c>
      <c r="S59" s="6">
        <v>1641100.9000000001</v>
      </c>
    </row>
    <row r="60" spans="1:19" ht="16.5" customHeight="1">
      <c r="A60" s="43">
        <v>44377</v>
      </c>
      <c r="B60" s="6">
        <v>536813.3</v>
      </c>
      <c r="C60" s="6">
        <v>203784.59999999998</v>
      </c>
      <c r="D60" s="6">
        <v>3747.8</v>
      </c>
      <c r="E60" s="6">
        <v>10404.800000000001</v>
      </c>
      <c r="F60" s="6">
        <v>12463.2</v>
      </c>
      <c r="G60" s="6">
        <v>59.9</v>
      </c>
      <c r="H60" s="7">
        <v>40052.9</v>
      </c>
      <c r="I60" s="4">
        <v>807326.5000000001</v>
      </c>
      <c r="J60" s="6">
        <v>514077.3</v>
      </c>
      <c r="K60" s="6">
        <v>38912.3</v>
      </c>
      <c r="L60" s="8">
        <v>552989.6</v>
      </c>
      <c r="M60" s="5" t="s">
        <v>0</v>
      </c>
      <c r="N60" s="6">
        <v>65638.1</v>
      </c>
      <c r="O60" s="6">
        <v>306331.3</v>
      </c>
      <c r="P60" s="6">
        <v>41293</v>
      </c>
      <c r="Q60" s="6">
        <v>-70152.2</v>
      </c>
      <c r="R60" s="6">
        <v>42686.899999999994</v>
      </c>
      <c r="S60" s="6">
        <v>1746113.2000000002</v>
      </c>
    </row>
    <row r="61" spans="1:19" ht="16.5" customHeight="1">
      <c r="A61" s="43">
        <v>44440</v>
      </c>
      <c r="B61" s="6">
        <v>551949.2</v>
      </c>
      <c r="C61" s="6">
        <v>208470.7</v>
      </c>
      <c r="D61" s="6">
        <v>1656.8000000000002</v>
      </c>
      <c r="E61" s="6">
        <v>24343.3</v>
      </c>
      <c r="F61" s="6">
        <v>15452.1</v>
      </c>
      <c r="G61" s="6">
        <v>8.4</v>
      </c>
      <c r="H61" s="7">
        <v>39107</v>
      </c>
      <c r="I61" s="4">
        <v>840987.5</v>
      </c>
      <c r="J61" s="6">
        <v>541107.7</v>
      </c>
      <c r="K61" s="6">
        <v>38269.6</v>
      </c>
      <c r="L61" s="8">
        <v>579377.2999999999</v>
      </c>
      <c r="M61" s="5" t="s">
        <v>0</v>
      </c>
      <c r="N61" s="6">
        <v>56628.299999999996</v>
      </c>
      <c r="O61" s="6">
        <v>769655.5</v>
      </c>
      <c r="P61" s="6">
        <v>41293</v>
      </c>
      <c r="Q61" s="6">
        <v>-68032.2</v>
      </c>
      <c r="R61" s="6">
        <v>39001.7</v>
      </c>
      <c r="S61" s="6">
        <v>2258911.0999999996</v>
      </c>
    </row>
    <row r="62" spans="1:19" ht="16.5" customHeight="1">
      <c r="A62" s="43">
        <v>44532</v>
      </c>
      <c r="B62" s="6">
        <v>567563.8</v>
      </c>
      <c r="C62" s="6">
        <v>156833.90000000002</v>
      </c>
      <c r="D62" s="6">
        <v>1729.1</v>
      </c>
      <c r="E62" s="6">
        <v>9985.4</v>
      </c>
      <c r="F62" s="6">
        <v>12685.6</v>
      </c>
      <c r="G62" s="6">
        <v>20.1</v>
      </c>
      <c r="H62" s="7">
        <v>38821.6</v>
      </c>
      <c r="I62" s="4">
        <v>787639.5</v>
      </c>
      <c r="J62" s="6">
        <v>707360</v>
      </c>
      <c r="K62" s="6">
        <v>41923.4</v>
      </c>
      <c r="L62" s="8">
        <v>749283.4</v>
      </c>
      <c r="M62" s="5" t="s">
        <v>0</v>
      </c>
      <c r="N62" s="6">
        <v>56884.399999999994</v>
      </c>
      <c r="O62" s="6">
        <v>734574.5</v>
      </c>
      <c r="P62" s="6">
        <v>41412.1</v>
      </c>
      <c r="Q62" s="6">
        <v>-59045.2</v>
      </c>
      <c r="R62" s="6">
        <v>39992.700000000004</v>
      </c>
      <c r="S62" s="6">
        <v>2350741.4</v>
      </c>
    </row>
    <row r="63" spans="1:19" s="54" customFormat="1" ht="16.5" customHeight="1">
      <c r="A63" s="51" t="s">
        <v>58</v>
      </c>
      <c r="B63" s="6">
        <v>546469.1</v>
      </c>
      <c r="C63" s="6">
        <v>254701.90000000002</v>
      </c>
      <c r="D63" s="6">
        <v>1577.2</v>
      </c>
      <c r="E63" s="6">
        <v>13289.3</v>
      </c>
      <c r="F63" s="6">
        <v>0</v>
      </c>
      <c r="G63" s="6">
        <v>0</v>
      </c>
      <c r="H63" s="7">
        <v>32873.3</v>
      </c>
      <c r="I63" s="6">
        <v>848910.8</v>
      </c>
      <c r="J63" s="6">
        <v>817590</v>
      </c>
      <c r="K63" s="6">
        <v>60300</v>
      </c>
      <c r="L63" s="6">
        <v>877890</v>
      </c>
      <c r="M63" s="53" t="s">
        <v>0</v>
      </c>
      <c r="N63" s="6">
        <v>68013.9</v>
      </c>
      <c r="O63" s="6">
        <v>682235.5</v>
      </c>
      <c r="P63" s="6">
        <v>41383</v>
      </c>
      <c r="Q63" s="6">
        <v>-53026.200000000004</v>
      </c>
      <c r="R63" s="6">
        <v>64375.8</v>
      </c>
      <c r="S63" s="6">
        <v>2529782.8</v>
      </c>
    </row>
    <row r="64" spans="1:19" s="54" customFormat="1" ht="18">
      <c r="A64" s="52" t="s">
        <v>60</v>
      </c>
      <c r="B64" s="6">
        <v>612603.1</v>
      </c>
      <c r="C64" s="6">
        <v>346513.3</v>
      </c>
      <c r="D64" s="6">
        <v>13103.5</v>
      </c>
      <c r="E64" s="6">
        <v>21759.8</v>
      </c>
      <c r="F64" s="6">
        <v>0</v>
      </c>
      <c r="G64" s="6">
        <v>0</v>
      </c>
      <c r="H64" s="7">
        <v>54690.1</v>
      </c>
      <c r="I64" s="6">
        <v>1048669.8</v>
      </c>
      <c r="J64" s="6">
        <v>781234.7</v>
      </c>
      <c r="K64" s="6">
        <v>70044.4</v>
      </c>
      <c r="L64" s="6">
        <v>851279.1</v>
      </c>
      <c r="M64" s="53" t="s">
        <v>0</v>
      </c>
      <c r="N64" s="6">
        <v>53079.899999999994</v>
      </c>
      <c r="O64" s="6">
        <v>694426.5</v>
      </c>
      <c r="P64" s="6">
        <v>41383</v>
      </c>
      <c r="Q64" s="6">
        <v>-37699.1</v>
      </c>
      <c r="R64" s="6">
        <v>123332.90000000001</v>
      </c>
      <c r="S64" s="6">
        <v>2774472.0999999996</v>
      </c>
    </row>
    <row r="65" spans="1:19" s="55" customFormat="1" ht="18">
      <c r="A65" s="51" t="s">
        <v>63</v>
      </c>
      <c r="B65" s="6">
        <v>637223.8</v>
      </c>
      <c r="C65" s="6">
        <v>584182.3999999999</v>
      </c>
      <c r="D65" s="6">
        <v>19632.3</v>
      </c>
      <c r="E65" s="6">
        <v>20995</v>
      </c>
      <c r="F65" s="6">
        <v>5675.6</v>
      </c>
      <c r="G65" s="6">
        <v>14.4</v>
      </c>
      <c r="H65" s="7">
        <v>46925.5</v>
      </c>
      <c r="I65" s="6">
        <v>1314649</v>
      </c>
      <c r="J65" s="6">
        <v>914874.3</v>
      </c>
      <c r="K65" s="6">
        <v>76350.3</v>
      </c>
      <c r="L65" s="6">
        <v>991224.6000000001</v>
      </c>
      <c r="M65" s="53" t="s">
        <v>0</v>
      </c>
      <c r="N65" s="6">
        <v>63262.399999999994</v>
      </c>
      <c r="O65" s="6">
        <v>675064.3</v>
      </c>
      <c r="P65" s="6">
        <v>41383</v>
      </c>
      <c r="Q65" s="6">
        <v>-20017.8</v>
      </c>
      <c r="R65" s="6">
        <v>113940.7</v>
      </c>
      <c r="S65" s="6">
        <v>3179506.2</v>
      </c>
    </row>
    <row r="66" spans="1:19" s="55" customFormat="1" ht="18">
      <c r="A66" s="51" t="s">
        <v>67</v>
      </c>
      <c r="B66" s="62">
        <v>674447.9</v>
      </c>
      <c r="C66" s="62">
        <v>371789.60000000003</v>
      </c>
      <c r="D66" s="62">
        <v>11924.7</v>
      </c>
      <c r="E66" s="62">
        <v>17546.800000000003</v>
      </c>
      <c r="F66" s="62">
        <v>5662.5</v>
      </c>
      <c r="G66" s="62">
        <v>14.5</v>
      </c>
      <c r="H66" s="63">
        <v>56632.399999999994</v>
      </c>
      <c r="I66" s="60">
        <v>1138018.4</v>
      </c>
      <c r="J66" s="62">
        <v>964461.7</v>
      </c>
      <c r="K66" s="62">
        <v>77136.3</v>
      </c>
      <c r="L66" s="64">
        <v>1041598</v>
      </c>
      <c r="M66" s="61">
        <v>0</v>
      </c>
      <c r="N66" s="62">
        <v>86450.8</v>
      </c>
      <c r="O66" s="62">
        <v>679955.4</v>
      </c>
      <c r="P66" s="62">
        <v>41383</v>
      </c>
      <c r="Q66" s="62">
        <v>-96343.1</v>
      </c>
      <c r="R66" s="62">
        <v>72209.3</v>
      </c>
      <c r="S66" s="62">
        <v>2963271.7999999993</v>
      </c>
    </row>
    <row r="67" spans="1:19" s="55" customFormat="1" ht="18">
      <c r="A67" s="51" t="s">
        <v>70</v>
      </c>
      <c r="B67" s="77">
        <v>662739</v>
      </c>
      <c r="C67" s="77">
        <v>254040.2</v>
      </c>
      <c r="D67" s="77">
        <v>6846.4</v>
      </c>
      <c r="E67" s="77">
        <v>29320.4</v>
      </c>
      <c r="F67" s="77">
        <v>9081.2</v>
      </c>
      <c r="G67" s="77">
        <v>34.5</v>
      </c>
      <c r="H67" s="78">
        <v>57093.600000000006</v>
      </c>
      <c r="I67" s="75">
        <v>1019155.2999999999</v>
      </c>
      <c r="J67" s="77">
        <v>998731.8</v>
      </c>
      <c r="K67" s="77">
        <v>48660.2</v>
      </c>
      <c r="L67" s="79">
        <v>1047392</v>
      </c>
      <c r="M67" s="76">
        <v>0</v>
      </c>
      <c r="N67" s="77">
        <v>82625.5</v>
      </c>
      <c r="O67" s="77">
        <v>680857</v>
      </c>
      <c r="P67" s="77">
        <v>41383</v>
      </c>
      <c r="Q67" s="77">
        <v>-106293.2</v>
      </c>
      <c r="R67" s="77">
        <v>72375.1</v>
      </c>
      <c r="S67" s="77">
        <v>2837494.6999999997</v>
      </c>
    </row>
    <row r="68" spans="1:19" s="55" customFormat="1" ht="18">
      <c r="A68" s="51" t="s">
        <v>74</v>
      </c>
      <c r="B68" s="77">
        <v>562287.5</v>
      </c>
      <c r="C68" s="77">
        <v>468790.4</v>
      </c>
      <c r="D68" s="77">
        <v>5294.2</v>
      </c>
      <c r="E68" s="77">
        <v>26582.4</v>
      </c>
      <c r="F68" s="77">
        <v>58474.1</v>
      </c>
      <c r="G68" s="77">
        <v>2.4</v>
      </c>
      <c r="H68" s="78">
        <v>130820.5</v>
      </c>
      <c r="I68" s="75">
        <v>1252251.5</v>
      </c>
      <c r="J68" s="77">
        <v>903125.5</v>
      </c>
      <c r="K68" s="77">
        <v>113158.5</v>
      </c>
      <c r="L68" s="79">
        <v>1016284</v>
      </c>
      <c r="M68" s="76">
        <v>0</v>
      </c>
      <c r="N68" s="77">
        <v>112475</v>
      </c>
      <c r="O68" s="77">
        <v>881741.5</v>
      </c>
      <c r="P68" s="77">
        <v>45808.2</v>
      </c>
      <c r="Q68" s="77">
        <v>-603382.6</v>
      </c>
      <c r="R68" s="77">
        <v>338638.8</v>
      </c>
      <c r="S68" s="77">
        <v>3043816.4</v>
      </c>
    </row>
    <row r="69" spans="1:19" s="55" customFormat="1" ht="18">
      <c r="A69" s="51" t="s">
        <v>78</v>
      </c>
      <c r="B69" s="77">
        <v>654947.5</v>
      </c>
      <c r="C69" s="77">
        <v>443111.5</v>
      </c>
      <c r="D69" s="77">
        <v>9531.5</v>
      </c>
      <c r="E69" s="77">
        <v>36145.8</v>
      </c>
      <c r="F69" s="77">
        <v>73920.8</v>
      </c>
      <c r="G69" s="77">
        <v>2.4</v>
      </c>
      <c r="H69" s="78">
        <v>81261</v>
      </c>
      <c r="I69" s="75">
        <v>1298920.5</v>
      </c>
      <c r="J69" s="77">
        <v>963833.4000000001</v>
      </c>
      <c r="K69" s="77">
        <v>99396.8</v>
      </c>
      <c r="L69" s="79">
        <v>1063230.2000000002</v>
      </c>
      <c r="M69" s="76">
        <v>0</v>
      </c>
      <c r="N69" s="77">
        <v>109347.5</v>
      </c>
      <c r="O69" s="77">
        <v>948998.4</v>
      </c>
      <c r="P69" s="77">
        <v>45808.2</v>
      </c>
      <c r="Q69" s="77">
        <v>-543837.5</v>
      </c>
      <c r="R69" s="77">
        <v>386343.83999999997</v>
      </c>
      <c r="S69" s="77">
        <v>3308811.14</v>
      </c>
    </row>
    <row r="70" spans="1:19" ht="15.75">
      <c r="A70" s="44" t="s">
        <v>11</v>
      </c>
      <c r="B70" s="21"/>
      <c r="C70" s="21"/>
      <c r="D70" s="21"/>
      <c r="E70" s="21"/>
      <c r="F70" s="21"/>
      <c r="G70" s="22"/>
      <c r="H70" s="22"/>
      <c r="I70" s="21"/>
      <c r="J70" s="22"/>
      <c r="K70" s="21"/>
      <c r="L70" s="25"/>
      <c r="M70" s="21"/>
      <c r="N70" s="21"/>
      <c r="O70" s="21"/>
      <c r="P70" s="23"/>
      <c r="Q70" s="23"/>
      <c r="R70" s="21"/>
      <c r="S70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2"/>
  <sheetViews>
    <sheetView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8.88671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8" width="8.88671875" style="0" customWidth="1"/>
    <col min="9" max="9" width="9.21484375" style="0" bestFit="1" customWidth="1"/>
    <col min="10" max="10" width="8.88671875" style="0" customWidth="1"/>
    <col min="11" max="11" width="14.88671875" style="0" customWidth="1"/>
    <col min="12" max="12" width="9.21484375" style="0" bestFit="1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2" customHeight="1">
      <c r="A5" s="86" t="s">
        <v>53</v>
      </c>
      <c r="B5" s="85" t="s">
        <v>26</v>
      </c>
      <c r="C5" s="85"/>
      <c r="D5" s="85"/>
      <c r="E5" s="85"/>
      <c r="F5" s="85"/>
      <c r="G5" s="85"/>
      <c r="H5" s="85"/>
      <c r="I5" s="85"/>
      <c r="J5" s="85" t="s">
        <v>47</v>
      </c>
      <c r="K5" s="85"/>
      <c r="L5" s="85"/>
      <c r="M5" s="80" t="s">
        <v>36</v>
      </c>
      <c r="N5" s="82" t="s">
        <v>37</v>
      </c>
      <c r="O5" s="80" t="s">
        <v>38</v>
      </c>
      <c r="P5" s="80" t="s">
        <v>39</v>
      </c>
      <c r="Q5" s="80" t="s">
        <v>40</v>
      </c>
      <c r="R5" s="82" t="s">
        <v>50</v>
      </c>
      <c r="S5" s="82" t="s">
        <v>42</v>
      </c>
    </row>
    <row r="6" spans="1:19" s="42" customFormat="1" ht="75">
      <c r="A6" s="87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7" t="s">
        <v>34</v>
      </c>
      <c r="K6" s="47" t="s">
        <v>48</v>
      </c>
      <c r="L6" s="48" t="s">
        <v>1</v>
      </c>
      <c r="M6" s="81"/>
      <c r="N6" s="83"/>
      <c r="O6" s="81"/>
      <c r="P6" s="81"/>
      <c r="Q6" s="81"/>
      <c r="R6" s="83"/>
      <c r="S6" s="83"/>
    </row>
    <row r="7" spans="1:19" ht="15.75">
      <c r="A7" s="26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19">SUM(I7,L7:O7,R7,P7,Q7)</f>
        <v>513610.4</v>
      </c>
    </row>
    <row r="8" spans="1:19" ht="15.75">
      <c r="A8" s="26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26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26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26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26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26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26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26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26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26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26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26">
        <v>2020</v>
      </c>
      <c r="B19" s="6">
        <v>503703.5</v>
      </c>
      <c r="C19" s="6">
        <v>216248.8</v>
      </c>
      <c r="D19" s="6">
        <v>4005.2</v>
      </c>
      <c r="E19" s="6">
        <v>9345.300000000001</v>
      </c>
      <c r="F19" s="6">
        <v>5956.7</v>
      </c>
      <c r="G19" s="6">
        <v>4.7</v>
      </c>
      <c r="H19" s="7">
        <f>5393.2+34319.3</f>
        <v>39712.5</v>
      </c>
      <c r="I19" s="4">
        <f>SUM(B19:H19)</f>
        <v>778976.7</v>
      </c>
      <c r="J19" s="6">
        <v>406536.9</v>
      </c>
      <c r="K19" s="6">
        <v>50097.3</v>
      </c>
      <c r="L19" s="8">
        <f>SUM(J19:K19)</f>
        <v>456634.2</v>
      </c>
      <c r="M19" s="5" t="s">
        <v>0</v>
      </c>
      <c r="N19" s="6">
        <v>63218.3</v>
      </c>
      <c r="O19" s="6">
        <v>343978</v>
      </c>
      <c r="P19" s="6">
        <v>41175.3</v>
      </c>
      <c r="Q19" s="6">
        <v>-59873</v>
      </c>
      <c r="R19" s="6">
        <v>62324.6</v>
      </c>
      <c r="S19" s="6">
        <f t="shared" si="2"/>
        <v>1686434.1</v>
      </c>
    </row>
    <row r="20" spans="1:19" ht="16.5" customHeight="1">
      <c r="A20" s="26">
        <v>2021</v>
      </c>
      <c r="B20" s="6">
        <v>567563.8</v>
      </c>
      <c r="C20" s="6">
        <v>156833.90000000002</v>
      </c>
      <c r="D20" s="6">
        <v>1729.1</v>
      </c>
      <c r="E20" s="6">
        <v>9985.4</v>
      </c>
      <c r="F20" s="6">
        <v>12685.6</v>
      </c>
      <c r="G20" s="6">
        <v>20.1</v>
      </c>
      <c r="H20" s="7">
        <v>38821.6</v>
      </c>
      <c r="I20" s="4">
        <v>787639.5</v>
      </c>
      <c r="J20" s="6">
        <v>707360</v>
      </c>
      <c r="K20" s="6">
        <v>41923.4</v>
      </c>
      <c r="L20" s="8">
        <v>749283.4</v>
      </c>
      <c r="M20" s="5" t="s">
        <v>0</v>
      </c>
      <c r="N20" s="6">
        <v>56884.399999999994</v>
      </c>
      <c r="O20" s="6">
        <v>734574.5</v>
      </c>
      <c r="P20" s="6">
        <v>41412.1</v>
      </c>
      <c r="Q20" s="6">
        <v>-59045.2</v>
      </c>
      <c r="R20" s="6">
        <v>39992.700000000004</v>
      </c>
      <c r="S20" s="6">
        <v>2350741.4</v>
      </c>
    </row>
    <row r="21" spans="1:19" ht="16.5" customHeight="1">
      <c r="A21" s="26">
        <v>2022</v>
      </c>
      <c r="B21" s="67">
        <v>674447.9</v>
      </c>
      <c r="C21" s="67">
        <v>371789.60000000003</v>
      </c>
      <c r="D21" s="67">
        <v>11924.7</v>
      </c>
      <c r="E21" s="67">
        <v>17546.800000000003</v>
      </c>
      <c r="F21" s="67">
        <v>5662.5</v>
      </c>
      <c r="G21" s="67">
        <v>14.5</v>
      </c>
      <c r="H21" s="68">
        <v>56632.399999999994</v>
      </c>
      <c r="I21" s="65">
        <v>1138018.4</v>
      </c>
      <c r="J21" s="67">
        <v>964461.7</v>
      </c>
      <c r="K21" s="67">
        <v>77136.3</v>
      </c>
      <c r="L21" s="69">
        <v>1041598</v>
      </c>
      <c r="M21" s="66">
        <v>0</v>
      </c>
      <c r="N21" s="67">
        <v>86450.8</v>
      </c>
      <c r="O21" s="67">
        <v>679955.4</v>
      </c>
      <c r="P21" s="67">
        <v>41383</v>
      </c>
      <c r="Q21" s="67">
        <v>-96343.1</v>
      </c>
      <c r="R21" s="67">
        <v>72209.3</v>
      </c>
      <c r="S21" s="67">
        <v>2963271.7999999993</v>
      </c>
    </row>
    <row r="22" spans="1:19" ht="15.75">
      <c r="A22" s="44" t="s">
        <v>11</v>
      </c>
      <c r="B22" s="21"/>
      <c r="C22" s="21"/>
      <c r="D22" s="21"/>
      <c r="E22" s="21"/>
      <c r="F22" s="21"/>
      <c r="G22" s="22"/>
      <c r="H22" s="22"/>
      <c r="I22" s="21"/>
      <c r="J22" s="22"/>
      <c r="K22" s="21"/>
      <c r="L22" s="25"/>
      <c r="M22" s="21"/>
      <c r="N22" s="21"/>
      <c r="O22" s="21"/>
      <c r="P22" s="23"/>
      <c r="Q22" s="23"/>
      <c r="R22" s="21"/>
      <c r="S22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NSENGIYUMVA Raissa Providence</cp:lastModifiedBy>
  <cp:lastPrinted>2016-11-30T12:33:40Z</cp:lastPrinted>
  <dcterms:created xsi:type="dcterms:W3CDTF">2000-09-13T06:05:15Z</dcterms:created>
  <dcterms:modified xsi:type="dcterms:W3CDTF">2024-01-18T08:21:42Z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