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98" i="3" l="1"/>
  <c r="F198" i="3"/>
  <c r="G198" i="3" s="1"/>
  <c r="N197" i="3"/>
  <c r="F197" i="3"/>
  <c r="G197" i="3" s="1"/>
  <c r="N196" i="3"/>
  <c r="F196" i="3"/>
  <c r="G196" i="3" s="1"/>
  <c r="N195" i="3"/>
  <c r="F195" i="3"/>
  <c r="G195" i="3" s="1"/>
  <c r="N194" i="3"/>
  <c r="F194" i="3"/>
  <c r="G194" i="3" s="1"/>
  <c r="N193" i="3"/>
  <c r="F193" i="3"/>
  <c r="G193" i="3" s="1"/>
  <c r="N192" i="3"/>
  <c r="F192" i="3"/>
  <c r="G192" i="3" s="1"/>
  <c r="N191" i="3"/>
  <c r="F191" i="3"/>
  <c r="G191" i="3" s="1"/>
  <c r="N190" i="3"/>
  <c r="F190" i="3"/>
  <c r="G190" i="3" s="1"/>
  <c r="N189" i="3"/>
  <c r="F189" i="3"/>
  <c r="G189" i="3" s="1"/>
  <c r="N188" i="3"/>
  <c r="F188" i="3"/>
  <c r="G188" i="3" s="1"/>
  <c r="N187" i="3"/>
  <c r="F187" i="3"/>
  <c r="G187" i="3" s="1"/>
  <c r="O190" i="3" l="1"/>
  <c r="O196" i="3"/>
  <c r="O192" i="3"/>
  <c r="O191" i="3"/>
  <c r="O197" i="3"/>
  <c r="O198" i="3"/>
  <c r="O187" i="3"/>
  <c r="O193" i="3"/>
  <c r="O188" i="3"/>
  <c r="O194" i="3"/>
  <c r="O189" i="3"/>
  <c r="O195" i="3"/>
  <c r="O163" i="3" l="1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O186" i="3" s="1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O20" i="5" l="1"/>
  <c r="O21" i="5"/>
  <c r="N19" i="5" l="1"/>
  <c r="F19" i="5"/>
  <c r="G19" i="5" s="1"/>
  <c r="N58" i="4"/>
  <c r="F58" i="4"/>
  <c r="G58" i="4" s="1"/>
  <c r="N162" i="3"/>
  <c r="F162" i="3"/>
  <c r="G162" i="3" s="1"/>
  <c r="O19" i="5" l="1"/>
  <c r="O58" i="4"/>
  <c r="O162" i="3"/>
  <c r="N57" i="4" l="1"/>
  <c r="F57" i="4"/>
  <c r="G57" i="4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O57" i="4" l="1"/>
  <c r="O158" i="3"/>
  <c r="O159" i="3"/>
  <c r="O160" i="3"/>
  <c r="O157" i="3"/>
  <c r="O161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146" i="3"/>
  <c r="O148" i="3"/>
  <c r="O149" i="3"/>
  <c r="O153" i="3"/>
  <c r="O155" i="3"/>
  <c r="O151" i="3"/>
  <c r="O150" i="3"/>
  <c r="O147" i="3"/>
  <c r="O145" i="3"/>
  <c r="O154" i="3"/>
  <c r="O156" i="3"/>
  <c r="O152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<sst xmlns="http://schemas.openxmlformats.org/spreadsheetml/2006/main" count="161" uniqueCount="90">
  <si>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</si>
  <si>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</si>
  <si>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</si>
  <si>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</si>
  <si>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</si>
  <si>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</si>
  <si>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</si>
  <si>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</si>
  <si>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</si>
  <si>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</si>
  <si>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</si>
  <si>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</si>
  <si>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</si>
  <si>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</si>
  <si>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</si>
  <si>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</si>
  <si>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</si>
  <si>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</si>
  <si>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</si>
  <si>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</si>
  <si>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</si>
  <si>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</si>
  <si>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</si>
  <si>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</si>
  <si>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</si>
  <si>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</si>
  <si>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</si>
  <si>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</si>
  <si>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</si>
  <si>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</si>
  <si>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</si>
  <si>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</si>
  <si>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</si>
  <si>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</si>
  <si>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</si>
  <si>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</si>
  <si>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</si>
  <si>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</si>
  <si>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</si>
  <si>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</si>
  <si>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</si>
  <si>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</si>
  <si>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</si>
  <si>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</si>
  <si>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</si>
  <si>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</si>
  <si>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</si>
  <si>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</si>
  <si>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</si>
  <si>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</si>
  <si>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</si>
  <si>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</si>
  <si>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</si>
  <si>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</si>
  <si>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</si>
  <si>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</si>
  <si>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</si>
  <si>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</si>
  <si>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</si>
  <si>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</si>
  <si>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</si>
  <si>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</si>
  <si>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</si>
  <si>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</si>
  <si>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</si>
  <si>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</si>
  <si>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</si>
  <si>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</si>
  <si>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</si>
  <si>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</si>
  <si>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</si>
  <si>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</si>
  <si>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</si>
  <si>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</si>
  <si>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</si>
  <si>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</si>
  <si>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</si>
  <si>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</si>
  <si>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</si>
  <si>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</si>
  <si>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</si>
  <si>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</si>
  <si>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libri"/>
        <family val="2"/>
        <scheme val="minor"/>
      </rPr>
      <t>(p)</t>
    </r>
  </si>
  <si>
    <r>
      <t>Octobre-23</t>
    </r>
    <r>
      <rPr>
        <vertAlign val="superscript"/>
        <sz val="12"/>
        <rFont val="Calibri"/>
        <family val="2"/>
        <scheme val="minor"/>
      </rPr>
      <t>(p)</t>
    </r>
  </si>
  <si>
    <r>
      <t>Novembre-23</t>
    </r>
    <r>
      <rPr>
        <vertAlign val="superscript"/>
        <sz val="12"/>
        <rFont val="Calibri"/>
        <family val="2"/>
        <scheme val="minor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</si>
  <si>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</si>
  <si>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</si>
  <si>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</si>
  <si>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2022(p)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</si>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</sst>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5" sqref="E1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45261</v>
      </c>
    </row>
    <row r="14" spans="2:5">
      <c r="B14" s="19" t="s">
        <v>21</v>
      </c>
      <c r="C14" s="20" t="s">
        <v>30</v>
      </c>
      <c r="D14" s="20" t="s">
        <v>21</v>
      </c>
      <c r="E14" s="22" t="s">
        <v>85</v>
      </c>
    </row>
    <row r="15" spans="2:5">
      <c r="B15" s="19" t="s">
        <v>22</v>
      </c>
      <c r="C15" s="20" t="s">
        <v>31</v>
      </c>
      <c r="D15" s="20" t="s">
        <v>22</v>
      </c>
      <c r="E15" s="21" t="s">
        <v>86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4"/>
  <sheetViews>
    <sheetView zoomScale="90" zoomScaleNormal="90" workbookViewId="0">
      <pane xSplit="1" ySplit="6" topLeftCell="L188" activePane="bottomRight" state="frozen"/>
      <selection pane="topRight" activeCell="B1" sqref="B1"/>
      <selection pane="bottomLeft" activeCell="A7" sqref="A7"/>
      <selection pane="bottomRight" activeCell="A198" activeCellId="3" sqref="A189:XFD189 A192:XFD192 A195:XFD195 A198:XFD198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98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56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56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ref="G157:G161" si="15">SUM(B157:F157)</f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ref="N157:N198" si="16">SUM(H157:M157)</f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5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389340.1999999999</v>
      </c>
      <c r="C159" s="30">
        <v>1295715.9000000001</v>
      </c>
      <c r="D159" s="30">
        <v>678223.39999999991</v>
      </c>
      <c r="E159" s="31">
        <v>214148.39999999997</v>
      </c>
      <c r="F159" s="30">
        <f>138334.5+181.5</f>
        <v>138516</v>
      </c>
      <c r="G159" s="32">
        <f t="shared" si="15"/>
        <v>2715943.9</v>
      </c>
      <c r="H159" s="30">
        <v>9519.3000000000011</v>
      </c>
      <c r="I159" s="30">
        <v>65861.7</v>
      </c>
      <c r="J159" s="30">
        <v>779145.20000000007</v>
      </c>
      <c r="K159" s="30">
        <v>123993.09999999999</v>
      </c>
      <c r="L159" s="32">
        <v>-53578.699999999953</v>
      </c>
      <c r="M159" s="32">
        <v>-252699.00000000012</v>
      </c>
      <c r="N159" s="32">
        <f t="shared" si="16"/>
        <v>672241.6</v>
      </c>
      <c r="O159" s="32">
        <f t="shared" si="12"/>
        <v>3388185.5</v>
      </c>
    </row>
    <row r="160" spans="1:15" s="2" customFormat="1">
      <c r="A160" s="29">
        <v>44135</v>
      </c>
      <c r="B160" s="30">
        <v>387169.06666666665</v>
      </c>
      <c r="C160" s="30">
        <v>1288080.2</v>
      </c>
      <c r="D160" s="30">
        <v>694771.8666666667</v>
      </c>
      <c r="E160" s="31">
        <v>212334.90000000002</v>
      </c>
      <c r="F160" s="30">
        <f>133549.8+181.5</f>
        <v>133731.29999999999</v>
      </c>
      <c r="G160" s="32">
        <f t="shared" si="15"/>
        <v>2716087.333333333</v>
      </c>
      <c r="H160" s="30">
        <v>16591.599999999999</v>
      </c>
      <c r="I160" s="30">
        <v>61430.1</v>
      </c>
      <c r="J160" s="30">
        <v>792078.03333333344</v>
      </c>
      <c r="K160" s="30">
        <v>123993.09999999999</v>
      </c>
      <c r="L160" s="32">
        <v>-62855.999999999898</v>
      </c>
      <c r="M160" s="32">
        <v>-268979.687301</v>
      </c>
      <c r="N160" s="32">
        <f t="shared" si="16"/>
        <v>662257.14603233349</v>
      </c>
      <c r="O160" s="32">
        <f t="shared" si="12"/>
        <v>3378344.4793656664</v>
      </c>
    </row>
    <row r="161" spans="1:15" s="2" customFormat="1">
      <c r="A161" s="29">
        <v>44165</v>
      </c>
      <c r="B161" s="30">
        <v>392006.93333333335</v>
      </c>
      <c r="C161" s="30">
        <v>1340015.3999999999</v>
      </c>
      <c r="D161" s="30">
        <v>711189.33333333326</v>
      </c>
      <c r="E161" s="31">
        <v>217309.30000000002</v>
      </c>
      <c r="F161" s="30">
        <f>132510.5+181.5</f>
        <v>132692</v>
      </c>
      <c r="G161" s="32">
        <f t="shared" si="15"/>
        <v>2793212.9666666663</v>
      </c>
      <c r="H161" s="30">
        <v>20946.5</v>
      </c>
      <c r="I161" s="30">
        <v>58995.199999999997</v>
      </c>
      <c r="J161" s="30">
        <v>803403.2666666666</v>
      </c>
      <c r="K161" s="30">
        <v>123993.09999999999</v>
      </c>
      <c r="L161" s="32">
        <v>-91363.200000000012</v>
      </c>
      <c r="M161" s="32">
        <v>-294377.344293</v>
      </c>
      <c r="N161" s="32">
        <f t="shared" si="16"/>
        <v>621597.52237366652</v>
      </c>
      <c r="O161" s="32">
        <f t="shared" si="12"/>
        <v>3414810.4890403328</v>
      </c>
    </row>
    <row r="162" spans="1:15" s="2" customFormat="1">
      <c r="A162" s="29">
        <v>44196</v>
      </c>
      <c r="B162" s="30">
        <v>433211.8</v>
      </c>
      <c r="C162" s="30">
        <v>1369841.3000000003</v>
      </c>
      <c r="D162" s="30">
        <v>723397.99999999988</v>
      </c>
      <c r="E162" s="31">
        <v>207328.49999999997</v>
      </c>
      <c r="F162" s="30">
        <f>141279.8+179.1</f>
        <v>141458.9</v>
      </c>
      <c r="G162" s="32">
        <f t="shared" ref="G162:G197" si="17">SUM(B162:F162)</f>
        <v>2875238.5</v>
      </c>
      <c r="H162" s="30">
        <v>18100</v>
      </c>
      <c r="I162" s="30">
        <v>63218.3</v>
      </c>
      <c r="J162" s="30">
        <v>793900.2</v>
      </c>
      <c r="K162" s="30">
        <v>124007.9</v>
      </c>
      <c r="L162" s="32">
        <v>-52119.700000000012</v>
      </c>
      <c r="M162" s="32">
        <v>-281606.31651700003</v>
      </c>
      <c r="N162" s="32">
        <f t="shared" si="16"/>
        <v>665500.38348299987</v>
      </c>
      <c r="O162" s="32">
        <f t="shared" si="12"/>
        <v>3540738.8834830001</v>
      </c>
    </row>
    <row r="163" spans="1:15" s="2" customFormat="1">
      <c r="A163" s="29">
        <v>44227</v>
      </c>
      <c r="B163" s="30">
        <v>404908.5</v>
      </c>
      <c r="C163" s="30">
        <v>1418337.1666666665</v>
      </c>
      <c r="D163" s="30">
        <v>727016.46666666679</v>
      </c>
      <c r="E163" s="31">
        <v>221420.39999999997</v>
      </c>
      <c r="F163" s="30">
        <v>142088.20000000001</v>
      </c>
      <c r="G163" s="32">
        <f t="shared" si="17"/>
        <v>2913770.7333333334</v>
      </c>
      <c r="H163" s="30">
        <v>20956.099999999999</v>
      </c>
      <c r="I163" s="30">
        <v>64791.399999999994</v>
      </c>
      <c r="J163" s="30">
        <v>807369</v>
      </c>
      <c r="K163" s="30">
        <v>124007.9</v>
      </c>
      <c r="L163" s="32">
        <v>-67581.866666666683</v>
      </c>
      <c r="M163" s="32">
        <v>-305422.77774199989</v>
      </c>
      <c r="N163" s="32">
        <f t="shared" si="16"/>
        <v>644119.75559133338</v>
      </c>
      <c r="O163" s="32">
        <f t="shared" si="12"/>
        <v>3557890.4889246668</v>
      </c>
    </row>
    <row r="164" spans="1:15" s="2" customFormat="1">
      <c r="A164" s="29">
        <v>44255</v>
      </c>
      <c r="B164" s="30">
        <v>397409.8</v>
      </c>
      <c r="C164" s="30">
        <v>1440559.6333333333</v>
      </c>
      <c r="D164" s="30">
        <v>750924.83333333337</v>
      </c>
      <c r="E164" s="31">
        <v>223798.89999999997</v>
      </c>
      <c r="F164" s="30">
        <v>145113.9</v>
      </c>
      <c r="G164" s="32">
        <f t="shared" si="17"/>
        <v>2957807.0666666664</v>
      </c>
      <c r="H164" s="30">
        <v>20954.600000000002</v>
      </c>
      <c r="I164" s="30">
        <v>66010.299999999988</v>
      </c>
      <c r="J164" s="30">
        <v>833012.69999999984</v>
      </c>
      <c r="K164" s="30">
        <v>124007.9</v>
      </c>
      <c r="L164" s="32">
        <v>-70979.833333333299</v>
      </c>
      <c r="M164" s="32">
        <v>-310220.80289300007</v>
      </c>
      <c r="N164" s="32">
        <f t="shared" si="16"/>
        <v>662784.86377366656</v>
      </c>
      <c r="O164" s="32">
        <f t="shared" si="12"/>
        <v>3620591.9304403327</v>
      </c>
    </row>
    <row r="165" spans="1:15" s="2" customFormat="1">
      <c r="A165" s="29">
        <v>44286</v>
      </c>
      <c r="B165" s="30">
        <v>396404.60000000003</v>
      </c>
      <c r="C165" s="30">
        <v>1445542.8999999997</v>
      </c>
      <c r="D165" s="30">
        <v>773663.29999999993</v>
      </c>
      <c r="E165" s="31">
        <v>224018.69999999992</v>
      </c>
      <c r="F165" s="30">
        <v>150926.1</v>
      </c>
      <c r="G165" s="32">
        <f t="shared" si="17"/>
        <v>2990555.5999999996</v>
      </c>
      <c r="H165" s="30">
        <v>18910</v>
      </c>
      <c r="I165" s="30">
        <v>64851.1</v>
      </c>
      <c r="J165" s="30">
        <v>809523.99999999988</v>
      </c>
      <c r="K165" s="30">
        <v>128540.5</v>
      </c>
      <c r="L165" s="32">
        <v>-40174.400000000081</v>
      </c>
      <c r="M165" s="32">
        <v>-321694.99999999988</v>
      </c>
      <c r="N165" s="32">
        <f t="shared" si="16"/>
        <v>659956.19999999984</v>
      </c>
      <c r="O165" s="32">
        <f t="shared" si="12"/>
        <v>3650511.7999999993</v>
      </c>
    </row>
    <row r="166" spans="1:15" s="2" customFormat="1">
      <c r="A166" s="29">
        <v>44316</v>
      </c>
      <c r="B166" s="30">
        <v>407812.5</v>
      </c>
      <c r="C166" s="30">
        <v>1434653.5999999999</v>
      </c>
      <c r="D166" s="30">
        <v>780328.79999999993</v>
      </c>
      <c r="E166" s="31">
        <v>212953.90000000002</v>
      </c>
      <c r="F166" s="30">
        <v>152386.20000000001</v>
      </c>
      <c r="G166" s="32">
        <f t="shared" si="17"/>
        <v>2988135</v>
      </c>
      <c r="H166" s="30">
        <v>18870.5</v>
      </c>
      <c r="I166" s="30">
        <v>59833.200000000004</v>
      </c>
      <c r="J166" s="30">
        <v>810504.89999999991</v>
      </c>
      <c r="K166" s="30">
        <v>128540.5</v>
      </c>
      <c r="L166" s="32">
        <v>-36465.866666666596</v>
      </c>
      <c r="M166" s="32">
        <v>-328139</v>
      </c>
      <c r="N166" s="32">
        <f t="shared" si="16"/>
        <v>653144.23333333328</v>
      </c>
      <c r="O166" s="32">
        <f t="shared" si="12"/>
        <v>3641279.2333333334</v>
      </c>
    </row>
    <row r="167" spans="1:15" s="2" customFormat="1">
      <c r="A167" s="29">
        <v>44347</v>
      </c>
      <c r="B167" s="30">
        <v>419956.79999999993</v>
      </c>
      <c r="C167" s="30">
        <v>1515725.2000000002</v>
      </c>
      <c r="D167" s="30">
        <v>775326.40000000014</v>
      </c>
      <c r="E167" s="31">
        <v>215416.59999999998</v>
      </c>
      <c r="F167" s="30">
        <v>158800.79999999999</v>
      </c>
      <c r="G167" s="32">
        <f t="shared" si="17"/>
        <v>3085225.8000000003</v>
      </c>
      <c r="H167" s="30">
        <v>18823.699999999997</v>
      </c>
      <c r="I167" s="30">
        <v>59255.3</v>
      </c>
      <c r="J167" s="30">
        <v>824435.99999999988</v>
      </c>
      <c r="K167" s="30">
        <v>128540.5</v>
      </c>
      <c r="L167" s="32">
        <v>-47388.4333333334</v>
      </c>
      <c r="M167" s="32">
        <v>-342319.19999999995</v>
      </c>
      <c r="N167" s="32">
        <f t="shared" si="16"/>
        <v>641347.86666666658</v>
      </c>
      <c r="O167" s="32">
        <f t="shared" si="12"/>
        <v>3726573.666666667</v>
      </c>
    </row>
    <row r="168" spans="1:15" s="2" customFormat="1">
      <c r="A168" s="29">
        <v>44377</v>
      </c>
      <c r="B168" s="30">
        <v>458192.3</v>
      </c>
      <c r="C168" s="30">
        <v>1589876.0300000003</v>
      </c>
      <c r="D168" s="30">
        <v>821663.4</v>
      </c>
      <c r="E168" s="31">
        <v>225156.69999999995</v>
      </c>
      <c r="F168" s="30">
        <v>164497.5</v>
      </c>
      <c r="G168" s="32">
        <f t="shared" si="17"/>
        <v>3259385.9300000006</v>
      </c>
      <c r="H168" s="30">
        <v>23041.699999999997</v>
      </c>
      <c r="I168" s="30">
        <v>65638.100000000006</v>
      </c>
      <c r="J168" s="30">
        <v>835586.79999999993</v>
      </c>
      <c r="K168" s="30">
        <v>133325.59999999998</v>
      </c>
      <c r="L168" s="32">
        <v>-90693.100000000079</v>
      </c>
      <c r="M168" s="32">
        <v>-334213.79999999981</v>
      </c>
      <c r="N168" s="32">
        <f t="shared" si="16"/>
        <v>632685.30000000005</v>
      </c>
      <c r="O168" s="32">
        <f t="shared" si="12"/>
        <v>3892071.2300000004</v>
      </c>
    </row>
    <row r="169" spans="1:15" s="2" customFormat="1" ht="18">
      <c r="A169" s="29" t="s">
        <v>56</v>
      </c>
      <c r="B169" s="30">
        <v>467263.13333333324</v>
      </c>
      <c r="C169" s="30">
        <v>1653985.8633333331</v>
      </c>
      <c r="D169" s="30">
        <v>831070.53333333333</v>
      </c>
      <c r="E169" s="31">
        <v>226194.40000000002</v>
      </c>
      <c r="F169" s="30">
        <v>165244.5</v>
      </c>
      <c r="G169" s="32">
        <f t="shared" si="17"/>
        <v>3343758.4299999992</v>
      </c>
      <c r="H169" s="30">
        <v>23036.799999999999</v>
      </c>
      <c r="I169" s="30">
        <v>64846.5</v>
      </c>
      <c r="J169" s="30">
        <v>858214.66666666663</v>
      </c>
      <c r="K169" s="30">
        <v>133325.59999999998</v>
      </c>
      <c r="L169" s="32">
        <v>-48310.23333333341</v>
      </c>
      <c r="M169" s="32">
        <v>-407311.73333333334</v>
      </c>
      <c r="N169" s="32">
        <f t="shared" si="16"/>
        <v>623801.59999999986</v>
      </c>
      <c r="O169" s="32">
        <f t="shared" si="12"/>
        <v>3967560.0299999993</v>
      </c>
    </row>
    <row r="170" spans="1:15" s="2" customFormat="1" ht="18">
      <c r="A170" s="29" t="s">
        <v>57</v>
      </c>
      <c r="B170" s="30">
        <v>464384.96666666679</v>
      </c>
      <c r="C170" s="30">
        <v>1688957.3666666667</v>
      </c>
      <c r="D170" s="30">
        <v>873637.36666666681</v>
      </c>
      <c r="E170" s="31">
        <v>221551.40000000002</v>
      </c>
      <c r="F170" s="30">
        <v>184639.30000000002</v>
      </c>
      <c r="G170" s="32">
        <f t="shared" si="17"/>
        <v>3433170.4</v>
      </c>
      <c r="H170" s="30">
        <v>20928.5</v>
      </c>
      <c r="I170" s="30">
        <v>62211.199999999997</v>
      </c>
      <c r="J170" s="30">
        <v>882119.53333333321</v>
      </c>
      <c r="K170" s="30">
        <v>133325.59999999998</v>
      </c>
      <c r="L170" s="32">
        <v>-96396.566666666768</v>
      </c>
      <c r="M170" s="32">
        <v>-411601.86666666664</v>
      </c>
      <c r="N170" s="32">
        <f t="shared" si="16"/>
        <v>590586.39999999967</v>
      </c>
      <c r="O170" s="32">
        <f t="shared" si="12"/>
        <v>4023756.7999999998</v>
      </c>
    </row>
    <row r="171" spans="1:15" s="2" customFormat="1" ht="18">
      <c r="A171" s="29" t="s">
        <v>58</v>
      </c>
      <c r="B171" s="30">
        <v>452697.39999999997</v>
      </c>
      <c r="C171" s="30">
        <v>1675444.2</v>
      </c>
      <c r="D171" s="30">
        <v>964342.7</v>
      </c>
      <c r="E171" s="31">
        <v>234167.69999999998</v>
      </c>
      <c r="F171" s="30">
        <v>12030.6</v>
      </c>
      <c r="G171" s="32">
        <f t="shared" si="17"/>
        <v>3338682.6</v>
      </c>
      <c r="H171" s="30">
        <v>16502.599999999999</v>
      </c>
      <c r="I171" s="30">
        <v>56628.299999999996</v>
      </c>
      <c r="J171" s="30">
        <v>900897</v>
      </c>
      <c r="K171" s="30">
        <v>133325.59999999998</v>
      </c>
      <c r="L171" s="32">
        <v>-83959.5</v>
      </c>
      <c r="M171" s="32">
        <v>-310064.5</v>
      </c>
      <c r="N171" s="32">
        <f t="shared" si="16"/>
        <v>713329.5</v>
      </c>
      <c r="O171" s="32">
        <f t="shared" si="12"/>
        <v>4052012.1</v>
      </c>
    </row>
    <row r="172" spans="1:15" s="2" customFormat="1" ht="18">
      <c r="A172" s="29" t="s">
        <v>59</v>
      </c>
      <c r="B172" s="30">
        <v>446023.89999999997</v>
      </c>
      <c r="C172" s="30">
        <v>1673106.666666667</v>
      </c>
      <c r="D172" s="30">
        <v>960232.16666666674</v>
      </c>
      <c r="E172" s="31">
        <v>256977.09999999995</v>
      </c>
      <c r="F172" s="30">
        <v>12520.800000000001</v>
      </c>
      <c r="G172" s="32">
        <f t="shared" si="17"/>
        <v>3348860.6333333333</v>
      </c>
      <c r="H172" s="30">
        <v>16453</v>
      </c>
      <c r="I172" s="30">
        <v>56167.700000000004</v>
      </c>
      <c r="J172" s="30">
        <v>919741.79999999993</v>
      </c>
      <c r="K172" s="30">
        <v>133325.59999999998</v>
      </c>
      <c r="L172" s="32">
        <v>-67714.233333333294</v>
      </c>
      <c r="M172" s="32">
        <v>-329509.23333333334</v>
      </c>
      <c r="N172" s="32">
        <f t="shared" si="16"/>
        <v>728464.6333333333</v>
      </c>
      <c r="O172" s="32">
        <f t="shared" si="12"/>
        <v>4077325.2666666666</v>
      </c>
    </row>
    <row r="173" spans="1:15" s="2" customFormat="1" ht="18">
      <c r="A173" s="29" t="s">
        <v>60</v>
      </c>
      <c r="B173" s="30">
        <v>450556.39999999997</v>
      </c>
      <c r="C173" s="30">
        <v>1612604.4333333331</v>
      </c>
      <c r="D173" s="30">
        <v>974650.63333333342</v>
      </c>
      <c r="E173" s="31">
        <v>258218.69999999998</v>
      </c>
      <c r="F173" s="30">
        <v>12503.800000000001</v>
      </c>
      <c r="G173" s="32">
        <f t="shared" si="17"/>
        <v>3308533.9666666663</v>
      </c>
      <c r="H173" s="30">
        <v>16513.599999999999</v>
      </c>
      <c r="I173" s="30">
        <v>61852.1</v>
      </c>
      <c r="J173" s="30">
        <v>942019.4</v>
      </c>
      <c r="K173" s="30">
        <v>133325.59999999998</v>
      </c>
      <c r="L173" s="32">
        <v>-44625.86666666661</v>
      </c>
      <c r="M173" s="32">
        <v>-306458.16666666669</v>
      </c>
      <c r="N173" s="32">
        <f t="shared" si="16"/>
        <v>802626.66666666651</v>
      </c>
      <c r="O173" s="32">
        <f t="shared" si="12"/>
        <v>4111160.6333333328</v>
      </c>
    </row>
    <row r="174" spans="1:15" s="2" customFormat="1" ht="18">
      <c r="A174" s="29" t="s">
        <v>61</v>
      </c>
      <c r="B174" s="30">
        <v>478733.2</v>
      </c>
      <c r="C174" s="30">
        <v>1569167.3999999997</v>
      </c>
      <c r="D174" s="30">
        <v>987235.6</v>
      </c>
      <c r="E174" s="31">
        <v>254710.69999999998</v>
      </c>
      <c r="F174" s="30">
        <v>12289.7</v>
      </c>
      <c r="G174" s="32">
        <f t="shared" si="17"/>
        <v>3302136.6</v>
      </c>
      <c r="H174" s="30">
        <v>19417</v>
      </c>
      <c r="I174" s="30">
        <v>56884.399999999994</v>
      </c>
      <c r="J174" s="30">
        <v>955897.49999999988</v>
      </c>
      <c r="K174" s="30">
        <v>133325.59999999998</v>
      </c>
      <c r="L174" s="32">
        <v>-30939.200000000114</v>
      </c>
      <c r="M174" s="32">
        <v>-306922.70000000007</v>
      </c>
      <c r="N174" s="32">
        <f t="shared" si="16"/>
        <v>827662.59999999974</v>
      </c>
      <c r="O174" s="32">
        <f t="shared" si="12"/>
        <v>4129799.1999999997</v>
      </c>
    </row>
    <row r="175" spans="1:15" s="2" customFormat="1" ht="18">
      <c r="A175" s="29" t="s">
        <v>62</v>
      </c>
      <c r="B175" s="30">
        <v>450571.83333333337</v>
      </c>
      <c r="C175" s="30">
        <v>1746322.1666666663</v>
      </c>
      <c r="D175" s="30">
        <v>981140.56666666653</v>
      </c>
      <c r="E175" s="31">
        <v>252261.50000000003</v>
      </c>
      <c r="F175" s="30">
        <v>12369.300000000001</v>
      </c>
      <c r="G175" s="32">
        <f t="shared" si="17"/>
        <v>3442665.3666666658</v>
      </c>
      <c r="H175" s="30">
        <v>19479.8</v>
      </c>
      <c r="I175" s="30">
        <v>55379.399999999994</v>
      </c>
      <c r="J175" s="30">
        <v>971551.83333333326</v>
      </c>
      <c r="K175" s="30">
        <v>133325.59999999998</v>
      </c>
      <c r="L175" s="32">
        <v>-31415.566666666731</v>
      </c>
      <c r="M175" s="32">
        <v>-305939.56666666683</v>
      </c>
      <c r="N175" s="32">
        <f t="shared" si="16"/>
        <v>842381.49999999977</v>
      </c>
      <c r="O175" s="32">
        <f t="shared" si="12"/>
        <v>4285046.8666666653</v>
      </c>
    </row>
    <row r="176" spans="1:15" s="2" customFormat="1" ht="18">
      <c r="A176" s="29" t="s">
        <v>63</v>
      </c>
      <c r="B176" s="30">
        <v>442503.76666666672</v>
      </c>
      <c r="C176" s="30">
        <v>1694055.1333333328</v>
      </c>
      <c r="D176" s="30">
        <v>1022650.2333333335</v>
      </c>
      <c r="E176" s="31">
        <v>289165.90000000002</v>
      </c>
      <c r="F176" s="30">
        <v>13345.6</v>
      </c>
      <c r="G176" s="32">
        <f t="shared" si="17"/>
        <v>3461720.6333333328</v>
      </c>
      <c r="H176" s="30">
        <v>19531.599999999999</v>
      </c>
      <c r="I176" s="30">
        <v>55379.399999999994</v>
      </c>
      <c r="J176" s="30">
        <v>995545.8666666667</v>
      </c>
      <c r="K176" s="30">
        <v>133325.59999999998</v>
      </c>
      <c r="L176" s="32">
        <v>15849.666666666759</v>
      </c>
      <c r="M176" s="32">
        <v>-304242.63333333336</v>
      </c>
      <c r="N176" s="32">
        <f t="shared" si="16"/>
        <v>915389.50000000023</v>
      </c>
      <c r="O176" s="32">
        <f t="shared" si="12"/>
        <v>4377110.1333333328</v>
      </c>
    </row>
    <row r="177" spans="1:15" s="2" customFormat="1" ht="18">
      <c r="A177" s="29" t="s">
        <v>64</v>
      </c>
      <c r="B177" s="30">
        <v>448956.6</v>
      </c>
      <c r="C177" s="30">
        <v>1688455.5999999999</v>
      </c>
      <c r="D177" s="30">
        <v>1035025.2999999999</v>
      </c>
      <c r="E177" s="31">
        <v>287866.70000000007</v>
      </c>
      <c r="F177" s="30">
        <v>17041</v>
      </c>
      <c r="G177" s="32">
        <f t="shared" si="17"/>
        <v>3477345.1999999997</v>
      </c>
      <c r="H177" s="30">
        <v>19507.7</v>
      </c>
      <c r="I177" s="30">
        <v>68013.899999999994</v>
      </c>
      <c r="J177" s="30">
        <v>983059.4</v>
      </c>
      <c r="K177" s="30">
        <v>133325.59999999998</v>
      </c>
      <c r="L177" s="32">
        <v>-66973.399999999921</v>
      </c>
      <c r="M177" s="32">
        <v>-293219.99999999994</v>
      </c>
      <c r="N177" s="32">
        <f t="shared" si="16"/>
        <v>843713.20000000019</v>
      </c>
      <c r="O177" s="32">
        <f t="shared" si="12"/>
        <v>4321058.4000000004</v>
      </c>
    </row>
    <row r="178" spans="1:15" s="2" customFormat="1" ht="18">
      <c r="A178" s="29" t="s">
        <v>65</v>
      </c>
      <c r="B178" s="30">
        <v>452349.43333333329</v>
      </c>
      <c r="C178" s="30">
        <v>1797904.5999999999</v>
      </c>
      <c r="D178" s="30">
        <v>1041490.3999999999</v>
      </c>
      <c r="E178" s="31">
        <v>266070.3</v>
      </c>
      <c r="F178" s="30">
        <v>16846.199999999997</v>
      </c>
      <c r="G178" s="32">
        <f t="shared" si="17"/>
        <v>3574660.9333333331</v>
      </c>
      <c r="H178" s="30">
        <v>19574.099999999999</v>
      </c>
      <c r="I178" s="30">
        <v>68013.899999999994</v>
      </c>
      <c r="J178" s="30">
        <v>1000792.5999999999</v>
      </c>
      <c r="K178" s="30">
        <v>133325.59999999998</v>
      </c>
      <c r="L178" s="32">
        <v>-35310.700000000084</v>
      </c>
      <c r="M178" s="32">
        <v>-298724.33333333326</v>
      </c>
      <c r="N178" s="32">
        <f t="shared" si="16"/>
        <v>887671.16666666628</v>
      </c>
      <c r="O178" s="32">
        <f t="shared" si="12"/>
        <v>4462332.0999999996</v>
      </c>
    </row>
    <row r="179" spans="1:15" s="2" customFormat="1" ht="18">
      <c r="A179" s="29" t="s">
        <v>66</v>
      </c>
      <c r="B179" s="30">
        <v>450151.36666666664</v>
      </c>
      <c r="C179" s="30">
        <v>1850212.7000000002</v>
      </c>
      <c r="D179" s="30">
        <v>1044218.3</v>
      </c>
      <c r="E179" s="31">
        <v>292367.09999999998</v>
      </c>
      <c r="F179" s="30">
        <v>16790.899999999998</v>
      </c>
      <c r="G179" s="32">
        <f t="shared" si="17"/>
        <v>3653740.3666666672</v>
      </c>
      <c r="H179" s="30">
        <v>19638.400000000001</v>
      </c>
      <c r="I179" s="30">
        <v>68013.899999999994</v>
      </c>
      <c r="J179" s="30">
        <v>1017747.3999999999</v>
      </c>
      <c r="K179" s="30">
        <v>133325.59999999998</v>
      </c>
      <c r="L179" s="32">
        <v>-52468.799999999988</v>
      </c>
      <c r="M179" s="32">
        <v>-283356.16666666663</v>
      </c>
      <c r="N179" s="32">
        <f t="shared" si="16"/>
        <v>902900.33333333314</v>
      </c>
      <c r="O179" s="32">
        <f t="shared" si="12"/>
        <v>4556640.7</v>
      </c>
    </row>
    <row r="180" spans="1:15" s="2" customFormat="1" ht="18">
      <c r="A180" s="29" t="s">
        <v>67</v>
      </c>
      <c r="B180" s="30">
        <v>519153</v>
      </c>
      <c r="C180" s="30">
        <v>1917479.9999999998</v>
      </c>
      <c r="D180" s="30">
        <v>1025782.5</v>
      </c>
      <c r="E180" s="31">
        <v>272594.40000000002</v>
      </c>
      <c r="F180" s="30">
        <v>16960.199999999997</v>
      </c>
      <c r="G180" s="32">
        <f t="shared" si="17"/>
        <v>3751970.1</v>
      </c>
      <c r="H180" s="30">
        <v>18622.400000000001</v>
      </c>
      <c r="I180" s="30">
        <v>53079.899999999994</v>
      </c>
      <c r="J180" s="30">
        <v>1066976.3999999997</v>
      </c>
      <c r="K180" s="30">
        <v>133325.59999999998</v>
      </c>
      <c r="L180" s="32">
        <v>9855.4000000000524</v>
      </c>
      <c r="M180" s="32">
        <v>-153942</v>
      </c>
      <c r="N180" s="32">
        <f t="shared" si="16"/>
        <v>1127917.7</v>
      </c>
      <c r="O180" s="32">
        <f t="shared" si="12"/>
        <v>4879887.8</v>
      </c>
    </row>
    <row r="181" spans="1:15" s="2" customFormat="1" ht="18">
      <c r="A181" s="29" t="s">
        <v>68</v>
      </c>
      <c r="B181" s="30">
        <v>528829.1</v>
      </c>
      <c r="C181" s="30">
        <v>2230476.7333333329</v>
      </c>
      <c r="D181" s="30">
        <v>1007540.5333333333</v>
      </c>
      <c r="E181" s="31">
        <v>297850.3</v>
      </c>
      <c r="F181" s="30">
        <v>17076.099999999999</v>
      </c>
      <c r="G181" s="32">
        <f t="shared" si="17"/>
        <v>4081772.7666666661</v>
      </c>
      <c r="H181" s="30">
        <v>18427.7</v>
      </c>
      <c r="I181" s="30">
        <v>58993.7</v>
      </c>
      <c r="J181" s="30">
        <v>1088532.7666666666</v>
      </c>
      <c r="K181" s="30">
        <v>133325.59999999998</v>
      </c>
      <c r="L181" s="32">
        <v>19305.333333333299</v>
      </c>
      <c r="M181" s="32">
        <v>-274113.43333333335</v>
      </c>
      <c r="N181" s="32">
        <f t="shared" si="16"/>
        <v>1044471.6666666665</v>
      </c>
      <c r="O181" s="32">
        <f t="shared" si="12"/>
        <v>5126244.4333333327</v>
      </c>
    </row>
    <row r="182" spans="1:15" s="2" customFormat="1" ht="18">
      <c r="A182" s="29" t="s">
        <v>69</v>
      </c>
      <c r="B182" s="30">
        <v>545246.19999999984</v>
      </c>
      <c r="C182" s="30">
        <v>2186294.1666666665</v>
      </c>
      <c r="D182" s="30">
        <v>1037796.1666666665</v>
      </c>
      <c r="E182" s="31">
        <v>285856.40000000002</v>
      </c>
      <c r="F182" s="30">
        <v>16165.4</v>
      </c>
      <c r="G182" s="32">
        <f t="shared" si="17"/>
        <v>4071358.3333333326</v>
      </c>
      <c r="H182" s="30">
        <v>18504.400000000001</v>
      </c>
      <c r="I182" s="30">
        <v>65393.3</v>
      </c>
      <c r="J182" s="30">
        <v>1114176.9333333331</v>
      </c>
      <c r="K182" s="30">
        <v>133325.59999999998</v>
      </c>
      <c r="L182" s="32">
        <v>40408.466666666616</v>
      </c>
      <c r="M182" s="32">
        <v>-156213.76666666675</v>
      </c>
      <c r="N182" s="32">
        <f t="shared" si="16"/>
        <v>1215594.9333333327</v>
      </c>
      <c r="O182" s="32">
        <f t="shared" si="12"/>
        <v>5286953.2666666657</v>
      </c>
    </row>
    <row r="183" spans="1:15" s="2" customFormat="1" ht="18">
      <c r="A183" s="29" t="s">
        <v>70</v>
      </c>
      <c r="B183" s="30">
        <v>524296.1</v>
      </c>
      <c r="C183" s="30">
        <v>2187680.2999999998</v>
      </c>
      <c r="D183" s="30">
        <v>1122699.0999999999</v>
      </c>
      <c r="E183" s="31">
        <v>278710.39999999997</v>
      </c>
      <c r="F183" s="30">
        <v>38038.400000000001</v>
      </c>
      <c r="G183" s="32">
        <f t="shared" si="17"/>
        <v>4151424.3</v>
      </c>
      <c r="H183" s="30">
        <v>14402.7</v>
      </c>
      <c r="I183" s="30">
        <v>63262.399999999994</v>
      </c>
      <c r="J183" s="30">
        <v>1138728.5</v>
      </c>
      <c r="K183" s="30">
        <v>133325.59999999998</v>
      </c>
      <c r="L183" s="32">
        <v>47705.300000000134</v>
      </c>
      <c r="M183" s="32">
        <v>-199982.40000000014</v>
      </c>
      <c r="N183" s="32">
        <f t="shared" si="16"/>
        <v>1197442.1000000001</v>
      </c>
      <c r="O183" s="32">
        <f t="shared" si="12"/>
        <v>5348866.4000000004</v>
      </c>
    </row>
    <row r="184" spans="1:15" s="2" customFormat="1" ht="18">
      <c r="A184" s="29" t="s">
        <v>71</v>
      </c>
      <c r="B184" s="30">
        <v>519110.56666666659</v>
      </c>
      <c r="C184" s="30">
        <v>2254491.8666666662</v>
      </c>
      <c r="D184" s="30">
        <v>1143106.333333333</v>
      </c>
      <c r="E184" s="31">
        <v>289615.30000000005</v>
      </c>
      <c r="F184" s="30">
        <v>38039.199999999997</v>
      </c>
      <c r="G184" s="32">
        <f t="shared" si="17"/>
        <v>4244363.2666666657</v>
      </c>
      <c r="H184" s="30">
        <v>14250.1</v>
      </c>
      <c r="I184" s="30">
        <v>73848.299999999988</v>
      </c>
      <c r="J184" s="30">
        <v>1139300.4333333333</v>
      </c>
      <c r="K184" s="30">
        <v>133325.59999999998</v>
      </c>
      <c r="L184" s="32">
        <v>52711.466666666543</v>
      </c>
      <c r="M184" s="32">
        <v>-215230.43333333352</v>
      </c>
      <c r="N184" s="32">
        <f t="shared" si="16"/>
        <v>1198205.4666666661</v>
      </c>
      <c r="O184" s="32">
        <f t="shared" si="12"/>
        <v>5442568.7333333315</v>
      </c>
    </row>
    <row r="185" spans="1:15" s="2" customFormat="1" ht="18">
      <c r="A185" s="29" t="s">
        <v>72</v>
      </c>
      <c r="B185" s="30">
        <v>522696.23333333334</v>
      </c>
      <c r="C185" s="30">
        <v>2297591.4333333336</v>
      </c>
      <c r="D185" s="30">
        <v>1181724.3666666667</v>
      </c>
      <c r="E185" s="31">
        <v>298352.60000000003</v>
      </c>
      <c r="F185" s="30">
        <v>37412.9</v>
      </c>
      <c r="G185" s="32">
        <f t="shared" si="17"/>
        <v>4337777.5333333341</v>
      </c>
      <c r="H185" s="30">
        <v>14502.8</v>
      </c>
      <c r="I185" s="30">
        <v>77245.700000000012</v>
      </c>
      <c r="J185" s="30">
        <v>1092385.4666666666</v>
      </c>
      <c r="K185" s="30">
        <v>133325.59999999998</v>
      </c>
      <c r="L185" s="32">
        <v>-29441.166666666788</v>
      </c>
      <c r="M185" s="32">
        <v>-173746.66666666657</v>
      </c>
      <c r="N185" s="32">
        <f t="shared" si="16"/>
        <v>1114271.7333333332</v>
      </c>
      <c r="O185" s="32">
        <f t="shared" si="12"/>
        <v>5452049.2666666675</v>
      </c>
    </row>
    <row r="186" spans="1:15" s="2" customFormat="1" ht="18">
      <c r="A186" s="29" t="s">
        <v>73</v>
      </c>
      <c r="B186" s="30">
        <v>564946.69999999995</v>
      </c>
      <c r="C186" s="30">
        <v>2411608.6</v>
      </c>
      <c r="D186" s="30">
        <v>1235637.5000000002</v>
      </c>
      <c r="E186" s="31">
        <v>300212.10000000009</v>
      </c>
      <c r="F186" s="30">
        <v>38223.799999999996</v>
      </c>
      <c r="G186" s="32">
        <f t="shared" si="17"/>
        <v>4550628.7</v>
      </c>
      <c r="H186" s="30">
        <v>14439.7</v>
      </c>
      <c r="I186" s="30">
        <v>86450.8</v>
      </c>
      <c r="J186" s="30">
        <v>1164676.8</v>
      </c>
      <c r="K186" s="30">
        <v>133325.59999999998</v>
      </c>
      <c r="L186" s="32">
        <v>-107856.19999999985</v>
      </c>
      <c r="M186" s="32">
        <v>-279684.59999999998</v>
      </c>
      <c r="N186" s="32">
        <f t="shared" si="16"/>
        <v>1011352.1</v>
      </c>
      <c r="O186" s="32">
        <f t="shared" si="12"/>
        <v>5561980.7999999998</v>
      </c>
    </row>
    <row r="187" spans="1:15" s="2" customFormat="1" ht="18">
      <c r="A187" s="29" t="s">
        <v>74</v>
      </c>
      <c r="B187" s="30">
        <v>533019.83333333337</v>
      </c>
      <c r="C187" s="30">
        <v>2444258.8999999994</v>
      </c>
      <c r="D187" s="30">
        <v>1248933.9000000001</v>
      </c>
      <c r="E187" s="31">
        <v>308168.5</v>
      </c>
      <c r="F187" s="30">
        <f>38369.2+186.1</f>
        <v>38555.299999999996</v>
      </c>
      <c r="G187" s="32">
        <f t="shared" ref="G187:G198" si="18">SUM(B187:F187)</f>
        <v>4572936.4333333327</v>
      </c>
      <c r="H187" s="30">
        <v>14327.3</v>
      </c>
      <c r="I187" s="30">
        <v>87086</v>
      </c>
      <c r="J187" s="30">
        <v>1229873.8999999999</v>
      </c>
      <c r="K187" s="30">
        <v>133325.6</v>
      </c>
      <c r="L187" s="32">
        <v>-37331.266666666714</v>
      </c>
      <c r="M187" s="32">
        <v>-287605.99999999988</v>
      </c>
      <c r="N187" s="32">
        <f t="shared" si="16"/>
        <v>1139675.5333333337</v>
      </c>
      <c r="O187" s="32">
        <f t="shared" si="12"/>
        <v>5712611.9666666668</v>
      </c>
    </row>
    <row r="188" spans="1:15" s="2" customFormat="1" ht="18">
      <c r="A188" s="29" t="s">
        <v>75</v>
      </c>
      <c r="B188" s="30">
        <v>561415.36666666658</v>
      </c>
      <c r="C188" s="30">
        <v>2443786.1</v>
      </c>
      <c r="D188" s="30">
        <v>1240688.6999999997</v>
      </c>
      <c r="E188" s="31">
        <v>288305.19999999995</v>
      </c>
      <c r="F188" s="30">
        <f>38454.6+186.1</f>
        <v>38640.699999999997</v>
      </c>
      <c r="G188" s="32">
        <f t="shared" si="18"/>
        <v>4572836.0666666664</v>
      </c>
      <c r="H188" s="30">
        <v>14326.8</v>
      </c>
      <c r="I188" s="30">
        <v>84607.4</v>
      </c>
      <c r="J188" s="30">
        <v>1191382.8999999999</v>
      </c>
      <c r="K188" s="30">
        <v>133325.6</v>
      </c>
      <c r="L188" s="32">
        <v>3498.3666666665813</v>
      </c>
      <c r="M188" s="32">
        <v>-227957.70000000004</v>
      </c>
      <c r="N188" s="32">
        <f t="shared" si="16"/>
        <v>1199183.3666666665</v>
      </c>
      <c r="O188" s="32">
        <f t="shared" si="12"/>
        <v>5772019.4333333327</v>
      </c>
    </row>
    <row r="189" spans="1:15" s="2" customFormat="1" ht="18">
      <c r="A189" s="29" t="s">
        <v>76</v>
      </c>
      <c r="B189" s="30">
        <v>577583.4</v>
      </c>
      <c r="C189" s="30">
        <v>2312276.0999999996</v>
      </c>
      <c r="D189" s="30">
        <v>1237861.6999999995</v>
      </c>
      <c r="E189" s="31">
        <v>358218.3</v>
      </c>
      <c r="F189" s="30">
        <f>42293.7+186.1</f>
        <v>42479.799999999996</v>
      </c>
      <c r="G189" s="32">
        <f t="shared" si="18"/>
        <v>4528419.2999999989</v>
      </c>
      <c r="H189" s="30">
        <v>18402</v>
      </c>
      <c r="I189" s="30">
        <v>82625.5</v>
      </c>
      <c r="J189" s="30">
        <v>1151682.3</v>
      </c>
      <c r="K189" s="30">
        <v>133325.6</v>
      </c>
      <c r="L189" s="32">
        <v>9985.1999999999243</v>
      </c>
      <c r="M189" s="32">
        <v>-192481.70000000019</v>
      </c>
      <c r="N189" s="32">
        <f t="shared" si="16"/>
        <v>1203538.8999999999</v>
      </c>
      <c r="O189" s="32">
        <f t="shared" si="12"/>
        <v>5731958.1999999993</v>
      </c>
    </row>
    <row r="190" spans="1:15" s="2" customFormat="1" ht="18">
      <c r="A190" s="29" t="s">
        <v>77</v>
      </c>
      <c r="B190" s="30">
        <v>584862.93333333335</v>
      </c>
      <c r="C190" s="30">
        <v>2540051.4666666663</v>
      </c>
      <c r="D190" s="30">
        <v>1245388.7333333332</v>
      </c>
      <c r="E190" s="31">
        <v>295822.09999999998</v>
      </c>
      <c r="F190" s="30">
        <f>41512.3+186.1</f>
        <v>41698.400000000001</v>
      </c>
      <c r="G190" s="32">
        <f t="shared" si="18"/>
        <v>4707823.6333333328</v>
      </c>
      <c r="H190" s="30">
        <v>18371.8</v>
      </c>
      <c r="I190" s="30">
        <v>84900.800000000003</v>
      </c>
      <c r="J190" s="30">
        <v>1160840.2666666666</v>
      </c>
      <c r="K190" s="30">
        <v>133325.6</v>
      </c>
      <c r="L190" s="32">
        <v>-50576.599999999955</v>
      </c>
      <c r="M190" s="32">
        <v>-258005.70000000013</v>
      </c>
      <c r="N190" s="32">
        <f t="shared" si="16"/>
        <v>1088856.1666666667</v>
      </c>
      <c r="O190" s="32">
        <f t="shared" si="12"/>
        <v>5796679.7999999998</v>
      </c>
    </row>
    <row r="191" spans="1:15" s="2" customFormat="1" ht="18">
      <c r="A191" s="29" t="s">
        <v>78</v>
      </c>
      <c r="B191" s="30">
        <v>584908.06666666653</v>
      </c>
      <c r="C191" s="30">
        <v>2534875.0333333332</v>
      </c>
      <c r="D191" s="30">
        <v>1292313.166666667</v>
      </c>
      <c r="E191" s="31">
        <v>393732.80000000005</v>
      </c>
      <c r="F191" s="30">
        <f>44737.4+186.1</f>
        <v>44923.5</v>
      </c>
      <c r="G191" s="32">
        <f t="shared" si="18"/>
        <v>4850752.5666666664</v>
      </c>
      <c r="H191" s="30">
        <v>17403.7</v>
      </c>
      <c r="I191" s="30">
        <v>111398.09999999999</v>
      </c>
      <c r="J191" s="30">
        <v>849594.33333333337</v>
      </c>
      <c r="K191" s="30">
        <v>133325.6</v>
      </c>
      <c r="L191" s="32">
        <v>-160378.19999999998</v>
      </c>
      <c r="M191" s="32">
        <v>-241010.69999999992</v>
      </c>
      <c r="N191" s="32">
        <f t="shared" si="16"/>
        <v>710332.83333333349</v>
      </c>
      <c r="O191" s="32">
        <f t="shared" si="12"/>
        <v>5561085.4000000004</v>
      </c>
    </row>
    <row r="192" spans="1:15" s="2" customFormat="1" ht="18">
      <c r="A192" s="29" t="s">
        <v>79</v>
      </c>
      <c r="B192" s="30">
        <v>472073.1</v>
      </c>
      <c r="C192" s="30">
        <v>2666825.7999999998</v>
      </c>
      <c r="D192" s="30">
        <v>1293573.1000000001</v>
      </c>
      <c r="E192" s="31">
        <v>452248.19999999995</v>
      </c>
      <c r="F192" s="30">
        <f>44777.5+186.1</f>
        <v>44963.6</v>
      </c>
      <c r="G192" s="32">
        <f t="shared" si="18"/>
        <v>4929683.8</v>
      </c>
      <c r="H192" s="30">
        <v>17417.7</v>
      </c>
      <c r="I192" s="30">
        <v>112475</v>
      </c>
      <c r="J192" s="30">
        <v>723793.6</v>
      </c>
      <c r="K192" s="30">
        <v>133325.59999999998</v>
      </c>
      <c r="L192" s="32">
        <v>-63404.799999999945</v>
      </c>
      <c r="M192" s="32">
        <v>-94705.400000000023</v>
      </c>
      <c r="N192" s="32">
        <f t="shared" si="16"/>
        <v>828901.7</v>
      </c>
      <c r="O192" s="32">
        <f t="shared" si="12"/>
        <v>5758585.5</v>
      </c>
    </row>
    <row r="193" spans="1:15" s="2" customFormat="1" ht="18">
      <c r="A193" s="29" t="s">
        <v>80</v>
      </c>
      <c r="B193" s="30">
        <v>573290.69999999995</v>
      </c>
      <c r="C193" s="30">
        <v>2599432.2999999998</v>
      </c>
      <c r="D193" s="30">
        <v>1295191.5</v>
      </c>
      <c r="E193" s="31">
        <v>461204.89999999991</v>
      </c>
      <c r="F193" s="30">
        <f>54226.6+186.1</f>
        <v>54412.7</v>
      </c>
      <c r="G193" s="32">
        <f t="shared" si="18"/>
        <v>4983532.1000000006</v>
      </c>
      <c r="H193" s="30">
        <v>15461.3</v>
      </c>
      <c r="I193" s="30">
        <v>108347.4</v>
      </c>
      <c r="J193" s="30">
        <v>742401.6</v>
      </c>
      <c r="K193" s="30">
        <v>133325.59999999998</v>
      </c>
      <c r="L193" s="32">
        <v>-144708.20000000036</v>
      </c>
      <c r="M193" s="32">
        <v>-167494.30000000002</v>
      </c>
      <c r="N193" s="32">
        <f t="shared" si="16"/>
        <v>687333.39999999944</v>
      </c>
      <c r="O193" s="32">
        <f t="shared" si="12"/>
        <v>5670865.5</v>
      </c>
    </row>
    <row r="194" spans="1:15" s="2" customFormat="1" ht="18">
      <c r="A194" s="29" t="s">
        <v>81</v>
      </c>
      <c r="B194" s="30">
        <v>586281.20000000007</v>
      </c>
      <c r="C194" s="30">
        <v>2620295.7000000002</v>
      </c>
      <c r="D194" s="30">
        <v>1264351</v>
      </c>
      <c r="E194" s="31">
        <v>455329.5</v>
      </c>
      <c r="F194" s="30">
        <f>54738+186.1</f>
        <v>54924.1</v>
      </c>
      <c r="G194" s="32">
        <f t="shared" si="18"/>
        <v>4981181.5</v>
      </c>
      <c r="H194" s="30">
        <v>13446.5</v>
      </c>
      <c r="I194" s="30">
        <v>114661.9</v>
      </c>
      <c r="J194" s="30">
        <v>785911.5</v>
      </c>
      <c r="K194" s="30">
        <v>133325.59999999998</v>
      </c>
      <c r="L194" s="32">
        <v>-157126.59999999992</v>
      </c>
      <c r="M194" s="32">
        <v>-180823.80000000016</v>
      </c>
      <c r="N194" s="32">
        <f t="shared" si="16"/>
        <v>709395.1</v>
      </c>
      <c r="O194" s="32">
        <f t="shared" si="12"/>
        <v>5690576.5999999996</v>
      </c>
    </row>
    <row r="195" spans="1:15" s="2" customFormat="1" ht="18">
      <c r="A195" s="29" t="s">
        <v>82</v>
      </c>
      <c r="B195" s="30">
        <v>576385.69999999995</v>
      </c>
      <c r="C195" s="30">
        <v>2643265.2000000002</v>
      </c>
      <c r="D195" s="30">
        <v>1292415.3999999999</v>
      </c>
      <c r="E195" s="31">
        <v>577991.29999999993</v>
      </c>
      <c r="F195" s="30">
        <f>62688.9+186.1</f>
        <v>62875</v>
      </c>
      <c r="G195" s="32">
        <f t="shared" si="18"/>
        <v>5152932.6000000006</v>
      </c>
      <c r="H195" s="30">
        <v>13471.1</v>
      </c>
      <c r="I195" s="30">
        <v>109347.5</v>
      </c>
      <c r="J195" s="30">
        <v>828045.90000000014</v>
      </c>
      <c r="K195" s="30">
        <v>133325.59999999998</v>
      </c>
      <c r="L195" s="32">
        <v>-168942.90000000002</v>
      </c>
      <c r="M195" s="32">
        <v>-54121.099999999948</v>
      </c>
      <c r="N195" s="32">
        <f t="shared" si="16"/>
        <v>861126.10000000009</v>
      </c>
      <c r="O195" s="32">
        <f t="shared" si="12"/>
        <v>6014058.7000000011</v>
      </c>
    </row>
    <row r="196" spans="1:15" s="2" customFormat="1" ht="18">
      <c r="A196" s="29" t="s">
        <v>83</v>
      </c>
      <c r="B196" s="30">
        <v>597425</v>
      </c>
      <c r="C196" s="30">
        <v>2724189.8</v>
      </c>
      <c r="D196" s="30">
        <v>1310648.6000000001</v>
      </c>
      <c r="E196" s="31">
        <v>571701.89999999991</v>
      </c>
      <c r="F196" s="30">
        <f>66652.2+186.1</f>
        <v>66838.3</v>
      </c>
      <c r="G196" s="32">
        <f t="shared" si="18"/>
        <v>5270803.6000000006</v>
      </c>
      <c r="H196" s="30">
        <v>16503.599999999999</v>
      </c>
      <c r="I196" s="30">
        <v>102560.79999999999</v>
      </c>
      <c r="J196" s="30">
        <v>710969.29999999993</v>
      </c>
      <c r="K196" s="30">
        <v>133325.59999999998</v>
      </c>
      <c r="L196" s="32">
        <v>-129843</v>
      </c>
      <c r="M196" s="32">
        <v>-852.90000000011059</v>
      </c>
      <c r="N196" s="32">
        <f t="shared" si="16"/>
        <v>832663.39999999979</v>
      </c>
      <c r="O196" s="32">
        <f t="shared" si="12"/>
        <v>6103467</v>
      </c>
    </row>
    <row r="197" spans="1:15" s="2" customFormat="1" ht="18">
      <c r="A197" s="29" t="s">
        <v>84</v>
      </c>
      <c r="B197" s="30">
        <v>596901.70000000007</v>
      </c>
      <c r="C197" s="30">
        <v>2669483</v>
      </c>
      <c r="D197" s="30">
        <v>1321558.0999999999</v>
      </c>
      <c r="E197" s="31">
        <v>561370.59999999986</v>
      </c>
      <c r="F197" s="30">
        <f>66996.1+186.1</f>
        <v>67182.200000000012</v>
      </c>
      <c r="G197" s="32">
        <f t="shared" si="18"/>
        <v>5216495.5999999996</v>
      </c>
      <c r="H197" s="30">
        <v>21543.4</v>
      </c>
      <c r="I197" s="30">
        <v>80535.599999999991</v>
      </c>
      <c r="J197" s="30">
        <v>907885.29999999993</v>
      </c>
      <c r="K197" s="30">
        <v>133325.59999999998</v>
      </c>
      <c r="L197" s="32">
        <v>-142351.09999999983</v>
      </c>
      <c r="M197" s="32">
        <v>-125554.59999999995</v>
      </c>
      <c r="N197" s="32">
        <f t="shared" si="16"/>
        <v>875384.20000000007</v>
      </c>
      <c r="O197" s="32">
        <f t="shared" si="12"/>
        <v>6091879.7999999998</v>
      </c>
    </row>
    <row r="198" spans="1:15" s="2" customFormat="1" ht="18">
      <c r="A198" s="29" t="s">
        <v>87</v>
      </c>
      <c r="B198" s="30">
        <v>645934.4</v>
      </c>
      <c r="C198" s="30">
        <v>2689091.6999999993</v>
      </c>
      <c r="D198" s="30">
        <v>1311496.6999999997</v>
      </c>
      <c r="E198" s="31">
        <v>591936.6</v>
      </c>
      <c r="F198" s="30">
        <f>57935.1+186.1</f>
        <v>58121.2</v>
      </c>
      <c r="G198" s="32">
        <f t="shared" si="18"/>
        <v>5296580.5999999987</v>
      </c>
      <c r="H198" s="30">
        <v>23525.7</v>
      </c>
      <c r="I198" s="30">
        <v>71131.799999999988</v>
      </c>
      <c r="J198" s="30">
        <v>1052937.9000000001</v>
      </c>
      <c r="K198" s="30">
        <v>133325.59999999998</v>
      </c>
      <c r="L198" s="32">
        <v>-115711.0999999998</v>
      </c>
      <c r="M198" s="32">
        <v>-60922.599999999955</v>
      </c>
      <c r="N198" s="32">
        <f t="shared" si="16"/>
        <v>1104287.3000000003</v>
      </c>
      <c r="O198" s="32">
        <f t="shared" si="12"/>
        <v>6400867.8999999985</v>
      </c>
    </row>
    <row r="199" spans="1:15" s="2" customFormat="1">
      <c r="A199" s="58" t="s">
        <v>4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60"/>
    </row>
    <row r="200" spans="1:15" s="2" customFormat="1" ht="18.75" customHeight="1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/>
    </row>
    <row r="201" spans="1:15" ht="18.7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8.7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8.7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8.7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>
      <c r="J205" s="2"/>
      <c r="K205" s="2"/>
      <c r="M205" s="2"/>
    </row>
    <row r="206" spans="1:15">
      <c r="J206" s="2"/>
      <c r="K206" s="2"/>
      <c r="M206" s="2"/>
    </row>
    <row r="207" spans="1:15">
      <c r="J207" s="2"/>
      <c r="K207" s="2"/>
      <c r="M207" s="2"/>
    </row>
    <row r="208" spans="1:15">
      <c r="J208" s="2"/>
      <c r="K208" s="2"/>
      <c r="M208" s="2"/>
    </row>
    <row r="209" spans="10:13">
      <c r="J209" s="2"/>
      <c r="K209" s="2"/>
      <c r="M209" s="2"/>
    </row>
    <row r="210" spans="10:13">
      <c r="J210" s="2"/>
      <c r="K210" s="2"/>
      <c r="M210" s="2"/>
    </row>
    <row r="211" spans="10:13">
      <c r="J211" s="2"/>
      <c r="K211" s="2"/>
      <c r="M211" s="2"/>
    </row>
    <row r="212" spans="10:13">
      <c r="J212" s="2"/>
      <c r="K212" s="2"/>
      <c r="M212" s="2"/>
    </row>
    <row r="213" spans="10:13">
      <c r="J213" s="2"/>
      <c r="K213" s="2"/>
      <c r="M213" s="2"/>
    </row>
    <row r="214" spans="10:13">
      <c r="J214" s="2"/>
      <c r="K214" s="2"/>
      <c r="M214" s="2"/>
    </row>
  </sheetData>
  <mergeCells count="6">
    <mergeCell ref="A199:O200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2"/>
  <sheetViews>
    <sheetView workbookViewId="0">
      <pane xSplit="1" ySplit="6" topLeftCell="J64" activePane="bottomRight" state="frozen"/>
      <selection pane="topRight" activeCell="B1" sqref="B1"/>
      <selection pane="bottomLeft" activeCell="A7" sqref="A7"/>
      <selection pane="bottomRight" activeCell="A70" sqref="A70:XFD70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58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389340.1999999999</v>
      </c>
      <c r="C57" s="30">
        <v>1295715.9000000001</v>
      </c>
      <c r="D57" s="30">
        <v>678223.39999999991</v>
      </c>
      <c r="E57" s="31">
        <v>214148.39999999997</v>
      </c>
      <c r="F57" s="30">
        <f>138334.5+181.5</f>
        <v>138516</v>
      </c>
      <c r="G57" s="32">
        <f t="shared" si="9"/>
        <v>2715943.9</v>
      </c>
      <c r="H57" s="30">
        <v>9519.3000000000011</v>
      </c>
      <c r="I57" s="30">
        <v>65861.7</v>
      </c>
      <c r="J57" s="30">
        <v>779145.20000000007</v>
      </c>
      <c r="K57" s="30">
        <v>123993.09999999999</v>
      </c>
      <c r="L57" s="32">
        <v>-53578.699999999953</v>
      </c>
      <c r="M57" s="32">
        <v>-252699.00000000012</v>
      </c>
      <c r="N57" s="32">
        <f t="shared" si="10"/>
        <v>672241.6</v>
      </c>
      <c r="O57" s="32">
        <f t="shared" si="8"/>
        <v>3388185.5</v>
      </c>
    </row>
    <row r="58" spans="1:15" s="2" customFormat="1">
      <c r="A58" s="29">
        <v>44196</v>
      </c>
      <c r="B58" s="30">
        <v>433211.8</v>
      </c>
      <c r="C58" s="30">
        <v>1369841.3000000003</v>
      </c>
      <c r="D58" s="30">
        <v>723397.99999999988</v>
      </c>
      <c r="E58" s="31">
        <v>207328.49999999997</v>
      </c>
      <c r="F58" s="30">
        <f>141279.8+179.1</f>
        <v>141458.9</v>
      </c>
      <c r="G58" s="32">
        <f t="shared" si="9"/>
        <v>2875238.5</v>
      </c>
      <c r="H58" s="30">
        <v>18100</v>
      </c>
      <c r="I58" s="30">
        <v>63218.3</v>
      </c>
      <c r="J58" s="30">
        <v>793900.2</v>
      </c>
      <c r="K58" s="30">
        <v>124007.9</v>
      </c>
      <c r="L58" s="32">
        <v>-52119.700000000012</v>
      </c>
      <c r="M58" s="32">
        <v>-281606.31651700003</v>
      </c>
      <c r="N58" s="32">
        <f t="shared" si="10"/>
        <v>665500.38348299987</v>
      </c>
      <c r="O58" s="32">
        <f t="shared" si="8"/>
        <v>3540738.8834830001</v>
      </c>
    </row>
    <row r="59" spans="1:15" s="2" customFormat="1">
      <c r="A59" s="29">
        <v>44286</v>
      </c>
      <c r="B59" s="30">
        <v>396404.60000000003</v>
      </c>
      <c r="C59" s="30">
        <v>1445542.8999999997</v>
      </c>
      <c r="D59" s="30">
        <v>773663.29999999993</v>
      </c>
      <c r="E59" s="31">
        <v>224018.69999999992</v>
      </c>
      <c r="F59" s="30">
        <v>150926.1</v>
      </c>
      <c r="G59" s="32">
        <v>2990555.5999999996</v>
      </c>
      <c r="H59" s="30">
        <v>18910</v>
      </c>
      <c r="I59" s="30">
        <v>64851.1</v>
      </c>
      <c r="J59" s="30">
        <v>809523.99999999988</v>
      </c>
      <c r="K59" s="30">
        <v>128540.5</v>
      </c>
      <c r="L59" s="32">
        <v>-40174.400000000081</v>
      </c>
      <c r="M59" s="32">
        <v>-321694.99999999988</v>
      </c>
      <c r="N59" s="32">
        <v>659956.19999999984</v>
      </c>
      <c r="O59" s="32">
        <v>3650511.7999999993</v>
      </c>
    </row>
    <row r="60" spans="1:15" s="2" customFormat="1">
      <c r="A60" s="29">
        <v>44377</v>
      </c>
      <c r="B60" s="30">
        <v>458192.3</v>
      </c>
      <c r="C60" s="30">
        <v>1589876.0300000003</v>
      </c>
      <c r="D60" s="30">
        <v>821663.4</v>
      </c>
      <c r="E60" s="31">
        <v>225156.69999999995</v>
      </c>
      <c r="F60" s="30">
        <v>164497.5</v>
      </c>
      <c r="G60" s="32">
        <v>3259385.9300000006</v>
      </c>
      <c r="H60" s="30">
        <v>23041.699999999997</v>
      </c>
      <c r="I60" s="30">
        <v>65638.100000000006</v>
      </c>
      <c r="J60" s="30">
        <v>835586.79999999993</v>
      </c>
      <c r="K60" s="30">
        <v>133325.59999999998</v>
      </c>
      <c r="L60" s="32">
        <v>-90693.100000000079</v>
      </c>
      <c r="M60" s="32">
        <v>-334213.79999999981</v>
      </c>
      <c r="N60" s="32">
        <v>632685.30000000005</v>
      </c>
      <c r="O60" s="32">
        <v>3892071.2300000004</v>
      </c>
    </row>
    <row r="61" spans="1:15" s="2" customFormat="1" ht="18">
      <c r="A61" s="29" t="s">
        <v>58</v>
      </c>
      <c r="B61" s="30">
        <v>452697.39999999997</v>
      </c>
      <c r="C61" s="30">
        <v>1675444.2</v>
      </c>
      <c r="D61" s="30">
        <v>964342.7</v>
      </c>
      <c r="E61" s="31">
        <v>234167.69999999998</v>
      </c>
      <c r="F61" s="30">
        <v>12030.6</v>
      </c>
      <c r="G61" s="32">
        <v>3338682.6</v>
      </c>
      <c r="H61" s="30">
        <v>16502.599999999999</v>
      </c>
      <c r="I61" s="30">
        <v>56628.299999999996</v>
      </c>
      <c r="J61" s="30">
        <v>900897</v>
      </c>
      <c r="K61" s="30">
        <v>133325.59999999998</v>
      </c>
      <c r="L61" s="32">
        <v>-83959.5</v>
      </c>
      <c r="M61" s="32">
        <v>-310064.5</v>
      </c>
      <c r="N61" s="32">
        <v>713329.5</v>
      </c>
      <c r="O61" s="32">
        <v>4052012.1</v>
      </c>
    </row>
    <row r="62" spans="1:15" s="2" customFormat="1" ht="18">
      <c r="A62" s="29" t="s">
        <v>61</v>
      </c>
      <c r="B62" s="30">
        <v>478733.2</v>
      </c>
      <c r="C62" s="30">
        <v>1569167.3999999997</v>
      </c>
      <c r="D62" s="30">
        <v>987235.6</v>
      </c>
      <c r="E62" s="31">
        <v>254710.69999999998</v>
      </c>
      <c r="F62" s="30">
        <v>12289.7</v>
      </c>
      <c r="G62" s="32">
        <v>3302136.6</v>
      </c>
      <c r="H62" s="30">
        <v>19417</v>
      </c>
      <c r="I62" s="30">
        <v>56884.399999999994</v>
      </c>
      <c r="J62" s="30">
        <v>955897.49999999988</v>
      </c>
      <c r="K62" s="30">
        <v>133325.59999999998</v>
      </c>
      <c r="L62" s="32">
        <v>-30939.200000000114</v>
      </c>
      <c r="M62" s="32">
        <v>-306922.70000000007</v>
      </c>
      <c r="N62" s="32">
        <v>827662.59999999974</v>
      </c>
      <c r="O62" s="32">
        <v>4129799.1999999997</v>
      </c>
    </row>
    <row r="63" spans="1:15" s="2" customFormat="1" ht="18">
      <c r="A63" s="29" t="s">
        <v>64</v>
      </c>
      <c r="B63" s="30">
        <v>448956.6</v>
      </c>
      <c r="C63" s="30">
        <v>1688455.5999999999</v>
      </c>
      <c r="D63" s="30">
        <v>1035025.2999999999</v>
      </c>
      <c r="E63" s="31">
        <v>287866.70000000007</v>
      </c>
      <c r="F63" s="30">
        <v>17041</v>
      </c>
      <c r="G63" s="32">
        <v>3477345.1999999997</v>
      </c>
      <c r="H63" s="30">
        <v>19507.7</v>
      </c>
      <c r="I63" s="30">
        <v>68013.899999999994</v>
      </c>
      <c r="J63" s="30">
        <v>983059.4</v>
      </c>
      <c r="K63" s="30">
        <v>133325.59999999998</v>
      </c>
      <c r="L63" s="32">
        <v>-66973.399999999921</v>
      </c>
      <c r="M63" s="32">
        <v>-293219.99999999994</v>
      </c>
      <c r="N63" s="32">
        <v>843713.20000000019</v>
      </c>
      <c r="O63" s="32">
        <v>4321058.4000000004</v>
      </c>
    </row>
    <row r="64" spans="1:15" s="2" customFormat="1" ht="18">
      <c r="A64" s="29" t="s">
        <v>67</v>
      </c>
      <c r="B64" s="30">
        <v>519153</v>
      </c>
      <c r="C64" s="30">
        <v>1917479.9999999998</v>
      </c>
      <c r="D64" s="30">
        <v>1025782.5</v>
      </c>
      <c r="E64" s="31">
        <v>272594.40000000002</v>
      </c>
      <c r="F64" s="30">
        <v>16960.199999999997</v>
      </c>
      <c r="G64" s="32">
        <v>3751970.1</v>
      </c>
      <c r="H64" s="30">
        <v>18622.400000000001</v>
      </c>
      <c r="I64" s="30">
        <v>53079.899999999994</v>
      </c>
      <c r="J64" s="30">
        <v>1066976.3999999997</v>
      </c>
      <c r="K64" s="30">
        <v>133325.59999999998</v>
      </c>
      <c r="L64" s="32">
        <v>9855.4000000000524</v>
      </c>
      <c r="M64" s="32">
        <v>-153942</v>
      </c>
      <c r="N64" s="32">
        <v>1127917.7</v>
      </c>
      <c r="O64" s="32">
        <v>4879887.8</v>
      </c>
    </row>
    <row r="65" spans="1:15" s="2" customFormat="1" ht="18">
      <c r="A65" s="29" t="s">
        <v>70</v>
      </c>
      <c r="B65" s="30">
        <v>524296.1</v>
      </c>
      <c r="C65" s="30">
        <v>2187680.2999999998</v>
      </c>
      <c r="D65" s="30">
        <v>1122699.0999999999</v>
      </c>
      <c r="E65" s="31">
        <v>278710.39999999997</v>
      </c>
      <c r="F65" s="30">
        <v>38038.400000000001</v>
      </c>
      <c r="G65" s="32">
        <v>4151424.3</v>
      </c>
      <c r="H65" s="30">
        <v>14402.7</v>
      </c>
      <c r="I65" s="30">
        <v>63262.399999999994</v>
      </c>
      <c r="J65" s="30">
        <v>1138728.5</v>
      </c>
      <c r="K65" s="30">
        <v>133325.59999999998</v>
      </c>
      <c r="L65" s="32">
        <v>47705.300000000134</v>
      </c>
      <c r="M65" s="32">
        <v>-199982.40000000014</v>
      </c>
      <c r="N65" s="32">
        <v>1197442.1000000001</v>
      </c>
      <c r="O65" s="32">
        <v>5348866.4000000004</v>
      </c>
    </row>
    <row r="66" spans="1:15" s="2" customFormat="1" ht="18">
      <c r="A66" s="29" t="s">
        <v>73</v>
      </c>
      <c r="B66" s="30">
        <v>564946.69999999995</v>
      </c>
      <c r="C66" s="30">
        <v>2411608.6</v>
      </c>
      <c r="D66" s="30">
        <v>1235637.5000000002</v>
      </c>
      <c r="E66" s="31">
        <v>300212.10000000009</v>
      </c>
      <c r="F66" s="30">
        <v>38223.799999999996</v>
      </c>
      <c r="G66" s="32">
        <v>4550628.7</v>
      </c>
      <c r="H66" s="30">
        <v>14439.7</v>
      </c>
      <c r="I66" s="30">
        <v>86450.8</v>
      </c>
      <c r="J66" s="30">
        <v>1164676.8</v>
      </c>
      <c r="K66" s="30">
        <v>133325.59999999998</v>
      </c>
      <c r="L66" s="32">
        <v>-107856.19999999985</v>
      </c>
      <c r="M66" s="32">
        <v>-279684.59999999998</v>
      </c>
      <c r="N66" s="32">
        <v>1011352.1</v>
      </c>
      <c r="O66" s="32">
        <v>5561980.7999999998</v>
      </c>
    </row>
    <row r="67" spans="1:15" s="2" customFormat="1" ht="18">
      <c r="A67" s="29" t="s">
        <v>76</v>
      </c>
      <c r="B67" s="30">
        <v>577583.4</v>
      </c>
      <c r="C67" s="30">
        <v>2312276.0999999996</v>
      </c>
      <c r="D67" s="30">
        <v>1237861.6999999995</v>
      </c>
      <c r="E67" s="31">
        <v>358218.3</v>
      </c>
      <c r="F67" s="30">
        <v>42479.799999999996</v>
      </c>
      <c r="G67" s="32">
        <v>4528419.2999999989</v>
      </c>
      <c r="H67" s="30">
        <v>18402</v>
      </c>
      <c r="I67" s="30">
        <v>82625.5</v>
      </c>
      <c r="J67" s="30">
        <v>1151682.3</v>
      </c>
      <c r="K67" s="30">
        <v>133325.6</v>
      </c>
      <c r="L67" s="32">
        <v>9985.1999999999243</v>
      </c>
      <c r="M67" s="32">
        <v>-192481.70000000019</v>
      </c>
      <c r="N67" s="32">
        <v>1203538.8999999999</v>
      </c>
      <c r="O67" s="32">
        <v>5731958.1999999993</v>
      </c>
    </row>
    <row r="68" spans="1:15" s="2" customFormat="1" ht="18">
      <c r="A68" s="29" t="s">
        <v>79</v>
      </c>
      <c r="B68" s="30">
        <v>472073.1</v>
      </c>
      <c r="C68" s="30">
        <v>2666825.7999999998</v>
      </c>
      <c r="D68" s="30">
        <v>1293573.1000000001</v>
      </c>
      <c r="E68" s="31">
        <v>452248.19999999995</v>
      </c>
      <c r="F68" s="30">
        <v>44963.6</v>
      </c>
      <c r="G68" s="32">
        <v>4929683.8</v>
      </c>
      <c r="H68" s="30">
        <v>17417.7</v>
      </c>
      <c r="I68" s="30">
        <v>112475</v>
      </c>
      <c r="J68" s="30">
        <v>723793.6</v>
      </c>
      <c r="K68" s="30">
        <v>133325.59999999998</v>
      </c>
      <c r="L68" s="32">
        <v>-63404.799999999945</v>
      </c>
      <c r="M68" s="32">
        <v>-94705.400000000023</v>
      </c>
      <c r="N68" s="32">
        <v>828901.7</v>
      </c>
      <c r="O68" s="32">
        <v>5758585.5</v>
      </c>
    </row>
    <row r="69" spans="1:15" s="2" customFormat="1" ht="18">
      <c r="A69" s="29" t="s">
        <v>82</v>
      </c>
      <c r="B69" s="30">
        <v>576385.69999999995</v>
      </c>
      <c r="C69" s="30">
        <v>2643265.2000000002</v>
      </c>
      <c r="D69" s="30">
        <v>1292415.3999999999</v>
      </c>
      <c r="E69" s="31">
        <v>577991.29999999993</v>
      </c>
      <c r="F69" s="30">
        <v>62875</v>
      </c>
      <c r="G69" s="32">
        <v>5152932.6000000006</v>
      </c>
      <c r="H69" s="30">
        <v>13471.1</v>
      </c>
      <c r="I69" s="30">
        <v>109347.5</v>
      </c>
      <c r="J69" s="30">
        <v>828045.90000000014</v>
      </c>
      <c r="K69" s="30">
        <v>133325.59999999998</v>
      </c>
      <c r="L69" s="32">
        <v>-168942.90000000002</v>
      </c>
      <c r="M69" s="32">
        <v>-54121.099999999948</v>
      </c>
      <c r="N69" s="32">
        <v>861126.10000000009</v>
      </c>
      <c r="O69" s="32">
        <v>6014058.7000000011</v>
      </c>
    </row>
    <row r="70" spans="1:15" s="2" customFormat="1" ht="18">
      <c r="A70" s="29" t="s">
        <v>87</v>
      </c>
      <c r="B70" s="30">
        <v>645934.4</v>
      </c>
      <c r="C70" s="30">
        <v>2689091.6999999993</v>
      </c>
      <c r="D70" s="30">
        <v>1311496.6999999997</v>
      </c>
      <c r="E70" s="31">
        <v>591936.6</v>
      </c>
      <c r="F70" s="30">
        <v>58121.2</v>
      </c>
      <c r="G70" s="32">
        <v>5296580.5999999987</v>
      </c>
      <c r="H70" s="30">
        <v>23525.7</v>
      </c>
      <c r="I70" s="30">
        <v>71131.799999999988</v>
      </c>
      <c r="J70" s="30">
        <v>1052937.9000000001</v>
      </c>
      <c r="K70" s="30">
        <v>133325.59999999998</v>
      </c>
      <c r="L70" s="32">
        <v>-115711.0999999998</v>
      </c>
      <c r="M70" s="32">
        <v>-60922.599999999955</v>
      </c>
      <c r="N70" s="32">
        <v>1104287.3000000003</v>
      </c>
      <c r="O70" s="32">
        <v>6400867.8999999985</v>
      </c>
    </row>
    <row r="71" spans="1:15" s="2" customFormat="1" ht="18.75" customHeight="1">
      <c r="A71" s="58" t="s">
        <v>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</row>
    <row r="72" spans="1:15" s="2" customFormat="1" ht="18.75" customHeight="1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</row>
  </sheetData>
  <mergeCells count="6">
    <mergeCell ref="A71:O72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"/>
  <sheetViews>
    <sheetView workbookViewId="0">
      <pane ySplit="1" topLeftCell="A5" activePane="bottomLeft" state="frozen"/>
      <selection pane="bottomLeft" activeCell="A23" sqref="A23:O24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6">SUM(H18:M18)</f>
        <v>526653.99999999988</v>
      </c>
      <c r="O18" s="32">
        <f t="shared" ref="O18:O21" si="7">N18+G18</f>
        <v>2828410.4</v>
      </c>
    </row>
    <row r="19" spans="1:15" s="2" customFormat="1">
      <c r="A19" s="41">
        <v>2020</v>
      </c>
      <c r="B19" s="30">
        <v>433211.8</v>
      </c>
      <c r="C19" s="30">
        <v>1369841.3000000003</v>
      </c>
      <c r="D19" s="30">
        <v>723397.99999999988</v>
      </c>
      <c r="E19" s="31">
        <v>207328.49999999997</v>
      </c>
      <c r="F19" s="30">
        <f>141279.8+179.1</f>
        <v>141458.9</v>
      </c>
      <c r="G19" s="32">
        <f t="shared" si="5"/>
        <v>2875238.5</v>
      </c>
      <c r="H19" s="30">
        <v>18100</v>
      </c>
      <c r="I19" s="30">
        <v>63218.3</v>
      </c>
      <c r="J19" s="30">
        <v>793900.2</v>
      </c>
      <c r="K19" s="30">
        <v>124007.9</v>
      </c>
      <c r="L19" s="32">
        <v>-52119.700000000012</v>
      </c>
      <c r="M19" s="32">
        <v>-281606.31651700003</v>
      </c>
      <c r="N19" s="32">
        <f t="shared" si="6"/>
        <v>665500.38348299987</v>
      </c>
      <c r="O19" s="32">
        <f t="shared" si="7"/>
        <v>3540738.8834830001</v>
      </c>
    </row>
    <row r="20" spans="1:15" s="2" customFormat="1">
      <c r="A20" s="41">
        <v>2021</v>
      </c>
      <c r="B20" s="30">
        <v>478733.2</v>
      </c>
      <c r="C20" s="30">
        <v>1569167.3999999997</v>
      </c>
      <c r="D20" s="30">
        <v>987235.6</v>
      </c>
      <c r="E20" s="31">
        <v>254710.69999999998</v>
      </c>
      <c r="F20" s="30">
        <v>12289.7</v>
      </c>
      <c r="G20" s="32">
        <v>3302136.6</v>
      </c>
      <c r="H20" s="30">
        <v>19417</v>
      </c>
      <c r="I20" s="30">
        <v>56884.399999999994</v>
      </c>
      <c r="J20" s="30">
        <v>955897.49999999988</v>
      </c>
      <c r="K20" s="30">
        <v>133325.59999999998</v>
      </c>
      <c r="L20" s="32">
        <v>-30939.200000000114</v>
      </c>
      <c r="M20" s="32">
        <v>-306922.70000000007</v>
      </c>
      <c r="N20" s="32">
        <v>827662.59999999974</v>
      </c>
      <c r="O20" s="32">
        <f t="shared" si="7"/>
        <v>4129799.1999999997</v>
      </c>
    </row>
    <row r="21" spans="1:15" s="2" customFormat="1">
      <c r="A21" s="41" t="s">
        <v>88</v>
      </c>
      <c r="B21" s="30">
        <v>564946.69999999995</v>
      </c>
      <c r="C21" s="30">
        <v>2411608.6</v>
      </c>
      <c r="D21" s="30">
        <v>1235637.5000000002</v>
      </c>
      <c r="E21" s="31">
        <v>300212.10000000009</v>
      </c>
      <c r="F21" s="30">
        <v>38223.799999999996</v>
      </c>
      <c r="G21" s="32">
        <v>4550628.7</v>
      </c>
      <c r="H21" s="30">
        <v>14439.7</v>
      </c>
      <c r="I21" s="30">
        <v>86450.8</v>
      </c>
      <c r="J21" s="30">
        <v>1164676.8</v>
      </c>
      <c r="K21" s="30">
        <v>133325.59999999998</v>
      </c>
      <c r="L21" s="32">
        <v>-107856.19999999985</v>
      </c>
      <c r="M21" s="32">
        <v>-279684.59999999998</v>
      </c>
      <c r="N21" s="32">
        <v>1011352.1</v>
      </c>
      <c r="O21" s="32">
        <f t="shared" si="7"/>
        <v>5561980.7999999998</v>
      </c>
    </row>
    <row r="22" spans="1:15" s="2" customFormat="1">
      <c r="A22" s="41" t="s">
        <v>89</v>
      </c>
      <c r="B22" s="30">
        <v>645934.4</v>
      </c>
      <c r="C22" s="30">
        <v>2689091.6999999993</v>
      </c>
      <c r="D22" s="30">
        <v>1311496.6999999997</v>
      </c>
      <c r="E22" s="31">
        <v>591936.6</v>
      </c>
      <c r="F22" s="30">
        <v>58121.2</v>
      </c>
      <c r="G22" s="32">
        <v>5296580.5999999987</v>
      </c>
      <c r="H22" s="30">
        <v>23525.7</v>
      </c>
      <c r="I22" s="30">
        <v>71131.799999999988</v>
      </c>
      <c r="J22" s="30">
        <v>1052937.9000000001</v>
      </c>
      <c r="K22" s="30">
        <v>133325.59999999998</v>
      </c>
      <c r="L22" s="32">
        <v>-115711.0999999998</v>
      </c>
      <c r="M22" s="32">
        <v>-60922.599999999955</v>
      </c>
      <c r="N22" s="32">
        <v>1104287.3000000003</v>
      </c>
      <c r="O22" s="32">
        <v>6400867.8999999985</v>
      </c>
    </row>
    <row r="23" spans="1:15" s="2" customFormat="1" ht="18.75" customHeight="1">
      <c r="A23" s="58" t="s">
        <v>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s="2" customFormat="1" ht="18.75" customHeight="1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</sheetData>
  <mergeCells count="6">
    <mergeCell ref="A23:O24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2024-02-28T12:52:02Z</dcterms:modified>
</cp:coreProperties>
</file>