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745" activeTab="0"/>
  </bookViews>
  <sheets>
    <sheet name="A" sheetId="1" r:id="rId1"/>
  </sheets>
  <definedNames>
    <definedName name="_xlnm.Print_Area" localSheetId="0">'A'!$A$2:$H$269</definedName>
    <definedName name="Zone_impres_MI">'A'!$A$21:$A$216</definedName>
  </definedNames>
  <calcPr fullCalcOnLoad="1"/>
</workbook>
</file>

<file path=xl/sharedStrings.xml><?xml version="1.0" encoding="utf-8"?>
<sst xmlns="http://schemas.openxmlformats.org/spreadsheetml/2006/main" count="266" uniqueCount="87">
  <si>
    <t xml:space="preserve">         TOTAL</t>
  </si>
  <si>
    <t xml:space="preserve">         Total</t>
  </si>
  <si>
    <t>-</t>
  </si>
  <si>
    <t>1998</t>
  </si>
  <si>
    <t>1999</t>
  </si>
  <si>
    <t xml:space="preserve">            Dons</t>
  </si>
  <si>
    <t>Période</t>
  </si>
  <si>
    <t xml:space="preserve">                   III.1.2</t>
  </si>
  <si>
    <t xml:space="preserve">              courants</t>
  </si>
  <si>
    <t xml:space="preserve">          en capital</t>
  </si>
  <si>
    <t xml:space="preserve">          Février </t>
  </si>
  <si>
    <t xml:space="preserve">          Mai</t>
  </si>
  <si>
    <t xml:space="preserve">     Recettes non fiscales</t>
  </si>
  <si>
    <t xml:space="preserve">             III.1</t>
  </si>
  <si>
    <t xml:space="preserve">     Dividendes</t>
  </si>
  <si>
    <t xml:space="preserve">         recettes</t>
  </si>
  <si>
    <t xml:space="preserve">       Autres</t>
  </si>
  <si>
    <t xml:space="preserve">2005 Janvier </t>
  </si>
  <si>
    <t xml:space="preserve">2006 Janvier </t>
  </si>
  <si>
    <t>(en millions de BIF)</t>
  </si>
  <si>
    <t xml:space="preserve">2007 Janvier </t>
  </si>
  <si>
    <t>Dons</t>
  </si>
  <si>
    <t xml:space="preserve">         Février </t>
  </si>
  <si>
    <t xml:space="preserve">         Mars</t>
  </si>
  <si>
    <t xml:space="preserve">         Avril</t>
  </si>
  <si>
    <t xml:space="preserve">2009 Janvier </t>
  </si>
  <si>
    <t>2008 Janvier</t>
  </si>
  <si>
    <t xml:space="preserve">               RECETTES ET DONS</t>
  </si>
  <si>
    <t xml:space="preserve">                 (en millions de BIF)</t>
  </si>
  <si>
    <t xml:space="preserve">   RECETTES NON FISCALES ET DONS</t>
  </si>
  <si>
    <t xml:space="preserve">2010 Janvier </t>
  </si>
  <si>
    <t xml:space="preserve">2011 Janvier </t>
  </si>
  <si>
    <t xml:space="preserve">         Juillet</t>
  </si>
  <si>
    <t>2012 Janvier</t>
  </si>
  <si>
    <t xml:space="preserve">         Mai</t>
  </si>
  <si>
    <t xml:space="preserve">2011 1er Trim. </t>
  </si>
  <si>
    <t>2012 1er Trim.</t>
  </si>
  <si>
    <t xml:space="preserve">         3ème Trim.</t>
  </si>
  <si>
    <t xml:space="preserve">         4ème Trim.</t>
  </si>
  <si>
    <t xml:space="preserve">2010   1er Trim. </t>
  </si>
  <si>
    <t>2013 janvier</t>
  </si>
  <si>
    <t>2013 1er Trim.</t>
  </si>
  <si>
    <t xml:space="preserve">        Juin</t>
  </si>
  <si>
    <t>2014 janvier</t>
  </si>
  <si>
    <t>2014 1er Trim.</t>
  </si>
  <si>
    <t xml:space="preserve">        2ème Trim.</t>
  </si>
  <si>
    <t>2015 janvier</t>
  </si>
  <si>
    <t>2015 1er Trim.</t>
  </si>
  <si>
    <t xml:space="preserve">        Juillet</t>
  </si>
  <si>
    <t xml:space="preserve">        Août</t>
  </si>
  <si>
    <t xml:space="preserve">        Septembre</t>
  </si>
  <si>
    <t xml:space="preserve">        Octobre</t>
  </si>
  <si>
    <t xml:space="preserve">        Novembre</t>
  </si>
  <si>
    <t xml:space="preserve">        Décembre</t>
  </si>
  <si>
    <t>2016 janvier</t>
  </si>
  <si>
    <t>2016 1er Trim.</t>
  </si>
  <si>
    <t xml:space="preserve">             Rubriques </t>
  </si>
  <si>
    <t>2017 janvier</t>
  </si>
  <si>
    <t>2017 1er Trim.</t>
  </si>
  <si>
    <t xml:space="preserve">Sources: BRB, OBR et Ministère des Finances, du Budget  et de la Privatisation </t>
  </si>
  <si>
    <t xml:space="preserve">         Juin</t>
  </si>
  <si>
    <t xml:space="preserve">         Août</t>
  </si>
  <si>
    <t xml:space="preserve">         Septembre</t>
  </si>
  <si>
    <t xml:space="preserve">         Octobre</t>
  </si>
  <si>
    <t xml:space="preserve">         Novembre</t>
  </si>
  <si>
    <t xml:space="preserve">         Décembre</t>
  </si>
  <si>
    <t xml:space="preserve">        Février</t>
  </si>
  <si>
    <t xml:space="preserve">        Mars</t>
  </si>
  <si>
    <t xml:space="preserve">        Avril</t>
  </si>
  <si>
    <t xml:space="preserve">        Mai</t>
  </si>
  <si>
    <t xml:space="preserve">          Mars</t>
  </si>
  <si>
    <t xml:space="preserve">          Avril</t>
  </si>
  <si>
    <t xml:space="preserve">          Juin</t>
  </si>
  <si>
    <t xml:space="preserve">          Juillet</t>
  </si>
  <si>
    <t xml:space="preserve">         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</si>
  <si>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</si>
  <si>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</si>
  <si>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</si>
  <si>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</si>
  <si>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 xml:space="preserve">2009 1er  Trim. </t>
  </si>
  <si>
    <t xml:space="preserve">         2ème Trim.</t>
  </si>
  <si>
    <t xml:space="preserve">2005 1er  Trim. </t>
  </si>
  <si>
    <t xml:space="preserve">2006   1er Trim. </t>
  </si>
  <si>
    <t xml:space="preserve">2007 1er Trim. </t>
  </si>
  <si>
    <t>2008 1er Trim.</t>
  </si>
  <si>
    <t>2015 Juillet</t>
  </si>
  <si>
    <t>2014 2ème Trim.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</si>
</sst>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R&quot;\ #,##0;&quot;R&quot;\ \-#,##0"/>
    <numFmt numFmtId="189" formatCode="&quot;R&quot;\ #,##0;[Red]&quot;R&quot;\ \-#,##0"/>
    <numFmt numFmtId="190" formatCode="&quot;R&quot;\ #,##0.00;&quot;R&quot;\ \-#,##0.00"/>
    <numFmt numFmtId="191" formatCode="&quot;R&quot;\ #,##0.00;[Red]&quot;R&quot;\ \-#,##0.00"/>
    <numFmt numFmtId="192" formatCode="_ &quot;R&quot;\ * #,##0_ ;_ &quot;R&quot;\ * \-#,##0_ ;_ &quot;R&quot;\ * &quot;-&quot;_ ;_ @_ "/>
    <numFmt numFmtId="193" formatCode="_ * #,##0_ ;_ * \-#,##0_ ;_ * &quot;-&quot;_ ;_ @_ "/>
    <numFmt numFmtId="194" formatCode="_ &quot;R&quot;\ * #,##0.00_ ;_ &quot;R&quot;\ * \-#,##0.00_ ;_ &quot;R&quot;\ * &quot;-&quot;??_ ;_ @_ "/>
    <numFmt numFmtId="195" formatCode="_ * #,##0.00_ ;_ * \-#,##0.00_ ;_ * &quot;-&quot;??_ ;_ @_ "/>
    <numFmt numFmtId="196" formatCode="0.0_)"/>
    <numFmt numFmtId="197" formatCode="0_)"/>
    <numFmt numFmtId="198" formatCode="#,##0.0_);\(#,##0.0\)"/>
    <numFmt numFmtId="199" formatCode="0.0"/>
    <numFmt numFmtId="200" formatCode="_ * #,##0.0_ ;_ * \-#,##0.0_ ;_ * &quot;-&quot;??_ ;_ @_ "/>
    <numFmt numFmtId="201" formatCode="_ * #,##0.000_ ;_ * \-#,##0.000_ ;_ * &quot;-&quot;??_ ;_ @_ "/>
    <numFmt numFmtId="202" formatCode="_ * #,##0.0000_ ;_ * \-#,##0.0000_ ;_ * &quot;-&quot;??_ ;_ @_ "/>
    <numFmt numFmtId="203" formatCode="#,##0.0"/>
    <numFmt numFmtId="204" formatCode="_ * #,##0.00000_ ;_ * \-#,##0.00000_ ;_ * &quot;-&quot;??_ ;_ @_ "/>
    <numFmt numFmtId="205" formatCode="_ * #,##0.000000_ ;_ * \-#,##0.000000_ ;_ * &quot;-&quot;??_ ;_ @_ "/>
    <numFmt numFmtId="206" formatCode="_-* #,##0.0\ _€_-;\-* #,##0.0\ _€_-;_-* &quot;-&quot;?\ _€_-;_-@_-"/>
  </numFmts>
  <fonts count="41">
    <font>
      <sz val="12"/>
      <name val="Helv"/>
      <family val="0"/>
    </font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19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198" fontId="0" fillId="0" borderId="0" xfId="0" applyAlignment="1">
      <alignment/>
    </xf>
    <xf numFmtId="198" fontId="22" fillId="0" borderId="10" xfId="0" applyFont="1" applyBorder="1" applyAlignment="1">
      <alignment horizontal="fill"/>
    </xf>
    <xf numFmtId="198" fontId="22" fillId="0" borderId="0" xfId="0" applyFont="1" applyAlignment="1">
      <alignment/>
    </xf>
    <xf numFmtId="198" fontId="22" fillId="0" borderId="11" xfId="0" applyFont="1" applyBorder="1" applyAlignment="1">
      <alignment/>
    </xf>
    <xf numFmtId="198" fontId="22" fillId="0" borderId="12" xfId="0" applyFont="1" applyBorder="1" applyAlignment="1">
      <alignment/>
    </xf>
    <xf numFmtId="198" fontId="22" fillId="0" borderId="13" xfId="0" applyFont="1" applyBorder="1" applyAlignment="1">
      <alignment horizontal="center"/>
    </xf>
    <xf numFmtId="198" fontId="22" fillId="0" borderId="14" xfId="0" applyFont="1" applyBorder="1" applyAlignment="1">
      <alignment horizontal="fill"/>
    </xf>
    <xf numFmtId="198" fontId="22" fillId="0" borderId="15" xfId="0" applyFont="1" applyBorder="1" applyAlignment="1">
      <alignment horizontal="fill"/>
    </xf>
    <xf numFmtId="198" fontId="22" fillId="0" borderId="16" xfId="0" applyFont="1" applyBorder="1" applyAlignment="1">
      <alignment/>
    </xf>
    <xf numFmtId="198" fontId="22" fillId="0" borderId="0" xfId="0" applyFont="1" applyBorder="1" applyAlignment="1">
      <alignment/>
    </xf>
    <xf numFmtId="198" fontId="22" fillId="0" borderId="17" xfId="0" applyFont="1" applyBorder="1" applyAlignment="1">
      <alignment/>
    </xf>
    <xf numFmtId="198" fontId="22" fillId="0" borderId="18" xfId="0" applyFont="1" applyBorder="1" applyAlignment="1">
      <alignment/>
    </xf>
    <xf numFmtId="198" fontId="22" fillId="0" borderId="13" xfId="0" applyFont="1" applyBorder="1" applyAlignment="1">
      <alignment/>
    </xf>
    <xf numFmtId="198" fontId="22" fillId="0" borderId="17" xfId="0" applyFont="1" applyBorder="1" applyAlignment="1">
      <alignment horizontal="right"/>
    </xf>
    <xf numFmtId="198" fontId="22" fillId="0" borderId="19" xfId="0" applyFont="1" applyBorder="1" applyAlignment="1">
      <alignment/>
    </xf>
    <xf numFmtId="198" fontId="22" fillId="0" borderId="17" xfId="0" applyFont="1" applyBorder="1" applyAlignment="1">
      <alignment horizontal="fill"/>
    </xf>
    <xf numFmtId="198" fontId="22" fillId="0" borderId="18" xfId="0" applyFont="1" applyBorder="1" applyAlignment="1">
      <alignment horizontal="center"/>
    </xf>
    <xf numFmtId="198" fontId="22" fillId="0" borderId="18" xfId="0" applyFont="1" applyBorder="1" applyAlignment="1">
      <alignment horizontal="right"/>
    </xf>
    <xf numFmtId="198" fontId="22" fillId="0" borderId="18" xfId="0" applyFont="1" applyBorder="1" applyAlignment="1" quotePrefix="1">
      <alignment/>
    </xf>
    <xf numFmtId="198" fontId="22" fillId="0" borderId="20" xfId="0" applyFont="1" applyBorder="1" applyAlignment="1" quotePrefix="1">
      <alignment/>
    </xf>
    <xf numFmtId="198" fontId="22" fillId="0" borderId="20" xfId="0" applyFont="1" applyBorder="1" applyAlignment="1">
      <alignment/>
    </xf>
    <xf numFmtId="198" fontId="22" fillId="0" borderId="15" xfId="0" applyFont="1" applyBorder="1" applyAlignment="1">
      <alignment/>
    </xf>
    <xf numFmtId="0" fontId="22" fillId="0" borderId="18" xfId="0" applyNumberFormat="1" applyFont="1" applyBorder="1" applyAlignment="1">
      <alignment horizontal="left"/>
    </xf>
    <xf numFmtId="203" fontId="22" fillId="0" borderId="18" xfId="0" applyNumberFormat="1" applyFont="1" applyBorder="1" applyAlignment="1">
      <alignment/>
    </xf>
    <xf numFmtId="203" fontId="22" fillId="0" borderId="0" xfId="0" applyNumberFormat="1" applyFont="1" applyFill="1" applyBorder="1" applyAlignment="1">
      <alignment/>
    </xf>
    <xf numFmtId="203" fontId="22" fillId="0" borderId="0" xfId="42" applyNumberFormat="1" applyFont="1" applyBorder="1" applyAlignment="1">
      <alignment/>
    </xf>
    <xf numFmtId="203" fontId="22" fillId="0" borderId="18" xfId="42" applyNumberFormat="1" applyFont="1" applyBorder="1" applyAlignment="1">
      <alignment/>
    </xf>
    <xf numFmtId="198" fontId="22" fillId="0" borderId="0" xfId="0" applyFont="1" applyFill="1" applyBorder="1" applyAlignment="1">
      <alignment/>
    </xf>
    <xf numFmtId="203" fontId="22" fillId="0" borderId="17" xfId="0" applyNumberFormat="1" applyFont="1" applyBorder="1" applyAlignment="1">
      <alignment horizontal="right"/>
    </xf>
    <xf numFmtId="203" fontId="22" fillId="0" borderId="0" xfId="0" applyNumberFormat="1" applyFont="1" applyFill="1" applyBorder="1" applyAlignment="1">
      <alignment horizontal="right"/>
    </xf>
    <xf numFmtId="203" fontId="22" fillId="0" borderId="18" xfId="0" applyNumberFormat="1" applyFont="1" applyBorder="1" applyAlignment="1">
      <alignment horizontal="right"/>
    </xf>
    <xf numFmtId="203" fontId="22" fillId="0" borderId="17" xfId="0" applyNumberFormat="1" applyFont="1" applyBorder="1" applyAlignment="1">
      <alignment/>
    </xf>
    <xf numFmtId="200" fontId="22" fillId="0" borderId="0" xfId="42" applyNumberFormat="1" applyFont="1" applyBorder="1" applyAlignment="1">
      <alignment horizontal="fill"/>
    </xf>
    <xf numFmtId="200" fontId="22" fillId="0" borderId="13" xfId="42" applyNumberFormat="1" applyFont="1" applyBorder="1" applyAlignment="1">
      <alignment horizontal="fill"/>
    </xf>
    <xf numFmtId="197" fontId="22" fillId="0" borderId="14" xfId="0" applyNumberFormat="1" applyFont="1" applyBorder="1" applyAlignment="1" applyProtection="1">
      <alignment/>
      <protection/>
    </xf>
    <xf numFmtId="198" fontId="22" fillId="0" borderId="10" xfId="0" applyFont="1" applyBorder="1" applyAlignment="1">
      <alignment/>
    </xf>
    <xf numFmtId="197" fontId="22" fillId="0" borderId="0" xfId="0" applyNumberFormat="1" applyFont="1" applyBorder="1" applyAlignment="1" applyProtection="1">
      <alignment/>
      <protection/>
    </xf>
    <xf numFmtId="196" fontId="22" fillId="0" borderId="0" xfId="0" applyNumberFormat="1" applyFont="1" applyBorder="1" applyAlignment="1" applyProtection="1">
      <alignment/>
      <protection/>
    </xf>
    <xf numFmtId="203" fontId="23" fillId="0" borderId="0" xfId="0" applyNumberFormat="1" applyFont="1" applyAlignment="1">
      <alignment/>
    </xf>
    <xf numFmtId="197" fontId="22" fillId="0" borderId="0" xfId="0" applyNumberFormat="1" applyFont="1" applyAlignment="1" applyProtection="1">
      <alignment/>
      <protection/>
    </xf>
    <xf numFmtId="196" fontId="22" fillId="0" borderId="0" xfId="0" applyNumberFormat="1" applyFont="1" applyAlignment="1" applyProtection="1">
      <alignment/>
      <protection/>
    </xf>
    <xf numFmtId="198" fontId="22" fillId="0" borderId="0" xfId="0" applyFont="1" applyAlignment="1" applyProtection="1">
      <alignment/>
      <protection/>
    </xf>
    <xf numFmtId="205" fontId="22" fillId="0" borderId="0" xfId="42" applyNumberFormat="1" applyFont="1" applyAlignment="1">
      <alignment/>
    </xf>
    <xf numFmtId="200" fontId="4" fillId="0" borderId="18" xfId="42" applyNumberFormat="1" applyFont="1" applyBorder="1" applyAlignment="1">
      <alignment/>
    </xf>
    <xf numFmtId="197" fontId="22" fillId="0" borderId="12" xfId="0" applyNumberFormat="1" applyFont="1" applyBorder="1" applyAlignment="1" applyProtection="1">
      <alignment/>
      <protection/>
    </xf>
    <xf numFmtId="200" fontId="22" fillId="0" borderId="12" xfId="42" applyNumberFormat="1" applyFont="1" applyBorder="1" applyAlignment="1">
      <alignment horizontal="fill"/>
    </xf>
    <xf numFmtId="200" fontId="4" fillId="0" borderId="17" xfId="42" applyNumberFormat="1" applyFont="1" applyBorder="1" applyAlignment="1">
      <alignment/>
    </xf>
    <xf numFmtId="198" fontId="22" fillId="0" borderId="17" xfId="0" applyFont="1" applyBorder="1" applyAlignment="1">
      <alignment horizontal="center"/>
    </xf>
    <xf numFmtId="198" fontId="22" fillId="0" borderId="11" xfId="0" applyFont="1" applyBorder="1" applyAlignment="1">
      <alignment horizontal="fill"/>
    </xf>
    <xf numFmtId="198" fontId="22" fillId="0" borderId="12" xfId="0" applyFont="1" applyBorder="1" applyAlignment="1">
      <alignment horizontal="fill"/>
    </xf>
    <xf numFmtId="198" fontId="22" fillId="0" borderId="21" xfId="0" applyFont="1" applyBorder="1" applyAlignment="1">
      <alignment horizontal="fill"/>
    </xf>
    <xf numFmtId="200" fontId="22" fillId="0" borderId="18" xfId="42" applyNumberFormat="1" applyFont="1" applyBorder="1" applyAlignment="1">
      <alignment horizontal="fill"/>
    </xf>
    <xf numFmtId="200" fontId="22" fillId="0" borderId="20" xfId="42" applyNumberFormat="1" applyFont="1" applyBorder="1" applyAlignment="1">
      <alignment horizontal="fill"/>
    </xf>
    <xf numFmtId="203" fontId="22" fillId="0" borderId="19" xfId="0" applyNumberFormat="1" applyFont="1" applyBorder="1" applyAlignment="1">
      <alignment/>
    </xf>
    <xf numFmtId="203" fontId="22" fillId="0" borderId="19" xfId="42" applyNumberFormat="1" applyFont="1" applyBorder="1" applyAlignment="1">
      <alignment/>
    </xf>
    <xf numFmtId="203" fontId="22" fillId="0" borderId="0" xfId="0" applyNumberFormat="1" applyFont="1" applyBorder="1" applyAlignment="1">
      <alignment horizontal="right"/>
    </xf>
    <xf numFmtId="200" fontId="4" fillId="0" borderId="19" xfId="42" applyNumberFormat="1" applyFont="1" applyBorder="1" applyAlignment="1">
      <alignment/>
    </xf>
    <xf numFmtId="200" fontId="4" fillId="0" borderId="0" xfId="42" applyNumberFormat="1" applyFont="1" applyBorder="1" applyAlignment="1">
      <alignment/>
    </xf>
    <xf numFmtId="203" fontId="22" fillId="0" borderId="0" xfId="0" applyNumberFormat="1" applyFont="1" applyBorder="1" applyAlignment="1">
      <alignment/>
    </xf>
    <xf numFmtId="200" fontId="4" fillId="0" borderId="0" xfId="42" applyNumberFormat="1" applyFont="1" applyBorder="1" applyAlignment="1">
      <alignment horizontal="right"/>
    </xf>
    <xf numFmtId="200" fontId="4" fillId="0" borderId="19" xfId="42" applyNumberFormat="1" applyFont="1" applyBorder="1" applyAlignment="1">
      <alignment horizontal="right"/>
    </xf>
    <xf numFmtId="197" fontId="23" fillId="0" borderId="11" xfId="0" applyNumberFormat="1" applyFont="1" applyBorder="1" applyAlignment="1" applyProtection="1">
      <alignment/>
      <protection/>
    </xf>
    <xf numFmtId="195" fontId="22" fillId="0" borderId="18" xfId="42" applyFont="1" applyBorder="1" applyAlignment="1">
      <alignment/>
    </xf>
    <xf numFmtId="195" fontId="22" fillId="0" borderId="17" xfId="42" applyFont="1" applyBorder="1" applyAlignment="1">
      <alignment horizontal="right"/>
    </xf>
    <xf numFmtId="198" fontId="23" fillId="0" borderId="19" xfId="0" applyFont="1" applyBorder="1" applyAlignment="1">
      <alignment horizontal="center"/>
    </xf>
    <xf numFmtId="198" fontId="22" fillId="0" borderId="0" xfId="0" applyFont="1" applyBorder="1" applyAlignment="1">
      <alignment horizontal="center"/>
    </xf>
    <xf numFmtId="198" fontId="22" fillId="0" borderId="17" xfId="0" applyFont="1" applyBorder="1" applyAlignment="1">
      <alignment horizontal="center"/>
    </xf>
    <xf numFmtId="198" fontId="23" fillId="0" borderId="0" xfId="0" applyFont="1" applyBorder="1" applyAlignment="1">
      <alignment horizontal="center"/>
    </xf>
    <xf numFmtId="198" fontId="23" fillId="0" borderId="17" xfId="0" applyFont="1" applyBorder="1" applyAlignment="1">
      <alignment horizontal="center"/>
    </xf>
    <xf numFmtId="198" fontId="22" fillId="0" borderId="1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0</xdr:col>
      <xdr:colOff>1781175</xdr:colOff>
      <xdr:row>18</xdr:row>
      <xdr:rowOff>180975</xdr:rowOff>
    </xdr:to>
    <xdr:sp>
      <xdr:nvSpPr>
        <xdr:cNvPr id="1" name="Straight Connector 2"/>
        <xdr:cNvSpPr>
          <a:spLocks/>
        </xdr:cNvSpPr>
      </xdr:nvSpPr>
      <xdr:spPr>
        <a:xfrm>
          <a:off x="0" y="1009650"/>
          <a:ext cx="1781175" cy="2771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315"/>
  <sheetViews>
    <sheetView showGridLines="0" tabSelected="1" workbookViewId="0" topLeftCell="A252">
      <selection activeCell="B274" sqref="B274"/>
    </sheetView>
  </sheetViews>
  <sheetFormatPr defaultColWidth="14.88671875" defaultRowHeight="15.75"/>
  <cols>
    <col min="1" max="1" width="20.88671875" style="2" customWidth="1"/>
    <col min="2" max="2" width="14.10546875" style="2" customWidth="1"/>
    <col min="3" max="3" width="14.6640625" style="2" customWidth="1"/>
    <col min="4" max="6" width="14.88671875" style="2" customWidth="1"/>
    <col min="7" max="7" width="14.6640625" style="2" customWidth="1"/>
    <col min="8" max="8" width="15.77734375" style="2" customWidth="1"/>
    <col min="9" max="16384" width="14.88671875" style="2" customWidth="1"/>
  </cols>
  <sheetData>
    <row r="1" spans="1:8" ht="15.75">
      <c r="A1" s="48"/>
      <c r="B1" s="49"/>
      <c r="C1" s="49"/>
      <c r="D1" s="49"/>
      <c r="E1" s="49"/>
      <c r="F1" s="49"/>
      <c r="G1" s="49"/>
      <c r="H1" s="50"/>
    </row>
    <row r="2" spans="1:8" ht="15.75">
      <c r="A2" s="3"/>
      <c r="B2" s="4"/>
      <c r="C2" s="4"/>
      <c r="D2" s="4"/>
      <c r="E2" s="4"/>
      <c r="F2" s="4"/>
      <c r="G2" s="4"/>
      <c r="H2" s="5" t="s">
        <v>13</v>
      </c>
    </row>
    <row r="3" spans="1:8" ht="15.75">
      <c r="A3" s="64" t="s">
        <v>27</v>
      </c>
      <c r="B3" s="65"/>
      <c r="C3" s="65"/>
      <c r="D3" s="65"/>
      <c r="E3" s="65"/>
      <c r="F3" s="65"/>
      <c r="G3" s="65"/>
      <c r="H3" s="66"/>
    </row>
    <row r="4" spans="1:8" ht="15.75">
      <c r="A4" s="64" t="s">
        <v>28</v>
      </c>
      <c r="B4" s="67"/>
      <c r="C4" s="67"/>
      <c r="D4" s="67"/>
      <c r="E4" s="67"/>
      <c r="F4" s="67"/>
      <c r="G4" s="67"/>
      <c r="H4" s="68"/>
    </row>
    <row r="5" spans="1:8" ht="15.75">
      <c r="A5" s="6"/>
      <c r="B5" s="1"/>
      <c r="C5" s="1"/>
      <c r="D5" s="1"/>
      <c r="E5" s="1"/>
      <c r="F5" s="1"/>
      <c r="G5" s="1"/>
      <c r="H5" s="7"/>
    </row>
    <row r="6" spans="1:8" ht="15.75">
      <c r="A6" s="8"/>
      <c r="B6" s="9"/>
      <c r="C6" s="9"/>
      <c r="D6" s="9"/>
      <c r="E6" s="9"/>
      <c r="F6" s="9"/>
      <c r="G6" s="9"/>
      <c r="H6" s="10"/>
    </row>
    <row r="7" spans="1:8" ht="15.75">
      <c r="A7" s="11" t="s">
        <v>56</v>
      </c>
      <c r="B7" s="9"/>
      <c r="C7" s="9"/>
      <c r="D7" s="9"/>
      <c r="E7" s="9"/>
      <c r="F7" s="9"/>
      <c r="G7" s="9"/>
      <c r="H7" s="10" t="s">
        <v>7</v>
      </c>
    </row>
    <row r="8" spans="1:8" ht="15.75">
      <c r="A8" s="11"/>
      <c r="B8" s="64" t="s">
        <v>29</v>
      </c>
      <c r="C8" s="67"/>
      <c r="D8" s="67"/>
      <c r="E8" s="67"/>
      <c r="F8" s="67"/>
      <c r="G8" s="67"/>
      <c r="H8" s="68"/>
    </row>
    <row r="9" spans="1:8" ht="15.75">
      <c r="A9" s="11"/>
      <c r="B9" s="64" t="s">
        <v>19</v>
      </c>
      <c r="C9" s="67"/>
      <c r="D9" s="67"/>
      <c r="E9" s="67"/>
      <c r="F9" s="67"/>
      <c r="G9" s="67"/>
      <c r="H9" s="68"/>
    </row>
    <row r="10" spans="1:8" ht="15.75">
      <c r="A10" s="11"/>
      <c r="B10" s="6"/>
      <c r="C10" s="1"/>
      <c r="D10" s="1"/>
      <c r="E10" s="1"/>
      <c r="F10" s="1"/>
      <c r="G10" s="1"/>
      <c r="H10" s="7"/>
    </row>
    <row r="11" spans="1:8" ht="15.75">
      <c r="A11" s="11"/>
      <c r="B11" s="9"/>
      <c r="C11" s="9"/>
      <c r="D11" s="4"/>
      <c r="E11" s="3"/>
      <c r="F11" s="4"/>
      <c r="G11" s="12"/>
      <c r="H11" s="10"/>
    </row>
    <row r="12" spans="1:8" ht="15.75">
      <c r="A12" s="11"/>
      <c r="B12" s="9"/>
      <c r="C12" s="9" t="s">
        <v>12</v>
      </c>
      <c r="D12" s="9"/>
      <c r="E12" s="69" t="s">
        <v>21</v>
      </c>
      <c r="F12" s="65"/>
      <c r="G12" s="10"/>
      <c r="H12" s="13" t="s">
        <v>0</v>
      </c>
    </row>
    <row r="13" spans="1:8" ht="15.75">
      <c r="A13" s="11"/>
      <c r="B13" s="9"/>
      <c r="C13" s="9"/>
      <c r="D13" s="9"/>
      <c r="E13" s="14"/>
      <c r="F13" s="9"/>
      <c r="G13" s="10"/>
      <c r="H13" s="13"/>
    </row>
    <row r="14" spans="1:8" ht="15.75">
      <c r="A14" s="11"/>
      <c r="B14" s="6"/>
      <c r="C14" s="1"/>
      <c r="D14" s="1"/>
      <c r="E14" s="6"/>
      <c r="F14" s="1"/>
      <c r="G14" s="7"/>
      <c r="H14" s="15"/>
    </row>
    <row r="15" spans="1:8" ht="15.75">
      <c r="A15" s="11"/>
      <c r="B15" s="8"/>
      <c r="C15" s="8"/>
      <c r="D15" s="9"/>
      <c r="E15" s="8"/>
      <c r="F15" s="12"/>
      <c r="G15" s="10"/>
      <c r="H15" s="10"/>
    </row>
    <row r="16" spans="1:8" ht="15.75">
      <c r="A16" s="11"/>
      <c r="B16" s="16" t="s">
        <v>14</v>
      </c>
      <c r="C16" s="16" t="s">
        <v>16</v>
      </c>
      <c r="D16" s="13" t="s">
        <v>1</v>
      </c>
      <c r="E16" s="16" t="s">
        <v>5</v>
      </c>
      <c r="F16" s="47" t="s">
        <v>5</v>
      </c>
      <c r="G16" s="13" t="s">
        <v>1</v>
      </c>
      <c r="H16" s="10"/>
    </row>
    <row r="17" spans="1:8" ht="15.75">
      <c r="A17" s="11"/>
      <c r="B17" s="17"/>
      <c r="C17" s="16" t="s">
        <v>15</v>
      </c>
      <c r="D17" s="10"/>
      <c r="E17" s="16" t="s">
        <v>8</v>
      </c>
      <c r="F17" s="47" t="s">
        <v>9</v>
      </c>
      <c r="G17" s="10"/>
      <c r="H17" s="10"/>
    </row>
    <row r="18" spans="1:8" ht="15.75">
      <c r="A18" s="18" t="s">
        <v>6</v>
      </c>
      <c r="B18" s="11"/>
      <c r="C18" s="11"/>
      <c r="D18" s="10"/>
      <c r="E18" s="11"/>
      <c r="F18" s="10"/>
      <c r="G18" s="10"/>
      <c r="H18" s="10"/>
    </row>
    <row r="19" spans="1:8" ht="15.75">
      <c r="A19" s="19"/>
      <c r="B19" s="20"/>
      <c r="C19" s="20"/>
      <c r="D19" s="21"/>
      <c r="E19" s="20"/>
      <c r="F19" s="10"/>
      <c r="G19" s="21"/>
      <c r="H19" s="21"/>
    </row>
    <row r="20" spans="1:8" ht="15.75">
      <c r="A20" s="18"/>
      <c r="B20" s="11"/>
      <c r="C20" s="11"/>
      <c r="D20" s="10"/>
      <c r="E20" s="14"/>
      <c r="F20" s="8"/>
      <c r="G20" s="10"/>
      <c r="H20" s="10"/>
    </row>
    <row r="21" spans="1:8" ht="15.75" hidden="1">
      <c r="A21" s="11" t="s">
        <v>3</v>
      </c>
      <c r="B21" s="11">
        <v>2223.7</v>
      </c>
      <c r="C21" s="11">
        <v>1478.9</v>
      </c>
      <c r="D21" s="10">
        <f>SUM(B21:C21)</f>
        <v>3702.6</v>
      </c>
      <c r="E21" s="14">
        <v>6801.3</v>
      </c>
      <c r="F21" s="11">
        <v>3673</v>
      </c>
      <c r="G21" s="10">
        <f>SUM(E21:F21)</f>
        <v>10474.3</v>
      </c>
      <c r="H21" s="10">
        <f aca="true" t="shared" si="0" ref="H21:H29">+D21+G21</f>
        <v>14176.9</v>
      </c>
    </row>
    <row r="22" spans="1:43" ht="15.75" hidden="1">
      <c r="A22" s="11" t="s">
        <v>4</v>
      </c>
      <c r="B22" s="11">
        <v>1973.4</v>
      </c>
      <c r="C22" s="11">
        <v>1650.3</v>
      </c>
      <c r="D22" s="10">
        <f>SUM(B22:C22)</f>
        <v>3623.7</v>
      </c>
      <c r="E22" s="14">
        <v>6693.6</v>
      </c>
      <c r="F22" s="11">
        <v>4661</v>
      </c>
      <c r="G22" s="10">
        <f>SUM(E22:F22)</f>
        <v>11354.6</v>
      </c>
      <c r="H22" s="10">
        <f t="shared" si="0"/>
        <v>14978.3</v>
      </c>
      <c r="V22" s="2" t="e">
        <f>SUM(#REF!)</f>
        <v>#REF!</v>
      </c>
      <c r="W22" s="2" t="e">
        <f>SUM(#REF!)</f>
        <v>#REF!</v>
      </c>
      <c r="X22" s="2" t="e">
        <f>SUM(#REF!)</f>
        <v>#REF!</v>
      </c>
      <c r="Y22" s="2" t="e">
        <f>SUM(#REF!)</f>
        <v>#REF!</v>
      </c>
      <c r="Z22" s="2" t="e">
        <f>SUM(#REF!)</f>
        <v>#REF!</v>
      </c>
      <c r="AA22" s="2" t="e">
        <f>SUM(#REF!)</f>
        <v>#REF!</v>
      </c>
      <c r="AB22" s="2" t="e">
        <f>SUM(#REF!)</f>
        <v>#REF!</v>
      </c>
      <c r="AC22" s="2" t="e">
        <f>SUM(#REF!)</f>
        <v>#REF!</v>
      </c>
      <c r="AD22" s="2" t="e">
        <f>SUM(#REF!)</f>
        <v>#REF!</v>
      </c>
      <c r="AE22" s="2" t="e">
        <f>SUM(#REF!)</f>
        <v>#REF!</v>
      </c>
      <c r="AF22" s="2" t="e">
        <f>SUM(#REF!)</f>
        <v>#REF!</v>
      </c>
      <c r="AG22" s="2" t="e">
        <f>SUM(#REF!)</f>
        <v>#REF!</v>
      </c>
      <c r="AH22" s="2" t="e">
        <f>SUM(#REF!)</f>
        <v>#REF!</v>
      </c>
      <c r="AI22" s="2" t="e">
        <f>SUM(#REF!)</f>
        <v>#REF!</v>
      </c>
      <c r="AJ22" s="2" t="e">
        <f>SUM(#REF!)</f>
        <v>#REF!</v>
      </c>
      <c r="AK22" s="2" t="e">
        <f>SUM(#REF!)</f>
        <v>#REF!</v>
      </c>
      <c r="AL22" s="2" t="e">
        <f>SUM(#REF!)</f>
        <v>#REF!</v>
      </c>
      <c r="AM22" s="2" t="e">
        <f>SUM(#REF!)</f>
        <v>#REF!</v>
      </c>
      <c r="AN22" s="2" t="e">
        <f>SUM(#REF!)</f>
        <v>#REF!</v>
      </c>
      <c r="AO22" s="2" t="e">
        <f>SUM(#REF!)</f>
        <v>#REF!</v>
      </c>
      <c r="AP22" s="2" t="e">
        <f>SUM(#REF!)</f>
        <v>#REF!</v>
      </c>
      <c r="AQ22" s="2" t="e">
        <f>SUM(#REF!)</f>
        <v>#REF!</v>
      </c>
    </row>
    <row r="23" spans="1:34" ht="15.75" hidden="1">
      <c r="A23" s="22">
        <v>2000</v>
      </c>
      <c r="B23" s="11">
        <v>2784.1</v>
      </c>
      <c r="C23" s="11">
        <v>1700.1</v>
      </c>
      <c r="D23" s="10">
        <f>SUM(B23:C23)</f>
        <v>4484.2</v>
      </c>
      <c r="E23" s="14">
        <v>9593.6</v>
      </c>
      <c r="F23" s="11">
        <v>6281.2</v>
      </c>
      <c r="G23" s="10">
        <f>SUM(E23:F23)</f>
        <v>15874.8</v>
      </c>
      <c r="H23" s="10">
        <f t="shared" si="0"/>
        <v>20359</v>
      </c>
      <c r="V23" s="2" t="e">
        <f>SUM(#REF!)</f>
        <v>#REF!</v>
      </c>
      <c r="W23" s="2" t="e">
        <f>SUM(#REF!)</f>
        <v>#REF!</v>
      </c>
      <c r="X23" s="2" t="e">
        <f>SUM(#REF!)</f>
        <v>#REF!</v>
      </c>
      <c r="Y23" s="2" t="e">
        <f>SUM(#REF!)</f>
        <v>#REF!</v>
      </c>
      <c r="Z23" s="2" t="e">
        <f>SUM(#REF!)</f>
        <v>#REF!</v>
      </c>
      <c r="AA23" s="2" t="e">
        <f>SUM(#REF!)</f>
        <v>#REF!</v>
      </c>
      <c r="AB23" s="2" t="e">
        <f>SUM(#REF!)</f>
        <v>#REF!</v>
      </c>
      <c r="AC23" s="2" t="e">
        <f>SUM(#REF!)</f>
        <v>#REF!</v>
      </c>
      <c r="AD23" s="2" t="e">
        <f>SUM(#REF!)</f>
        <v>#REF!</v>
      </c>
      <c r="AE23" s="2" t="e">
        <f>SUM(#REF!)</f>
        <v>#REF!</v>
      </c>
      <c r="AF23" s="2" t="e">
        <f>SUM(#REF!)</f>
        <v>#REF!</v>
      </c>
      <c r="AG23" s="2" t="e">
        <f>SUM(#REF!)</f>
        <v>#REF!</v>
      </c>
      <c r="AH23" s="2" t="e">
        <f>SUM(#REF!)</f>
        <v>#REF!</v>
      </c>
    </row>
    <row r="24" spans="1:8" ht="15.75" hidden="1">
      <c r="A24" s="22">
        <v>2001</v>
      </c>
      <c r="B24" s="11">
        <v>3750.8</v>
      </c>
      <c r="C24" s="11">
        <v>2659.2</v>
      </c>
      <c r="D24" s="10">
        <f>SUM(B24:C24)</f>
        <v>6410</v>
      </c>
      <c r="E24" s="14">
        <v>16350.6</v>
      </c>
      <c r="F24" s="11">
        <v>26808</v>
      </c>
      <c r="G24" s="10">
        <f>SUM(E24:F24)</f>
        <v>43158.6</v>
      </c>
      <c r="H24" s="10">
        <f t="shared" si="0"/>
        <v>49568.6</v>
      </c>
    </row>
    <row r="25" spans="1:10" ht="15.75" hidden="1">
      <c r="A25" s="22">
        <v>2002</v>
      </c>
      <c r="B25" s="23">
        <v>11501.6</v>
      </c>
      <c r="C25" s="23">
        <v>4199</v>
      </c>
      <c r="D25" s="23">
        <f>+B25+C25</f>
        <v>15700.6</v>
      </c>
      <c r="E25" s="53">
        <v>42499.1</v>
      </c>
      <c r="F25" s="23">
        <v>20516.3</v>
      </c>
      <c r="G25" s="31">
        <f>+E25+F25</f>
        <v>63015.399999999994</v>
      </c>
      <c r="H25" s="23">
        <f t="shared" si="0"/>
        <v>78716</v>
      </c>
      <c r="J25" s="24"/>
    </row>
    <row r="26" spans="1:9" ht="15.75" hidden="1">
      <c r="A26" s="22">
        <v>2003</v>
      </c>
      <c r="B26" s="23">
        <v>12120.1</v>
      </c>
      <c r="C26" s="23">
        <v>3250.2</v>
      </c>
      <c r="D26" s="23">
        <f>+B26+C26</f>
        <v>15370.3</v>
      </c>
      <c r="E26" s="53">
        <v>23527.4</v>
      </c>
      <c r="F26" s="23">
        <v>41756.1</v>
      </c>
      <c r="G26" s="31">
        <f>+E26+F26</f>
        <v>65283.5</v>
      </c>
      <c r="H26" s="23">
        <f t="shared" si="0"/>
        <v>80653.8</v>
      </c>
      <c r="I26" s="27"/>
    </row>
    <row r="27" spans="1:9" ht="15.75" hidden="1">
      <c r="A27" s="22">
        <v>2004</v>
      </c>
      <c r="B27" s="23">
        <v>10390.3</v>
      </c>
      <c r="C27" s="23">
        <v>3433.3</v>
      </c>
      <c r="D27" s="23">
        <f>+B27+C27</f>
        <v>13823.599999999999</v>
      </c>
      <c r="E27" s="25">
        <v>71500</v>
      </c>
      <c r="F27" s="26">
        <v>36900</v>
      </c>
      <c r="G27" s="31">
        <f>+E27+F27</f>
        <v>108400</v>
      </c>
      <c r="H27" s="23">
        <f t="shared" si="0"/>
        <v>122223.6</v>
      </c>
      <c r="I27" s="27"/>
    </row>
    <row r="28" spans="1:9" ht="15.75" hidden="1">
      <c r="A28" s="22">
        <v>2005</v>
      </c>
      <c r="B28" s="23">
        <v>12491.1</v>
      </c>
      <c r="C28" s="23">
        <v>5136</v>
      </c>
      <c r="D28" s="23">
        <f>+B28+C28</f>
        <v>17627.1</v>
      </c>
      <c r="E28" s="54">
        <v>79000</v>
      </c>
      <c r="F28" s="23">
        <v>24000</v>
      </c>
      <c r="G28" s="31">
        <f>+E28+F28</f>
        <v>103000</v>
      </c>
      <c r="H28" s="23">
        <f t="shared" si="0"/>
        <v>120627.1</v>
      </c>
      <c r="I28" s="27"/>
    </row>
    <row r="29" spans="1:10" ht="15.75" hidden="1">
      <c r="A29" s="22">
        <v>2006</v>
      </c>
      <c r="B29" s="28">
        <v>9603.4</v>
      </c>
      <c r="C29" s="28">
        <v>9786.3</v>
      </c>
      <c r="D29" s="23">
        <f>+B29+C29</f>
        <v>19389.699999999997</v>
      </c>
      <c r="E29" s="55">
        <v>71700</v>
      </c>
      <c r="F29" s="30">
        <v>32912.5</v>
      </c>
      <c r="G29" s="31">
        <f>+E29+F29</f>
        <v>104612.5</v>
      </c>
      <c r="H29" s="23">
        <f t="shared" si="0"/>
        <v>124002.2</v>
      </c>
      <c r="I29" s="27"/>
      <c r="J29" s="29"/>
    </row>
    <row r="30" spans="1:10" ht="15.75" hidden="1">
      <c r="A30" s="22">
        <v>2007</v>
      </c>
      <c r="B30" s="28">
        <f>SUM(B130:B141)</f>
        <v>8870.3</v>
      </c>
      <c r="C30" s="28">
        <f aca="true" t="shared" si="1" ref="C30:H30">SUM(C130:C141)</f>
        <v>7037.1</v>
      </c>
      <c r="D30" s="28">
        <f t="shared" si="1"/>
        <v>15907.400000000001</v>
      </c>
      <c r="E30" s="55">
        <f t="shared" si="1"/>
        <v>94517.40000000001</v>
      </c>
      <c r="F30" s="30">
        <f t="shared" si="1"/>
        <v>67147.4</v>
      </c>
      <c r="G30" s="28">
        <f t="shared" si="1"/>
        <v>161664.8</v>
      </c>
      <c r="H30" s="28">
        <f t="shared" si="1"/>
        <v>177572.19999999998</v>
      </c>
      <c r="I30" s="27"/>
      <c r="J30" s="29"/>
    </row>
    <row r="31" spans="1:10" ht="15.75" hidden="1">
      <c r="A31" s="22">
        <v>2008</v>
      </c>
      <c r="B31" s="28">
        <f>SUM(B143:B154)</f>
        <v>11863</v>
      </c>
      <c r="C31" s="28">
        <f aca="true" t="shared" si="2" ref="C31:H31">SUM(C143:C154)</f>
        <v>11201.800000000001</v>
      </c>
      <c r="D31" s="28">
        <f t="shared" si="2"/>
        <v>23064.800000000003</v>
      </c>
      <c r="E31" s="55">
        <f t="shared" si="2"/>
        <v>117085.1</v>
      </c>
      <c r="F31" s="30">
        <f t="shared" si="2"/>
        <v>20416.700000000004</v>
      </c>
      <c r="G31" s="28">
        <f t="shared" si="2"/>
        <v>137501.80000000002</v>
      </c>
      <c r="H31" s="28">
        <f t="shared" si="2"/>
        <v>160566.6</v>
      </c>
      <c r="I31" s="27"/>
      <c r="J31" s="29"/>
    </row>
    <row r="32" spans="1:10" ht="15.75" hidden="1">
      <c r="A32" s="22">
        <v>2009</v>
      </c>
      <c r="B32" s="28">
        <f>SUM(B156:B167)</f>
        <v>6393.900000000001</v>
      </c>
      <c r="C32" s="28">
        <f aca="true" t="shared" si="3" ref="C32:H32">SUM(C156:C167)</f>
        <v>14492.499</v>
      </c>
      <c r="D32" s="28">
        <f t="shared" si="3"/>
        <v>20886.398999999998</v>
      </c>
      <c r="E32" s="55">
        <f t="shared" si="3"/>
        <v>45884.3</v>
      </c>
      <c r="F32" s="30">
        <f t="shared" si="3"/>
        <v>17996.896999999997</v>
      </c>
      <c r="G32" s="28">
        <f t="shared" si="3"/>
        <v>63881.197</v>
      </c>
      <c r="H32" s="28">
        <f t="shared" si="3"/>
        <v>84767.59599999999</v>
      </c>
      <c r="I32" s="27"/>
      <c r="J32" s="29"/>
    </row>
    <row r="33" spans="1:10" ht="15.75" hidden="1">
      <c r="A33" s="22">
        <v>2010</v>
      </c>
      <c r="B33" s="28">
        <f>SUM(B169:B180)</f>
        <v>4231.8</v>
      </c>
      <c r="C33" s="28">
        <f aca="true" t="shared" si="4" ref="C33:H33">SUM(C169:C180)</f>
        <v>25733.400000000005</v>
      </c>
      <c r="D33" s="28">
        <f t="shared" si="4"/>
        <v>29965.2</v>
      </c>
      <c r="E33" s="55">
        <f t="shared" si="4"/>
        <v>67473.5</v>
      </c>
      <c r="F33" s="30">
        <f t="shared" si="4"/>
        <v>65365.3</v>
      </c>
      <c r="G33" s="28">
        <f t="shared" si="4"/>
        <v>132838.80000000002</v>
      </c>
      <c r="H33" s="28">
        <f t="shared" si="4"/>
        <v>162804</v>
      </c>
      <c r="I33" s="27"/>
      <c r="J33" s="29"/>
    </row>
    <row r="34" spans="1:10" ht="15.75" hidden="1">
      <c r="A34" s="22">
        <v>2011</v>
      </c>
      <c r="B34" s="28">
        <f>SUM(B182:B193)</f>
        <v>18311.315</v>
      </c>
      <c r="C34" s="28">
        <f aca="true" t="shared" si="5" ref="C34:H34">SUM(C182:C193)</f>
        <v>13872.675000000001</v>
      </c>
      <c r="D34" s="28">
        <f t="shared" si="5"/>
        <v>32183.989999999998</v>
      </c>
      <c r="E34" s="55">
        <f t="shared" si="5"/>
        <v>121144.431</v>
      </c>
      <c r="F34" s="30">
        <f t="shared" si="5"/>
        <v>83218.306434</v>
      </c>
      <c r="G34" s="28">
        <f t="shared" si="5"/>
        <v>204362.737434</v>
      </c>
      <c r="H34" s="28">
        <f t="shared" si="5"/>
        <v>236546.727434</v>
      </c>
      <c r="I34" s="27"/>
      <c r="J34" s="29"/>
    </row>
    <row r="35" spans="1:8" ht="15.75">
      <c r="A35" s="22">
        <v>2012</v>
      </c>
      <c r="B35" s="23">
        <f>SUM(B195:B206)</f>
        <v>14686.802117</v>
      </c>
      <c r="C35" s="23">
        <f aca="true" t="shared" si="6" ref="C35:H35">SUM(C195:C206)</f>
        <v>20192.876462999997</v>
      </c>
      <c r="D35" s="23">
        <f t="shared" si="6"/>
        <v>34879.67858</v>
      </c>
      <c r="E35" s="23">
        <f t="shared" si="6"/>
        <v>74684.92839886769</v>
      </c>
      <c r="F35" s="23">
        <f t="shared" si="6"/>
        <v>80264.60209179574</v>
      </c>
      <c r="G35" s="23">
        <f t="shared" si="6"/>
        <v>154949.5304906634</v>
      </c>
      <c r="H35" s="23">
        <f t="shared" si="6"/>
        <v>189829.20907066338</v>
      </c>
    </row>
    <row r="36" spans="1:8" ht="15.75">
      <c r="A36" s="22">
        <v>2013</v>
      </c>
      <c r="B36" s="23">
        <f>SUM(B208:B219)</f>
        <v>16124.148292000002</v>
      </c>
      <c r="C36" s="23">
        <f aca="true" t="shared" si="7" ref="C36:H36">SUM(C208:C219)</f>
        <v>21638.395076</v>
      </c>
      <c r="D36" s="23">
        <f t="shared" si="7"/>
        <v>37762.543368000006</v>
      </c>
      <c r="E36" s="23">
        <f t="shared" si="7"/>
        <v>118849.454706</v>
      </c>
      <c r="F36" s="23">
        <f t="shared" si="7"/>
        <v>155812.52849599748</v>
      </c>
      <c r="G36" s="23">
        <f t="shared" si="7"/>
        <v>274661.9832019975</v>
      </c>
      <c r="H36" s="23">
        <f t="shared" si="7"/>
        <v>312424.5265699974</v>
      </c>
    </row>
    <row r="37" spans="1:8" ht="15.75">
      <c r="A37" s="22">
        <v>2014</v>
      </c>
      <c r="B37" s="23">
        <f>SUM(B221:B232)</f>
        <v>21756.128075</v>
      </c>
      <c r="C37" s="23">
        <f aca="true" t="shared" si="8" ref="C37:H37">SUM(C221:C232)</f>
        <v>69248.67856500001</v>
      </c>
      <c r="D37" s="23">
        <f t="shared" si="8"/>
        <v>91004.80664</v>
      </c>
      <c r="E37" s="23">
        <f t="shared" si="8"/>
        <v>46942.430606</v>
      </c>
      <c r="F37" s="23">
        <f t="shared" si="8"/>
        <v>166886.07299470002</v>
      </c>
      <c r="G37" s="23">
        <f t="shared" si="8"/>
        <v>213828.50360070003</v>
      </c>
      <c r="H37" s="23">
        <f t="shared" si="8"/>
        <v>304833.31024069997</v>
      </c>
    </row>
    <row r="38" spans="1:8" ht="15.75">
      <c r="A38" s="22">
        <v>2015</v>
      </c>
      <c r="B38" s="23">
        <f>SUM(B234:B245)</f>
        <v>11059.527393</v>
      </c>
      <c r="C38" s="23">
        <f aca="true" t="shared" si="9" ref="C38:H38">SUM(C234:C245)</f>
        <v>45326.4366086</v>
      </c>
      <c r="D38" s="23">
        <f t="shared" si="9"/>
        <v>56385.96400160001</v>
      </c>
      <c r="E38" s="23">
        <f t="shared" si="9"/>
        <v>52535.5</v>
      </c>
      <c r="F38" s="23">
        <f t="shared" si="9"/>
        <v>89973.793228</v>
      </c>
      <c r="G38" s="23">
        <f t="shared" si="9"/>
        <v>142509.293228</v>
      </c>
      <c r="H38" s="23">
        <f t="shared" si="9"/>
        <v>198895.25722959999</v>
      </c>
    </row>
    <row r="39" spans="1:8" ht="15.75">
      <c r="A39" s="22">
        <v>2016</v>
      </c>
      <c r="B39" s="23">
        <f>SUM(B247:B258)</f>
        <v>11924.571060999999</v>
      </c>
      <c r="C39" s="23">
        <f aca="true" t="shared" si="10" ref="C39:H39">SUM(C247:C258)</f>
        <v>41403.64309210295</v>
      </c>
      <c r="D39" s="23">
        <f t="shared" si="10"/>
        <v>53328.21415310295</v>
      </c>
      <c r="E39" s="62">
        <f t="shared" si="10"/>
        <v>0</v>
      </c>
      <c r="F39" s="23">
        <f t="shared" si="10"/>
        <v>119018.405882</v>
      </c>
      <c r="G39" s="23">
        <f t="shared" si="10"/>
        <v>119018.405882</v>
      </c>
      <c r="H39" s="23">
        <f t="shared" si="10"/>
        <v>172346.62003510294</v>
      </c>
    </row>
    <row r="40" spans="1:8" ht="15.75">
      <c r="A40" s="22"/>
      <c r="B40" s="23"/>
      <c r="C40" s="23"/>
      <c r="D40" s="23"/>
      <c r="E40" s="53"/>
      <c r="F40" s="23"/>
      <c r="G40" s="31"/>
      <c r="H40" s="23"/>
    </row>
    <row r="41" spans="1:8" ht="15.75" hidden="1">
      <c r="A41" s="11" t="s">
        <v>81</v>
      </c>
      <c r="B41" s="23">
        <f>SUM(B104:B106)</f>
        <v>392.3</v>
      </c>
      <c r="C41" s="23">
        <f aca="true" t="shared" si="11" ref="C41:H41">SUM(C104:C106)</f>
        <v>1034.3</v>
      </c>
      <c r="D41" s="23">
        <f t="shared" si="11"/>
        <v>1426.6000000000001</v>
      </c>
      <c r="E41" s="23">
        <f t="shared" si="11"/>
        <v>23166.800000000003</v>
      </c>
      <c r="F41" s="23">
        <f t="shared" si="11"/>
        <v>9466.9</v>
      </c>
      <c r="G41" s="23">
        <f t="shared" si="11"/>
        <v>32633.699999999997</v>
      </c>
      <c r="H41" s="23">
        <f t="shared" si="11"/>
        <v>34060.299999999996</v>
      </c>
    </row>
    <row r="42" spans="1:8" ht="15.75" hidden="1">
      <c r="A42" s="11" t="s">
        <v>80</v>
      </c>
      <c r="B42" s="23">
        <f>SUM(B107:B109)</f>
        <v>5235.3</v>
      </c>
      <c r="C42" s="23">
        <f aca="true" t="shared" si="12" ref="C42:H42">SUM(C107:C109)</f>
        <v>1612.1</v>
      </c>
      <c r="D42" s="23">
        <f t="shared" si="12"/>
        <v>6847.4</v>
      </c>
      <c r="E42" s="23">
        <f t="shared" si="12"/>
        <v>8619.900000000001</v>
      </c>
      <c r="F42" s="23">
        <f t="shared" si="12"/>
        <v>13194.7</v>
      </c>
      <c r="G42" s="23">
        <f t="shared" si="12"/>
        <v>21814.600000000002</v>
      </c>
      <c r="H42" s="23">
        <f t="shared" si="12"/>
        <v>28662</v>
      </c>
    </row>
    <row r="43" spans="1:8" ht="15.75" hidden="1">
      <c r="A43" s="11" t="s">
        <v>37</v>
      </c>
      <c r="B43" s="23">
        <f>SUM(B110:B112)</f>
        <v>1440.3</v>
      </c>
      <c r="C43" s="23">
        <f aca="true" t="shared" si="13" ref="C43:H43">SUM(C110:C112)</f>
        <v>1315.6</v>
      </c>
      <c r="D43" s="23">
        <f t="shared" si="13"/>
        <v>2755.9</v>
      </c>
      <c r="E43" s="23">
        <f t="shared" si="13"/>
        <v>11801.7</v>
      </c>
      <c r="F43" s="23">
        <f t="shared" si="13"/>
        <v>9737.8</v>
      </c>
      <c r="G43" s="23">
        <f t="shared" si="13"/>
        <v>21539.5</v>
      </c>
      <c r="H43" s="23">
        <f t="shared" si="13"/>
        <v>24295.4</v>
      </c>
    </row>
    <row r="44" spans="1:8" ht="15.75" hidden="1">
      <c r="A44" s="11" t="s">
        <v>38</v>
      </c>
      <c r="B44" s="23">
        <f>SUM(B113:B115)</f>
        <v>1003</v>
      </c>
      <c r="C44" s="23">
        <f aca="true" t="shared" si="14" ref="C44:H44">SUM(C113:C115)</f>
        <v>5594.2</v>
      </c>
      <c r="D44" s="23">
        <f t="shared" si="14"/>
        <v>6597.200000000001</v>
      </c>
      <c r="E44" s="23">
        <f t="shared" si="14"/>
        <v>19791.5</v>
      </c>
      <c r="F44" s="23">
        <f t="shared" si="14"/>
        <v>7220.700000000001</v>
      </c>
      <c r="G44" s="23">
        <f t="shared" si="14"/>
        <v>27012.199999999997</v>
      </c>
      <c r="H44" s="23">
        <f t="shared" si="14"/>
        <v>33609.4</v>
      </c>
    </row>
    <row r="45" spans="1:8" ht="15.75" hidden="1">
      <c r="A45" s="11"/>
      <c r="B45" s="23"/>
      <c r="C45" s="23"/>
      <c r="D45" s="23"/>
      <c r="E45" s="53"/>
      <c r="F45" s="23"/>
      <c r="G45" s="31"/>
      <c r="H45" s="23"/>
    </row>
    <row r="46" spans="1:8" ht="15.75" hidden="1">
      <c r="A46" s="11" t="s">
        <v>82</v>
      </c>
      <c r="B46" s="23">
        <f>SUM(B117:B119)</f>
        <v>111.1</v>
      </c>
      <c r="C46" s="23">
        <f aca="true" t="shared" si="15" ref="C46:H46">SUM(C117:C119)</f>
        <v>1330.3</v>
      </c>
      <c r="D46" s="23">
        <f t="shared" si="15"/>
        <v>1441.4</v>
      </c>
      <c r="E46" s="23">
        <f t="shared" si="15"/>
        <v>0</v>
      </c>
      <c r="F46" s="23">
        <f t="shared" si="15"/>
        <v>8139.1</v>
      </c>
      <c r="G46" s="23">
        <f t="shared" si="15"/>
        <v>8139.1</v>
      </c>
      <c r="H46" s="23">
        <f t="shared" si="15"/>
        <v>9580.5</v>
      </c>
    </row>
    <row r="47" spans="1:8" ht="15.75" hidden="1">
      <c r="A47" s="11" t="s">
        <v>80</v>
      </c>
      <c r="B47" s="23">
        <f>SUM(B120:B122)</f>
        <v>8940.9</v>
      </c>
      <c r="C47" s="23">
        <f aca="true" t="shared" si="16" ref="C47:H47">SUM(C120:C122)</f>
        <v>1325.5</v>
      </c>
      <c r="D47" s="23">
        <f t="shared" si="16"/>
        <v>10266.4</v>
      </c>
      <c r="E47" s="23">
        <f t="shared" si="16"/>
        <v>4635.799999999999</v>
      </c>
      <c r="F47" s="23">
        <f t="shared" si="16"/>
        <v>9423.2</v>
      </c>
      <c r="G47" s="23">
        <f t="shared" si="16"/>
        <v>14059.000000000002</v>
      </c>
      <c r="H47" s="23">
        <f t="shared" si="16"/>
        <v>24325.4</v>
      </c>
    </row>
    <row r="48" spans="1:8" ht="15.75" hidden="1">
      <c r="A48" s="11" t="s">
        <v>37</v>
      </c>
      <c r="B48" s="23">
        <f>SUM(B123:B125)</f>
        <v>551.4</v>
      </c>
      <c r="C48" s="23">
        <f aca="true" t="shared" si="17" ref="C48:H48">SUM(C123:C125)</f>
        <v>1209</v>
      </c>
      <c r="D48" s="23">
        <f t="shared" si="17"/>
        <v>1760.4</v>
      </c>
      <c r="E48" s="23">
        <f t="shared" si="17"/>
        <v>2.7</v>
      </c>
      <c r="F48" s="23">
        <f t="shared" si="17"/>
        <v>15347.000000000002</v>
      </c>
      <c r="G48" s="23">
        <f t="shared" si="17"/>
        <v>15349.700000000003</v>
      </c>
      <c r="H48" s="23">
        <f t="shared" si="17"/>
        <v>17110.1</v>
      </c>
    </row>
    <row r="49" spans="1:8" ht="15.75" hidden="1">
      <c r="A49" s="11" t="s">
        <v>38</v>
      </c>
      <c r="B49" s="62">
        <f>SUM(B126:B128)</f>
        <v>0</v>
      </c>
      <c r="C49" s="62">
        <f aca="true" t="shared" si="18" ref="C49:H49">SUM(C126:C128)</f>
        <v>5921.5</v>
      </c>
      <c r="D49" s="62">
        <f t="shared" si="18"/>
        <v>5921.5</v>
      </c>
      <c r="E49" s="62">
        <f t="shared" si="18"/>
        <v>67061.5</v>
      </c>
      <c r="F49" s="62">
        <f t="shared" si="18"/>
        <v>3.2</v>
      </c>
      <c r="G49" s="62">
        <f t="shared" si="18"/>
        <v>67064.7</v>
      </c>
      <c r="H49" s="62">
        <f t="shared" si="18"/>
        <v>72986.2</v>
      </c>
    </row>
    <row r="50" spans="1:8" ht="15.75" hidden="1">
      <c r="A50" s="11"/>
      <c r="B50" s="28"/>
      <c r="C50" s="23"/>
      <c r="D50" s="23"/>
      <c r="E50" s="53"/>
      <c r="F50" s="23"/>
      <c r="G50" s="31"/>
      <c r="H50" s="23"/>
    </row>
    <row r="51" spans="1:8" ht="15.75" hidden="1">
      <c r="A51" s="11" t="s">
        <v>83</v>
      </c>
      <c r="B51" s="28">
        <f>SUM(B130:B132)</f>
        <v>135.2</v>
      </c>
      <c r="C51" s="28">
        <f aca="true" t="shared" si="19" ref="C51:H51">SUM(C130:C132)</f>
        <v>1247.4</v>
      </c>
      <c r="D51" s="28">
        <f t="shared" si="19"/>
        <v>1382.6</v>
      </c>
      <c r="E51" s="28">
        <f t="shared" si="19"/>
        <v>0</v>
      </c>
      <c r="F51" s="28">
        <f t="shared" si="19"/>
        <v>33822.600000000006</v>
      </c>
      <c r="G51" s="28">
        <f t="shared" si="19"/>
        <v>33822.600000000006</v>
      </c>
      <c r="H51" s="28">
        <f t="shared" si="19"/>
        <v>35205.2</v>
      </c>
    </row>
    <row r="52" spans="1:8" ht="15.75" hidden="1">
      <c r="A52" s="11" t="s">
        <v>80</v>
      </c>
      <c r="B52" s="28">
        <f>SUM(B133:B135)</f>
        <v>8092.1</v>
      </c>
      <c r="C52" s="28">
        <f aca="true" t="shared" si="20" ref="C52:H52">SUM(C133:C135)</f>
        <v>1474.4</v>
      </c>
      <c r="D52" s="28">
        <f t="shared" si="20"/>
        <v>9566.5</v>
      </c>
      <c r="E52" s="28">
        <f t="shared" si="20"/>
        <v>21568.4</v>
      </c>
      <c r="F52" s="28">
        <f t="shared" si="20"/>
        <v>7595.199999999999</v>
      </c>
      <c r="G52" s="28">
        <f t="shared" si="20"/>
        <v>29163.600000000002</v>
      </c>
      <c r="H52" s="28">
        <f t="shared" si="20"/>
        <v>38730.1</v>
      </c>
    </row>
    <row r="53" spans="1:8" ht="15.75" hidden="1">
      <c r="A53" s="11" t="s">
        <v>37</v>
      </c>
      <c r="B53" s="28">
        <f>SUM(B136:B138)</f>
        <v>400</v>
      </c>
      <c r="C53" s="28">
        <f aca="true" t="shared" si="21" ref="C53:H53">SUM(C136:C138)</f>
        <v>1490.4</v>
      </c>
      <c r="D53" s="28">
        <f t="shared" si="21"/>
        <v>1890.4</v>
      </c>
      <c r="E53" s="28">
        <f t="shared" si="21"/>
        <v>2606.7</v>
      </c>
      <c r="F53" s="28">
        <f t="shared" si="21"/>
        <v>10477.199999999999</v>
      </c>
      <c r="G53" s="28">
        <f t="shared" si="21"/>
        <v>13083.9</v>
      </c>
      <c r="H53" s="28">
        <f t="shared" si="21"/>
        <v>14974.3</v>
      </c>
    </row>
    <row r="54" spans="1:8" ht="15.75" hidden="1">
      <c r="A54" s="11" t="s">
        <v>38</v>
      </c>
      <c r="B54" s="28">
        <f>SUM(B139:B141)</f>
        <v>243</v>
      </c>
      <c r="C54" s="28">
        <f aca="true" t="shared" si="22" ref="C54:H54">SUM(C139:C141)</f>
        <v>2824.8999999999996</v>
      </c>
      <c r="D54" s="28">
        <f t="shared" si="22"/>
        <v>3067.8999999999996</v>
      </c>
      <c r="E54" s="28">
        <f t="shared" si="22"/>
        <v>70342.3</v>
      </c>
      <c r="F54" s="28">
        <f t="shared" si="22"/>
        <v>15252.4</v>
      </c>
      <c r="G54" s="28">
        <f t="shared" si="22"/>
        <v>85594.7</v>
      </c>
      <c r="H54" s="28">
        <f t="shared" si="22"/>
        <v>88662.6</v>
      </c>
    </row>
    <row r="55" spans="1:8" ht="15.75" hidden="1">
      <c r="A55" s="11"/>
      <c r="B55" s="28"/>
      <c r="C55" s="28"/>
      <c r="D55" s="28"/>
      <c r="E55" s="55"/>
      <c r="F55" s="30"/>
      <c r="G55" s="28"/>
      <c r="H55" s="28"/>
    </row>
    <row r="56" spans="1:8" ht="15.75" hidden="1">
      <c r="A56" s="11" t="s">
        <v>84</v>
      </c>
      <c r="B56" s="28">
        <f>SUM(B130:B132)</f>
        <v>135.2</v>
      </c>
      <c r="C56" s="28">
        <f aca="true" t="shared" si="23" ref="C56:H56">SUM(C130:C132)</f>
        <v>1247.4</v>
      </c>
      <c r="D56" s="28">
        <f t="shared" si="23"/>
        <v>1382.6</v>
      </c>
      <c r="E56" s="28">
        <f t="shared" si="23"/>
        <v>0</v>
      </c>
      <c r="F56" s="28">
        <f t="shared" si="23"/>
        <v>33822.600000000006</v>
      </c>
      <c r="G56" s="28">
        <f t="shared" si="23"/>
        <v>33822.600000000006</v>
      </c>
      <c r="H56" s="28">
        <f t="shared" si="23"/>
        <v>35205.2</v>
      </c>
    </row>
    <row r="57" spans="1:8" ht="15.75" hidden="1">
      <c r="A57" s="11" t="s">
        <v>80</v>
      </c>
      <c r="B57" s="28">
        <f>SUM(B146:B148)</f>
        <v>1687.3</v>
      </c>
      <c r="C57" s="28">
        <f aca="true" t="shared" si="24" ref="C57:H57">SUM(C146:C148)</f>
        <v>1435.3</v>
      </c>
      <c r="D57" s="28">
        <f t="shared" si="24"/>
        <v>3122.6000000000004</v>
      </c>
      <c r="E57" s="28">
        <f t="shared" si="24"/>
        <v>0</v>
      </c>
      <c r="F57" s="28">
        <f t="shared" si="24"/>
        <v>2006.3000000000002</v>
      </c>
      <c r="G57" s="28">
        <f t="shared" si="24"/>
        <v>2006.3000000000002</v>
      </c>
      <c r="H57" s="28">
        <f t="shared" si="24"/>
        <v>5128.9</v>
      </c>
    </row>
    <row r="58" spans="1:8" ht="15.75" hidden="1">
      <c r="A58" s="11" t="s">
        <v>37</v>
      </c>
      <c r="B58" s="28">
        <f>SUM(B136:B138)</f>
        <v>400</v>
      </c>
      <c r="C58" s="28">
        <f aca="true" t="shared" si="25" ref="C58:H58">SUM(C136:C138)</f>
        <v>1490.4</v>
      </c>
      <c r="D58" s="28">
        <f t="shared" si="25"/>
        <v>1890.4</v>
      </c>
      <c r="E58" s="28">
        <f t="shared" si="25"/>
        <v>2606.7</v>
      </c>
      <c r="F58" s="28">
        <f t="shared" si="25"/>
        <v>10477.199999999999</v>
      </c>
      <c r="G58" s="28">
        <f t="shared" si="25"/>
        <v>13083.9</v>
      </c>
      <c r="H58" s="28">
        <f t="shared" si="25"/>
        <v>14974.3</v>
      </c>
    </row>
    <row r="59" spans="1:8" ht="15.75" hidden="1">
      <c r="A59" s="11" t="s">
        <v>38</v>
      </c>
      <c r="B59" s="28">
        <f>SUM(B152:B154)</f>
        <v>805.2</v>
      </c>
      <c r="C59" s="28">
        <f aca="true" t="shared" si="26" ref="C59:H59">SUM(C152:C154)</f>
        <v>3744.2999999999997</v>
      </c>
      <c r="D59" s="28">
        <f t="shared" si="26"/>
        <v>4549.5</v>
      </c>
      <c r="E59" s="28">
        <f t="shared" si="26"/>
        <v>73995.70000000001</v>
      </c>
      <c r="F59" s="28">
        <f t="shared" si="26"/>
        <v>461.4</v>
      </c>
      <c r="G59" s="28">
        <f t="shared" si="26"/>
        <v>74457.1</v>
      </c>
      <c r="H59" s="28">
        <f t="shared" si="26"/>
        <v>79006.6</v>
      </c>
    </row>
    <row r="60" spans="1:8" ht="15.75" hidden="1">
      <c r="A60" s="11"/>
      <c r="B60" s="28"/>
      <c r="C60" s="28"/>
      <c r="D60" s="28"/>
      <c r="E60" s="55"/>
      <c r="F60" s="30"/>
      <c r="G60" s="28"/>
      <c r="H60" s="28"/>
    </row>
    <row r="61" spans="1:8" ht="15.75" hidden="1">
      <c r="A61" s="11" t="s">
        <v>79</v>
      </c>
      <c r="B61" s="28">
        <f>SUM(B156:B158)</f>
        <v>52</v>
      </c>
      <c r="C61" s="28">
        <f aca="true" t="shared" si="27" ref="C61:H61">SUM(C156:C158)</f>
        <v>1333.2</v>
      </c>
      <c r="D61" s="28">
        <f t="shared" si="27"/>
        <v>1385.1999999999998</v>
      </c>
      <c r="E61" s="28">
        <f t="shared" si="27"/>
        <v>17615.2</v>
      </c>
      <c r="F61" s="28">
        <f t="shared" si="27"/>
        <v>1957.7</v>
      </c>
      <c r="G61" s="28">
        <f t="shared" si="27"/>
        <v>19572.9</v>
      </c>
      <c r="H61" s="28">
        <f t="shared" si="27"/>
        <v>20958.1</v>
      </c>
    </row>
    <row r="62" spans="1:9" ht="15.75" hidden="1">
      <c r="A62" s="11" t="s">
        <v>80</v>
      </c>
      <c r="B62" s="9">
        <f>SUM(B159:B161)</f>
        <v>5768.6</v>
      </c>
      <c r="C62" s="9">
        <f aca="true" t="shared" si="28" ref="C62:H62">SUM(C159:C161)</f>
        <v>4430.829999999999</v>
      </c>
      <c r="D62" s="9">
        <f t="shared" si="28"/>
        <v>10199.43</v>
      </c>
      <c r="E62" s="9">
        <f t="shared" si="28"/>
        <v>3818.3999999999996</v>
      </c>
      <c r="F62" s="9">
        <f t="shared" si="28"/>
        <v>9094.396999999999</v>
      </c>
      <c r="G62" s="9">
        <f t="shared" si="28"/>
        <v>12912.797</v>
      </c>
      <c r="H62" s="9">
        <f t="shared" si="28"/>
        <v>23112.227</v>
      </c>
      <c r="I62" s="9"/>
    </row>
    <row r="63" spans="1:9" ht="15.75" hidden="1">
      <c r="A63" s="11" t="s">
        <v>37</v>
      </c>
      <c r="B63" s="9">
        <f>SUM(B162:B164)</f>
        <v>300</v>
      </c>
      <c r="C63" s="9">
        <f aca="true" t="shared" si="29" ref="C63:H63">SUM(C162:C164)</f>
        <v>1672.169</v>
      </c>
      <c r="D63" s="9">
        <f t="shared" si="29"/>
        <v>1972.169</v>
      </c>
      <c r="E63" s="9">
        <f t="shared" si="29"/>
        <v>446.5</v>
      </c>
      <c r="F63" s="9">
        <f t="shared" si="29"/>
        <v>2743.7</v>
      </c>
      <c r="G63" s="9">
        <f t="shared" si="29"/>
        <v>3190.2</v>
      </c>
      <c r="H63" s="9">
        <f t="shared" si="29"/>
        <v>5162.369</v>
      </c>
      <c r="I63" s="9"/>
    </row>
    <row r="64" spans="1:9" ht="15.75" hidden="1">
      <c r="A64" s="11" t="s">
        <v>38</v>
      </c>
      <c r="B64" s="11">
        <f>SUM(B165:B167)</f>
        <v>273.3</v>
      </c>
      <c r="C64" s="11">
        <f aca="true" t="shared" si="30" ref="C64:H64">SUM(C165:C167)</f>
        <v>7056.299999999999</v>
      </c>
      <c r="D64" s="11">
        <f t="shared" si="30"/>
        <v>7329.6</v>
      </c>
      <c r="E64" s="11">
        <f t="shared" si="30"/>
        <v>24004.2</v>
      </c>
      <c r="F64" s="11">
        <f t="shared" si="30"/>
        <v>4201.1</v>
      </c>
      <c r="G64" s="11">
        <f t="shared" si="30"/>
        <v>28205.3</v>
      </c>
      <c r="H64" s="11">
        <f t="shared" si="30"/>
        <v>35534.899999999994</v>
      </c>
      <c r="I64" s="9"/>
    </row>
    <row r="65" spans="1:8" ht="15.75" hidden="1">
      <c r="A65" s="11"/>
      <c r="B65" s="28"/>
      <c r="C65" s="28"/>
      <c r="D65" s="28"/>
      <c r="E65" s="55"/>
      <c r="F65" s="30"/>
      <c r="G65" s="28"/>
      <c r="H65" s="28"/>
    </row>
    <row r="66" spans="1:8" ht="15.75" hidden="1">
      <c r="A66" s="11" t="s">
        <v>39</v>
      </c>
      <c r="B66" s="28">
        <f>SUM(B169:B171)</f>
        <v>394.8</v>
      </c>
      <c r="C66" s="28">
        <f aca="true" t="shared" si="31" ref="C66:H66">SUM(C169:C171)</f>
        <v>2672.9</v>
      </c>
      <c r="D66" s="28">
        <f t="shared" si="31"/>
        <v>3067.7</v>
      </c>
      <c r="E66" s="28">
        <f t="shared" si="31"/>
        <v>24410.3</v>
      </c>
      <c r="F66" s="28">
        <f t="shared" si="31"/>
        <v>34313.4</v>
      </c>
      <c r="G66" s="28">
        <f t="shared" si="31"/>
        <v>58723.700000000004</v>
      </c>
      <c r="H66" s="28">
        <f t="shared" si="31"/>
        <v>61791.4</v>
      </c>
    </row>
    <row r="67" spans="1:8" ht="15.75" hidden="1">
      <c r="A67" s="11" t="s">
        <v>80</v>
      </c>
      <c r="B67" s="28">
        <f>SUM(B172:B174)</f>
        <v>1078.1</v>
      </c>
      <c r="C67" s="28">
        <f aca="true" t="shared" si="32" ref="C67:H67">SUM(C172:C174)</f>
        <v>17970</v>
      </c>
      <c r="D67" s="28">
        <f t="shared" si="32"/>
        <v>19048.1</v>
      </c>
      <c r="E67" s="63">
        <f t="shared" si="32"/>
        <v>0</v>
      </c>
      <c r="F67" s="28">
        <f t="shared" si="32"/>
        <v>4197.4</v>
      </c>
      <c r="G67" s="28">
        <f t="shared" si="32"/>
        <v>4197.4</v>
      </c>
      <c r="H67" s="28">
        <f t="shared" si="32"/>
        <v>23245.5</v>
      </c>
    </row>
    <row r="68" spans="1:8" ht="15.75" hidden="1">
      <c r="A68" s="11" t="s">
        <v>37</v>
      </c>
      <c r="B68" s="28">
        <f>SUM(B175:B177)</f>
        <v>2175.1</v>
      </c>
      <c r="C68" s="28">
        <f aca="true" t="shared" si="33" ref="C68:H68">SUM(C175:C177)</f>
        <v>2465.3</v>
      </c>
      <c r="D68" s="28">
        <f t="shared" si="33"/>
        <v>4640.4</v>
      </c>
      <c r="E68" s="28">
        <f t="shared" si="33"/>
        <v>12836.6</v>
      </c>
      <c r="F68" s="28">
        <f t="shared" si="33"/>
        <v>14293.9</v>
      </c>
      <c r="G68" s="28">
        <f t="shared" si="33"/>
        <v>27130.5</v>
      </c>
      <c r="H68" s="28">
        <f t="shared" si="33"/>
        <v>31770.9</v>
      </c>
    </row>
    <row r="69" spans="1:8" ht="15.75" hidden="1">
      <c r="A69" s="11" t="s">
        <v>38</v>
      </c>
      <c r="B69" s="28">
        <f>SUM(B178:B180)</f>
        <v>583.8</v>
      </c>
      <c r="C69" s="28">
        <f aca="true" t="shared" si="34" ref="C69:H69">SUM(C178:C180)</f>
        <v>2625.2000000000003</v>
      </c>
      <c r="D69" s="28">
        <f t="shared" si="34"/>
        <v>3209</v>
      </c>
      <c r="E69" s="28">
        <f t="shared" si="34"/>
        <v>30226.6</v>
      </c>
      <c r="F69" s="28">
        <f t="shared" si="34"/>
        <v>12560.6</v>
      </c>
      <c r="G69" s="28">
        <f t="shared" si="34"/>
        <v>42787.2</v>
      </c>
      <c r="H69" s="28">
        <f t="shared" si="34"/>
        <v>45996.2</v>
      </c>
    </row>
    <row r="70" spans="1:8" ht="15.75" hidden="1">
      <c r="A70" s="11"/>
      <c r="B70" s="28"/>
      <c r="C70" s="28"/>
      <c r="D70" s="28"/>
      <c r="E70" s="55"/>
      <c r="F70" s="30"/>
      <c r="G70" s="28"/>
      <c r="H70" s="28"/>
    </row>
    <row r="71" spans="1:8" ht="15.75" hidden="1">
      <c r="A71" s="11" t="s">
        <v>35</v>
      </c>
      <c r="B71" s="28">
        <f>SUM(B182:B184)</f>
        <v>690.4399999999999</v>
      </c>
      <c r="C71" s="28">
        <f aca="true" t="shared" si="35" ref="C71:H71">SUM(C182:C184)</f>
        <v>2872.8250000000003</v>
      </c>
      <c r="D71" s="28">
        <f t="shared" si="35"/>
        <v>3563.2650000000003</v>
      </c>
      <c r="E71" s="55">
        <f t="shared" si="35"/>
        <v>31416.489999999998</v>
      </c>
      <c r="F71" s="30">
        <f t="shared" si="35"/>
        <v>25174.505434</v>
      </c>
      <c r="G71" s="28">
        <f t="shared" si="35"/>
        <v>56590.995434000004</v>
      </c>
      <c r="H71" s="28">
        <f t="shared" si="35"/>
        <v>60154.260434</v>
      </c>
    </row>
    <row r="72" spans="1:8" ht="15.75" hidden="1">
      <c r="A72" s="11" t="s">
        <v>80</v>
      </c>
      <c r="B72" s="28">
        <f>SUM(B185:B187)</f>
        <v>7709.383</v>
      </c>
      <c r="C72" s="28">
        <f aca="true" t="shared" si="36" ref="C72:H72">SUM(C185:C187)</f>
        <v>3723.2329999999993</v>
      </c>
      <c r="D72" s="28">
        <f t="shared" si="36"/>
        <v>11432.616</v>
      </c>
      <c r="E72" s="55">
        <f t="shared" si="36"/>
        <v>11699.424</v>
      </c>
      <c r="F72" s="30">
        <f t="shared" si="36"/>
        <v>18598.921000000002</v>
      </c>
      <c r="G72" s="28">
        <f t="shared" si="36"/>
        <v>30298.345</v>
      </c>
      <c r="H72" s="28">
        <f t="shared" si="36"/>
        <v>41730.961</v>
      </c>
    </row>
    <row r="73" spans="1:8" ht="15.75" hidden="1">
      <c r="A73" s="11" t="s">
        <v>37</v>
      </c>
      <c r="B73" s="28">
        <f>+B188+B189+B190</f>
        <v>6390.383</v>
      </c>
      <c r="C73" s="28">
        <f aca="true" t="shared" si="37" ref="C73:H73">+C188+C189+C190</f>
        <v>3863.5750000000003</v>
      </c>
      <c r="D73" s="28">
        <f t="shared" si="37"/>
        <v>10253.958</v>
      </c>
      <c r="E73" s="55">
        <f t="shared" si="37"/>
        <v>9109.109</v>
      </c>
      <c r="F73" s="30">
        <f t="shared" si="37"/>
        <v>11622.722</v>
      </c>
      <c r="G73" s="28">
        <f t="shared" si="37"/>
        <v>20731.831000000002</v>
      </c>
      <c r="H73" s="28">
        <f t="shared" si="37"/>
        <v>30985.789000000004</v>
      </c>
    </row>
    <row r="74" spans="1:8" ht="15.75" hidden="1">
      <c r="A74" s="11" t="s">
        <v>38</v>
      </c>
      <c r="B74" s="28">
        <f>+B191+B192+B193</f>
        <v>3521.1090000000004</v>
      </c>
      <c r="C74" s="28">
        <f aca="true" t="shared" si="38" ref="C74:H74">+C191+C192+C193</f>
        <v>3413.0419999999995</v>
      </c>
      <c r="D74" s="28">
        <f t="shared" si="38"/>
        <v>6934.151</v>
      </c>
      <c r="E74" s="55">
        <f t="shared" si="38"/>
        <v>68919.408</v>
      </c>
      <c r="F74" s="30">
        <f t="shared" si="38"/>
        <v>27822.158000000003</v>
      </c>
      <c r="G74" s="28">
        <f t="shared" si="38"/>
        <v>96741.566</v>
      </c>
      <c r="H74" s="28">
        <f t="shared" si="38"/>
        <v>103675.717</v>
      </c>
    </row>
    <row r="75" spans="1:8" ht="15.75" hidden="1">
      <c r="A75" s="11"/>
      <c r="B75" s="28"/>
      <c r="C75" s="28"/>
      <c r="D75" s="28"/>
      <c r="E75" s="55"/>
      <c r="F75" s="30"/>
      <c r="G75" s="28"/>
      <c r="H75" s="28"/>
    </row>
    <row r="76" spans="1:8" ht="15.75" hidden="1">
      <c r="A76" s="11" t="s">
        <v>36</v>
      </c>
      <c r="B76" s="28">
        <f>SUM(B117:B119)</f>
        <v>111.1</v>
      </c>
      <c r="C76" s="28">
        <f aca="true" t="shared" si="39" ref="C76:H76">SUM(C117:C119)</f>
        <v>1330.3</v>
      </c>
      <c r="D76" s="28">
        <f t="shared" si="39"/>
        <v>1441.4</v>
      </c>
      <c r="E76" s="28">
        <f t="shared" si="39"/>
        <v>0</v>
      </c>
      <c r="F76" s="28">
        <f t="shared" si="39"/>
        <v>8139.1</v>
      </c>
      <c r="G76" s="28">
        <f t="shared" si="39"/>
        <v>8139.1</v>
      </c>
      <c r="H76" s="28">
        <f t="shared" si="39"/>
        <v>9580.5</v>
      </c>
    </row>
    <row r="77" spans="1:8" ht="15.75" hidden="1">
      <c r="A77" s="11" t="s">
        <v>80</v>
      </c>
      <c r="B77" s="28">
        <f>SUM(B120:B122)</f>
        <v>8940.9</v>
      </c>
      <c r="C77" s="28">
        <f aca="true" t="shared" si="40" ref="C77:H77">SUM(C120:C122)</f>
        <v>1325.5</v>
      </c>
      <c r="D77" s="28">
        <f t="shared" si="40"/>
        <v>10266.4</v>
      </c>
      <c r="E77" s="28">
        <f t="shared" si="40"/>
        <v>4635.799999999999</v>
      </c>
      <c r="F77" s="28">
        <f t="shared" si="40"/>
        <v>9423.2</v>
      </c>
      <c r="G77" s="28">
        <f t="shared" si="40"/>
        <v>14059.000000000002</v>
      </c>
      <c r="H77" s="28">
        <f t="shared" si="40"/>
        <v>24325.4</v>
      </c>
    </row>
    <row r="78" spans="1:8" ht="15.75" hidden="1">
      <c r="A78" s="11" t="s">
        <v>37</v>
      </c>
      <c r="B78" s="28">
        <f>SUM(B123:B125)</f>
        <v>551.4</v>
      </c>
      <c r="C78" s="28">
        <f aca="true" t="shared" si="41" ref="C78:H78">SUM(C123:C125)</f>
        <v>1209</v>
      </c>
      <c r="D78" s="28">
        <f t="shared" si="41"/>
        <v>1760.4</v>
      </c>
      <c r="E78" s="28">
        <f t="shared" si="41"/>
        <v>2.7</v>
      </c>
      <c r="F78" s="28">
        <f t="shared" si="41"/>
        <v>15347.000000000002</v>
      </c>
      <c r="G78" s="28">
        <f t="shared" si="41"/>
        <v>15349.700000000003</v>
      </c>
      <c r="H78" s="28">
        <f t="shared" si="41"/>
        <v>17110.1</v>
      </c>
    </row>
    <row r="79" spans="1:8" ht="15.75" hidden="1">
      <c r="A79" s="11" t="s">
        <v>38</v>
      </c>
      <c r="B79" s="28">
        <f>SUM(B126:B128)</f>
        <v>0</v>
      </c>
      <c r="C79" s="28">
        <f aca="true" t="shared" si="42" ref="C79:H79">SUM(C126:C128)</f>
        <v>5921.5</v>
      </c>
      <c r="D79" s="28">
        <f t="shared" si="42"/>
        <v>5921.5</v>
      </c>
      <c r="E79" s="28">
        <f t="shared" si="42"/>
        <v>67061.5</v>
      </c>
      <c r="F79" s="28">
        <f t="shared" si="42"/>
        <v>3.2</v>
      </c>
      <c r="G79" s="28">
        <f t="shared" si="42"/>
        <v>67064.7</v>
      </c>
      <c r="H79" s="28">
        <f t="shared" si="42"/>
        <v>72986.2</v>
      </c>
    </row>
    <row r="80" spans="1:8" ht="18" hidden="1">
      <c r="A80" s="11"/>
      <c r="B80" s="28"/>
      <c r="C80" s="28"/>
      <c r="D80" s="28"/>
      <c r="E80" s="57"/>
      <c r="F80" s="30"/>
      <c r="G80" s="28"/>
      <c r="H80" s="28"/>
    </row>
    <row r="81" spans="1:8" ht="15.75" hidden="1">
      <c r="A81" s="11" t="s">
        <v>41</v>
      </c>
      <c r="B81" s="28">
        <f>SUM(B208:B210)</f>
        <v>2228.6314620000003</v>
      </c>
      <c r="C81" s="28">
        <f aca="true" t="shared" si="43" ref="C81:H81">SUM(C208:C210)</f>
        <v>4722.820017</v>
      </c>
      <c r="D81" s="28">
        <f t="shared" si="43"/>
        <v>6951.451479</v>
      </c>
      <c r="E81" s="28">
        <f t="shared" si="43"/>
        <v>42118.752732</v>
      </c>
      <c r="F81" s="28">
        <f t="shared" si="43"/>
        <v>11398.504400859903</v>
      </c>
      <c r="G81" s="28">
        <f t="shared" si="43"/>
        <v>53517.2571328599</v>
      </c>
      <c r="H81" s="28">
        <f t="shared" si="43"/>
        <v>60468.7086118599</v>
      </c>
    </row>
    <row r="82" spans="1:8" ht="15.75" hidden="1">
      <c r="A82" s="11" t="s">
        <v>80</v>
      </c>
      <c r="B82" s="28">
        <f>SUM(B211:B213)</f>
        <v>1387.8560000000002</v>
      </c>
      <c r="C82" s="28">
        <f aca="true" t="shared" si="44" ref="C82:H82">SUM(C211:C213)</f>
        <v>6851.673747000001</v>
      </c>
      <c r="D82" s="28">
        <f t="shared" si="44"/>
        <v>8239.529747</v>
      </c>
      <c r="E82" s="28">
        <f t="shared" si="44"/>
        <v>36728.1</v>
      </c>
      <c r="F82" s="28">
        <f t="shared" si="44"/>
        <v>28396.976749137575</v>
      </c>
      <c r="G82" s="28">
        <f t="shared" si="44"/>
        <v>65125.076749137574</v>
      </c>
      <c r="H82" s="28">
        <f t="shared" si="44"/>
        <v>73364.60649613758</v>
      </c>
    </row>
    <row r="83" spans="1:8" ht="15.75" hidden="1">
      <c r="A83" s="11" t="s">
        <v>37</v>
      </c>
      <c r="B83" s="28">
        <f>SUM(B214:B216)</f>
        <v>5939.712892</v>
      </c>
      <c r="C83" s="28">
        <f aca="true" t="shared" si="45" ref="C83:H83">SUM(C214:C216)</f>
        <v>4947.359248000001</v>
      </c>
      <c r="D83" s="28">
        <f t="shared" si="45"/>
        <v>10887.07214</v>
      </c>
      <c r="E83" s="28">
        <f t="shared" si="45"/>
        <v>0</v>
      </c>
      <c r="F83" s="28">
        <f t="shared" si="45"/>
        <v>49457.38</v>
      </c>
      <c r="G83" s="28">
        <f t="shared" si="45"/>
        <v>49457.38</v>
      </c>
      <c r="H83" s="28">
        <f t="shared" si="45"/>
        <v>60344.45214</v>
      </c>
    </row>
    <row r="84" spans="1:8" ht="15.75" hidden="1">
      <c r="A84" s="11" t="s">
        <v>38</v>
      </c>
      <c r="B84" s="28">
        <f>SUM(B217:B219)</f>
        <v>6567.947938</v>
      </c>
      <c r="C84" s="28">
        <f aca="true" t="shared" si="46" ref="C84:H84">SUM(C217:C219)</f>
        <v>5116.542064</v>
      </c>
      <c r="D84" s="28">
        <f t="shared" si="46"/>
        <v>11684.490002</v>
      </c>
      <c r="E84" s="28">
        <f t="shared" si="46"/>
        <v>40002.601974000005</v>
      </c>
      <c r="F84" s="28">
        <f t="shared" si="46"/>
        <v>66559.667346</v>
      </c>
      <c r="G84" s="28">
        <f t="shared" si="46"/>
        <v>106562.26931999999</v>
      </c>
      <c r="H84" s="28">
        <f t="shared" si="46"/>
        <v>118246.759322</v>
      </c>
    </row>
    <row r="85" spans="1:8" ht="15.75" hidden="1">
      <c r="A85" s="11"/>
      <c r="B85" s="28"/>
      <c r="C85" s="28"/>
      <c r="D85" s="28"/>
      <c r="E85" s="55"/>
      <c r="F85" s="30"/>
      <c r="G85" s="28"/>
      <c r="H85" s="28"/>
    </row>
    <row r="86" spans="1:8" ht="15.75" hidden="1">
      <c r="A86" s="11" t="s">
        <v>44</v>
      </c>
      <c r="B86" s="28">
        <f>SUM(B221:B223)</f>
        <v>6962.965</v>
      </c>
      <c r="C86" s="28">
        <f aca="true" t="shared" si="47" ref="C86:H86">SUM(C221:C223)</f>
        <v>9198.630104</v>
      </c>
      <c r="D86" s="28">
        <f t="shared" si="47"/>
        <v>16161.595104</v>
      </c>
      <c r="E86" s="28">
        <f t="shared" si="47"/>
        <v>6279.984</v>
      </c>
      <c r="F86" s="28">
        <f t="shared" si="47"/>
        <v>41185.990826</v>
      </c>
      <c r="G86" s="28">
        <f t="shared" si="47"/>
        <v>47465.974826000005</v>
      </c>
      <c r="H86" s="28">
        <f t="shared" si="47"/>
        <v>63627.56993</v>
      </c>
    </row>
    <row r="87" spans="1:8" ht="15.75">
      <c r="A87" s="11" t="s">
        <v>86</v>
      </c>
      <c r="B87" s="28">
        <f>SUM(B224:B226)</f>
        <v>375.9</v>
      </c>
      <c r="C87" s="28">
        <f aca="true" t="shared" si="48" ref="C87:H87">SUM(C224:C226)</f>
        <v>26383.2</v>
      </c>
      <c r="D87" s="28">
        <f t="shared" si="48"/>
        <v>26759.100000000002</v>
      </c>
      <c r="E87" s="28">
        <f t="shared" si="48"/>
        <v>0</v>
      </c>
      <c r="F87" s="28">
        <f t="shared" si="48"/>
        <v>53527.4</v>
      </c>
      <c r="G87" s="28">
        <f t="shared" si="48"/>
        <v>53527.4</v>
      </c>
      <c r="H87" s="28">
        <f t="shared" si="48"/>
        <v>80286.5</v>
      </c>
    </row>
    <row r="88" spans="1:8" ht="15.75">
      <c r="A88" s="11" t="s">
        <v>37</v>
      </c>
      <c r="B88" s="28">
        <f>SUM(B227:B229)</f>
        <v>6736.75</v>
      </c>
      <c r="C88" s="28">
        <f aca="true" t="shared" si="49" ref="C88:H88">SUM(C227:C229)</f>
        <v>9826.75</v>
      </c>
      <c r="D88" s="28">
        <f t="shared" si="49"/>
        <v>16563.5</v>
      </c>
      <c r="E88" s="28">
        <f t="shared" si="49"/>
        <v>31234.1</v>
      </c>
      <c r="F88" s="28">
        <f t="shared" si="49"/>
        <v>31153.5</v>
      </c>
      <c r="G88" s="28">
        <f t="shared" si="49"/>
        <v>62387.6</v>
      </c>
      <c r="H88" s="28">
        <f t="shared" si="49"/>
        <v>78951.1</v>
      </c>
    </row>
    <row r="89" spans="1:8" ht="15.75">
      <c r="A89" s="11" t="s">
        <v>38</v>
      </c>
      <c r="B89" s="28">
        <f>SUM(B230:B232)</f>
        <v>7680.513075</v>
      </c>
      <c r="C89" s="28">
        <f aca="true" t="shared" si="50" ref="C89:H89">SUM(C230:C232)</f>
        <v>23840.098461</v>
      </c>
      <c r="D89" s="28">
        <f t="shared" si="50"/>
        <v>31520.611536</v>
      </c>
      <c r="E89" s="28">
        <f t="shared" si="50"/>
        <v>9428.346606</v>
      </c>
      <c r="F89" s="28">
        <f t="shared" si="50"/>
        <v>41019.182168700005</v>
      </c>
      <c r="G89" s="28">
        <f t="shared" si="50"/>
        <v>50447.5287747</v>
      </c>
      <c r="H89" s="28">
        <f t="shared" si="50"/>
        <v>81968.1403107</v>
      </c>
    </row>
    <row r="90" spans="1:8" ht="18">
      <c r="A90" s="11"/>
      <c r="B90" s="28"/>
      <c r="C90" s="28"/>
      <c r="D90" s="31"/>
      <c r="E90" s="57"/>
      <c r="F90" s="30"/>
      <c r="G90" s="31"/>
      <c r="H90" s="31"/>
    </row>
    <row r="91" spans="1:8" ht="15.75">
      <c r="A91" s="11" t="s">
        <v>47</v>
      </c>
      <c r="B91" s="28">
        <f>SUM(B234:B236)</f>
        <v>995.2829999999999</v>
      </c>
      <c r="C91" s="28">
        <f aca="true" t="shared" si="51" ref="C91:H91">SUM(C234:C236)</f>
        <v>12111.230447000002</v>
      </c>
      <c r="D91" s="28">
        <f t="shared" si="51"/>
        <v>13106.513447000001</v>
      </c>
      <c r="E91" s="28">
        <f t="shared" si="51"/>
        <v>52535.5</v>
      </c>
      <c r="F91" s="28">
        <f t="shared" si="51"/>
        <v>23087.389274</v>
      </c>
      <c r="G91" s="28">
        <f t="shared" si="51"/>
        <v>75622.889274</v>
      </c>
      <c r="H91" s="28">
        <f t="shared" si="51"/>
        <v>88729.40272099999</v>
      </c>
    </row>
    <row r="92" spans="1:8" ht="15.75">
      <c r="A92" s="11" t="s">
        <v>80</v>
      </c>
      <c r="B92" s="28">
        <f>SUM(B237:B239)</f>
        <v>703.4</v>
      </c>
      <c r="C92" s="28">
        <f aca="true" t="shared" si="52" ref="C92:H92">SUM(C237:C239)</f>
        <v>13833.9458</v>
      </c>
      <c r="D92" s="28">
        <f t="shared" si="52"/>
        <v>14537.3458</v>
      </c>
      <c r="E92" s="63">
        <f t="shared" si="52"/>
        <v>0</v>
      </c>
      <c r="F92" s="28">
        <f t="shared" si="52"/>
        <v>23131.36625</v>
      </c>
      <c r="G92" s="28">
        <f t="shared" si="52"/>
        <v>23131.36625</v>
      </c>
      <c r="H92" s="28">
        <f t="shared" si="52"/>
        <v>37668.71205</v>
      </c>
    </row>
    <row r="93" spans="1:8" ht="15.75">
      <c r="A93" s="11" t="s">
        <v>37</v>
      </c>
      <c r="B93" s="28">
        <f>SUM(B240:B242)</f>
        <v>469.166898</v>
      </c>
      <c r="C93" s="28">
        <f aca="true" t="shared" si="53" ref="C93:H93">SUM(C240:C242)</f>
        <v>9126.702471</v>
      </c>
      <c r="D93" s="28">
        <f t="shared" si="53"/>
        <v>9595.869369</v>
      </c>
      <c r="E93" s="63">
        <f t="shared" si="53"/>
        <v>0</v>
      </c>
      <c r="F93" s="28">
        <f t="shared" si="53"/>
        <v>14078.511999999999</v>
      </c>
      <c r="G93" s="28">
        <f t="shared" si="53"/>
        <v>14078.511999999999</v>
      </c>
      <c r="H93" s="28">
        <f t="shared" si="53"/>
        <v>23674.381369000002</v>
      </c>
    </row>
    <row r="94" spans="1:8" ht="15.75">
      <c r="A94" s="11" t="s">
        <v>38</v>
      </c>
      <c r="B94" s="28">
        <f>SUM(B243:B245)</f>
        <v>8891.677495</v>
      </c>
      <c r="C94" s="28">
        <f aca="true" t="shared" si="54" ref="C94:H94">SUM(C243:C245)</f>
        <v>10254.5578906</v>
      </c>
      <c r="D94" s="28">
        <f t="shared" si="54"/>
        <v>19146.2353856</v>
      </c>
      <c r="E94" s="63">
        <f t="shared" si="54"/>
        <v>0</v>
      </c>
      <c r="F94" s="28">
        <f t="shared" si="54"/>
        <v>29676.525704</v>
      </c>
      <c r="G94" s="28">
        <f t="shared" si="54"/>
        <v>29676.525704</v>
      </c>
      <c r="H94" s="28">
        <f t="shared" si="54"/>
        <v>48822.761089600004</v>
      </c>
    </row>
    <row r="95" spans="1:8" ht="15.75">
      <c r="A95" s="11"/>
      <c r="B95" s="28"/>
      <c r="C95" s="28"/>
      <c r="D95" s="28"/>
      <c r="E95" s="63"/>
      <c r="F95" s="30"/>
      <c r="G95" s="28"/>
      <c r="H95" s="28"/>
    </row>
    <row r="96" spans="1:8" ht="15.75">
      <c r="A96" s="11" t="s">
        <v>55</v>
      </c>
      <c r="B96" s="28">
        <f>SUM(B247:B249)</f>
        <v>2513.973098</v>
      </c>
      <c r="C96" s="28">
        <f aca="true" t="shared" si="55" ref="C96:H96">SUM(C247:C249)</f>
        <v>8684.857571368</v>
      </c>
      <c r="D96" s="28">
        <f t="shared" si="55"/>
        <v>11198.830669368</v>
      </c>
      <c r="E96" s="63">
        <f t="shared" si="55"/>
        <v>0</v>
      </c>
      <c r="F96" s="28">
        <f t="shared" si="55"/>
        <v>21164.279991</v>
      </c>
      <c r="G96" s="28">
        <f t="shared" si="55"/>
        <v>21164.279991</v>
      </c>
      <c r="H96" s="28">
        <f t="shared" si="55"/>
        <v>32363.110660368002</v>
      </c>
    </row>
    <row r="97" spans="1:8" ht="15.75">
      <c r="A97" s="11" t="s">
        <v>80</v>
      </c>
      <c r="B97" s="28">
        <f>SUM(B250:B252)</f>
        <v>670.2074319999999</v>
      </c>
      <c r="C97" s="28">
        <f aca="true" t="shared" si="56" ref="C97:H97">SUM(C250:C252)</f>
        <v>12949.600364999998</v>
      </c>
      <c r="D97" s="28">
        <f t="shared" si="56"/>
        <v>13619.807797000001</v>
      </c>
      <c r="E97" s="63">
        <f t="shared" si="56"/>
        <v>0</v>
      </c>
      <c r="F97" s="28">
        <f t="shared" si="56"/>
        <v>29638.630265</v>
      </c>
      <c r="G97" s="28">
        <f t="shared" si="56"/>
        <v>29638.630265</v>
      </c>
      <c r="H97" s="28">
        <f t="shared" si="56"/>
        <v>43258.438062</v>
      </c>
    </row>
    <row r="98" spans="1:8" ht="15.75">
      <c r="A98" s="11" t="s">
        <v>37</v>
      </c>
      <c r="B98" s="28">
        <f>SUM(B253:B255)</f>
        <v>5032.012365</v>
      </c>
      <c r="C98" s="28">
        <f aca="true" t="shared" si="57" ref="C98:H98">SUM(C253:C255)</f>
        <v>11262.497625</v>
      </c>
      <c r="D98" s="28">
        <f t="shared" si="57"/>
        <v>16294.509989999999</v>
      </c>
      <c r="E98" s="63">
        <f t="shared" si="57"/>
        <v>0</v>
      </c>
      <c r="F98" s="28">
        <f t="shared" si="57"/>
        <v>18203.261534999998</v>
      </c>
      <c r="G98" s="28">
        <f t="shared" si="57"/>
        <v>18203.261534999998</v>
      </c>
      <c r="H98" s="28">
        <f t="shared" si="57"/>
        <v>34497.771525000004</v>
      </c>
    </row>
    <row r="99" spans="1:8" ht="15.75">
      <c r="A99" s="11" t="s">
        <v>38</v>
      </c>
      <c r="B99" s="28">
        <f>SUM(B256:B258)</f>
        <v>3708.378166</v>
      </c>
      <c r="C99" s="28">
        <f aca="true" t="shared" si="58" ref="C99:H99">SUM(C256:C258)</f>
        <v>8506.687530734955</v>
      </c>
      <c r="D99" s="28">
        <f t="shared" si="58"/>
        <v>12215.065696734955</v>
      </c>
      <c r="E99" s="63">
        <f t="shared" si="58"/>
        <v>0</v>
      </c>
      <c r="F99" s="28">
        <f t="shared" si="58"/>
        <v>50012.234091</v>
      </c>
      <c r="G99" s="28">
        <f t="shared" si="58"/>
        <v>50012.234091</v>
      </c>
      <c r="H99" s="28">
        <f t="shared" si="58"/>
        <v>62227.299787734955</v>
      </c>
    </row>
    <row r="100" spans="1:8" ht="18">
      <c r="A100" s="11"/>
      <c r="B100" s="28"/>
      <c r="C100" s="28"/>
      <c r="D100" s="28"/>
      <c r="E100" s="57"/>
      <c r="F100" s="30"/>
      <c r="G100" s="28"/>
      <c r="H100" s="28"/>
    </row>
    <row r="101" spans="1:8" ht="15.75">
      <c r="A101" s="11" t="s">
        <v>58</v>
      </c>
      <c r="B101" s="28">
        <f>SUM(B260:B262)</f>
        <v>446.388499</v>
      </c>
      <c r="C101" s="28">
        <f aca="true" t="shared" si="59" ref="C101:H101">SUM(C260:C262)</f>
        <v>10523.870858</v>
      </c>
      <c r="D101" s="28">
        <f t="shared" si="59"/>
        <v>10970.259356999999</v>
      </c>
      <c r="E101" s="63">
        <f t="shared" si="59"/>
        <v>0</v>
      </c>
      <c r="F101" s="28">
        <f t="shared" si="59"/>
        <v>31293.471482</v>
      </c>
      <c r="G101" s="28">
        <f t="shared" si="59"/>
        <v>31293.471482</v>
      </c>
      <c r="H101" s="28">
        <f t="shared" si="59"/>
        <v>42263.730838999996</v>
      </c>
    </row>
    <row r="102" spans="1:8" ht="15.75">
      <c r="A102" s="11" t="s">
        <v>45</v>
      </c>
      <c r="B102" s="28">
        <f>SUM(B263:B265)</f>
        <v>4188.788038</v>
      </c>
      <c r="C102" s="28">
        <f aca="true" t="shared" si="60" ref="C102:H102">SUM(C263:C265)</f>
        <v>10078.091498</v>
      </c>
      <c r="D102" s="28">
        <f t="shared" si="60"/>
        <v>14266.879536</v>
      </c>
      <c r="E102" s="63">
        <f t="shared" si="60"/>
        <v>0</v>
      </c>
      <c r="F102" s="28">
        <f t="shared" si="60"/>
        <v>40825.287</v>
      </c>
      <c r="G102" s="28">
        <f t="shared" si="60"/>
        <v>40825.287</v>
      </c>
      <c r="H102" s="28">
        <f t="shared" si="60"/>
        <v>55092.166536000004</v>
      </c>
    </row>
    <row r="103" spans="1:8" ht="15.75">
      <c r="A103" s="11"/>
      <c r="B103" s="28"/>
      <c r="C103" s="28"/>
      <c r="D103" s="28"/>
      <c r="E103" s="55"/>
      <c r="F103" s="30"/>
      <c r="G103" s="28"/>
      <c r="H103" s="28"/>
    </row>
    <row r="104" spans="1:8" ht="15.75" hidden="1">
      <c r="A104" s="11" t="s">
        <v>17</v>
      </c>
      <c r="B104" s="30">
        <v>8.3</v>
      </c>
      <c r="C104" s="30">
        <v>280.6</v>
      </c>
      <c r="D104" s="23">
        <f aca="true" t="shared" si="61" ref="D104:D166">+B104+C104</f>
        <v>288.90000000000003</v>
      </c>
      <c r="E104" s="24">
        <v>14220.4</v>
      </c>
      <c r="F104" s="23">
        <v>3066.7</v>
      </c>
      <c r="G104" s="31">
        <f aca="true" t="shared" si="62" ref="G104:G148">+E104+F104</f>
        <v>17287.1</v>
      </c>
      <c r="H104" s="23">
        <f aca="true" t="shared" si="63" ref="H104:H147">+D104+G104</f>
        <v>17576</v>
      </c>
    </row>
    <row r="105" spans="1:8" ht="15.75" hidden="1">
      <c r="A105" s="11" t="s">
        <v>22</v>
      </c>
      <c r="B105" s="30">
        <v>348.4</v>
      </c>
      <c r="C105" s="30">
        <v>294.9</v>
      </c>
      <c r="D105" s="23">
        <f t="shared" si="61"/>
        <v>643.3</v>
      </c>
      <c r="E105" s="24">
        <v>4714.5</v>
      </c>
      <c r="F105" s="23">
        <v>3077</v>
      </c>
      <c r="G105" s="31">
        <f t="shared" si="62"/>
        <v>7791.5</v>
      </c>
      <c r="H105" s="23">
        <f t="shared" si="63"/>
        <v>8434.8</v>
      </c>
    </row>
    <row r="106" spans="1:8" ht="15.75" hidden="1">
      <c r="A106" s="11" t="s">
        <v>23</v>
      </c>
      <c r="B106" s="30">
        <v>35.6</v>
      </c>
      <c r="C106" s="30">
        <v>458.8</v>
      </c>
      <c r="D106" s="23">
        <f t="shared" si="61"/>
        <v>494.40000000000003</v>
      </c>
      <c r="E106" s="24">
        <v>4231.9</v>
      </c>
      <c r="F106" s="23">
        <v>3323.2</v>
      </c>
      <c r="G106" s="31">
        <f t="shared" si="62"/>
        <v>7555.099999999999</v>
      </c>
      <c r="H106" s="23">
        <f t="shared" si="63"/>
        <v>8049.499999999999</v>
      </c>
    </row>
    <row r="107" spans="1:8" ht="15.75" hidden="1">
      <c r="A107" s="11" t="s">
        <v>24</v>
      </c>
      <c r="B107" s="30" t="s">
        <v>2</v>
      </c>
      <c r="C107" s="30">
        <v>354.9</v>
      </c>
      <c r="D107" s="23">
        <f t="shared" si="61"/>
        <v>354.9</v>
      </c>
      <c r="E107" s="24">
        <v>1881.3</v>
      </c>
      <c r="F107" s="23">
        <v>2397.2</v>
      </c>
      <c r="G107" s="31">
        <f t="shared" si="62"/>
        <v>4278.5</v>
      </c>
      <c r="H107" s="23">
        <f t="shared" si="63"/>
        <v>4633.4</v>
      </c>
    </row>
    <row r="108" spans="1:8" ht="15.75" hidden="1">
      <c r="A108" s="11" t="s">
        <v>34</v>
      </c>
      <c r="B108" s="30">
        <v>197.3</v>
      </c>
      <c r="C108" s="30">
        <v>840.3</v>
      </c>
      <c r="D108" s="23">
        <f t="shared" si="61"/>
        <v>1037.6</v>
      </c>
      <c r="E108" s="24">
        <v>4138.3</v>
      </c>
      <c r="F108" s="23">
        <v>4084.4</v>
      </c>
      <c r="G108" s="31">
        <f t="shared" si="62"/>
        <v>8222.7</v>
      </c>
      <c r="H108" s="23">
        <f t="shared" si="63"/>
        <v>9260.300000000001</v>
      </c>
    </row>
    <row r="109" spans="1:8" ht="15.75" hidden="1">
      <c r="A109" s="11" t="s">
        <v>60</v>
      </c>
      <c r="B109" s="30">
        <v>5038</v>
      </c>
      <c r="C109" s="30">
        <v>416.9</v>
      </c>
      <c r="D109" s="23">
        <f t="shared" si="61"/>
        <v>5454.9</v>
      </c>
      <c r="E109" s="24">
        <v>2600.3</v>
      </c>
      <c r="F109" s="23">
        <v>6713.1</v>
      </c>
      <c r="G109" s="31">
        <f t="shared" si="62"/>
        <v>9313.400000000001</v>
      </c>
      <c r="H109" s="23">
        <f t="shared" si="63"/>
        <v>14768.300000000001</v>
      </c>
    </row>
    <row r="110" spans="1:8" ht="15.75" hidden="1">
      <c r="A110" s="11" t="s">
        <v>32</v>
      </c>
      <c r="B110" s="30">
        <v>1226.1</v>
      </c>
      <c r="C110" s="30">
        <v>433.4</v>
      </c>
      <c r="D110" s="23">
        <f t="shared" si="61"/>
        <v>1659.5</v>
      </c>
      <c r="E110" s="24">
        <v>4181.6</v>
      </c>
      <c r="F110" s="23">
        <v>3017.1</v>
      </c>
      <c r="G110" s="31">
        <f t="shared" si="62"/>
        <v>7198.700000000001</v>
      </c>
      <c r="H110" s="23">
        <f t="shared" si="63"/>
        <v>8858.2</v>
      </c>
    </row>
    <row r="111" spans="1:8" ht="15.75" hidden="1">
      <c r="A111" s="11" t="s">
        <v>61</v>
      </c>
      <c r="B111" s="30">
        <v>214.2</v>
      </c>
      <c r="C111" s="30">
        <v>404.1</v>
      </c>
      <c r="D111" s="23">
        <f t="shared" si="61"/>
        <v>618.3</v>
      </c>
      <c r="E111" s="24">
        <v>4017.3</v>
      </c>
      <c r="F111" s="23">
        <v>3825.9</v>
      </c>
      <c r="G111" s="31">
        <f t="shared" si="62"/>
        <v>7843.200000000001</v>
      </c>
      <c r="H111" s="23">
        <f t="shared" si="63"/>
        <v>8461.5</v>
      </c>
    </row>
    <row r="112" spans="1:8" ht="15.75" hidden="1">
      <c r="A112" s="11" t="s">
        <v>62</v>
      </c>
      <c r="B112" s="30" t="s">
        <v>2</v>
      </c>
      <c r="C112" s="30">
        <v>478.1</v>
      </c>
      <c r="D112" s="23">
        <f t="shared" si="61"/>
        <v>478.1</v>
      </c>
      <c r="E112" s="24">
        <v>3602.8</v>
      </c>
      <c r="F112" s="23">
        <v>2894.8</v>
      </c>
      <c r="G112" s="31">
        <f t="shared" si="62"/>
        <v>6497.6</v>
      </c>
      <c r="H112" s="23">
        <f t="shared" si="63"/>
        <v>6975.700000000001</v>
      </c>
    </row>
    <row r="113" spans="1:8" ht="15.75" hidden="1">
      <c r="A113" s="11" t="s">
        <v>63</v>
      </c>
      <c r="B113" s="30">
        <v>380.4</v>
      </c>
      <c r="C113" s="30">
        <v>381.8</v>
      </c>
      <c r="D113" s="23">
        <f t="shared" si="61"/>
        <v>762.2</v>
      </c>
      <c r="E113" s="24">
        <v>17169.7</v>
      </c>
      <c r="F113" s="23">
        <v>1226</v>
      </c>
      <c r="G113" s="31">
        <f t="shared" si="62"/>
        <v>18395.7</v>
      </c>
      <c r="H113" s="23">
        <f t="shared" si="63"/>
        <v>19157.9</v>
      </c>
    </row>
    <row r="114" spans="1:8" ht="15.75" hidden="1">
      <c r="A114" s="11" t="s">
        <v>64</v>
      </c>
      <c r="B114" s="30">
        <v>20</v>
      </c>
      <c r="C114" s="30">
        <v>375.7</v>
      </c>
      <c r="D114" s="23">
        <f t="shared" si="61"/>
        <v>395.7</v>
      </c>
      <c r="E114" s="24">
        <f>4698.9-2077.1</f>
        <v>2621.7999999999997</v>
      </c>
      <c r="F114" s="23">
        <v>3544.1</v>
      </c>
      <c r="G114" s="31">
        <f t="shared" si="62"/>
        <v>6165.9</v>
      </c>
      <c r="H114" s="23">
        <f t="shared" si="63"/>
        <v>6561.599999999999</v>
      </c>
    </row>
    <row r="115" spans="1:8" ht="15.75" hidden="1">
      <c r="A115" s="11" t="s">
        <v>65</v>
      </c>
      <c r="B115" s="30">
        <v>602.6</v>
      </c>
      <c r="C115" s="30">
        <f>416.5+4420.2</f>
        <v>4836.7</v>
      </c>
      <c r="D115" s="23">
        <f t="shared" si="61"/>
        <v>5439.3</v>
      </c>
      <c r="E115" s="29" t="s">
        <v>2</v>
      </c>
      <c r="F115" s="23">
        <v>2450.6</v>
      </c>
      <c r="G115" s="31">
        <f t="shared" si="62"/>
        <v>2450.6</v>
      </c>
      <c r="H115" s="23">
        <f t="shared" si="63"/>
        <v>7889.9</v>
      </c>
    </row>
    <row r="116" spans="1:8" ht="15.75" hidden="1">
      <c r="A116" s="11"/>
      <c r="B116" s="30"/>
      <c r="C116" s="30"/>
      <c r="D116" s="23"/>
      <c r="E116" s="55"/>
      <c r="F116" s="30"/>
      <c r="G116" s="31"/>
      <c r="H116" s="23"/>
    </row>
    <row r="117" spans="1:8" ht="15.75" hidden="1">
      <c r="A117" s="11" t="s">
        <v>18</v>
      </c>
      <c r="B117" s="30">
        <v>11</v>
      </c>
      <c r="C117" s="30">
        <v>377.2</v>
      </c>
      <c r="D117" s="23">
        <f t="shared" si="61"/>
        <v>388.2</v>
      </c>
      <c r="E117" s="29" t="s">
        <v>2</v>
      </c>
      <c r="F117" s="23">
        <v>6685.3</v>
      </c>
      <c r="G117" s="31">
        <f t="shared" si="62"/>
        <v>6685.3</v>
      </c>
      <c r="H117" s="23">
        <f t="shared" si="63"/>
        <v>7073.5</v>
      </c>
    </row>
    <row r="118" spans="1:8" ht="15.75" hidden="1">
      <c r="A118" s="11" t="s">
        <v>10</v>
      </c>
      <c r="B118" s="30">
        <v>100.1</v>
      </c>
      <c r="C118" s="30">
        <v>369.1</v>
      </c>
      <c r="D118" s="23">
        <f t="shared" si="61"/>
        <v>469.20000000000005</v>
      </c>
      <c r="E118" s="29" t="s">
        <v>2</v>
      </c>
      <c r="F118" s="23">
        <v>573.6</v>
      </c>
      <c r="G118" s="31">
        <f t="shared" si="62"/>
        <v>573.6</v>
      </c>
      <c r="H118" s="23">
        <f t="shared" si="63"/>
        <v>1042.8000000000002</v>
      </c>
    </row>
    <row r="119" spans="1:8" ht="15.75" hidden="1">
      <c r="A119" s="11" t="s">
        <v>70</v>
      </c>
      <c r="B119" s="28" t="s">
        <v>2</v>
      </c>
      <c r="C119" s="28">
        <v>584</v>
      </c>
      <c r="D119" s="23">
        <f t="shared" si="61"/>
        <v>584</v>
      </c>
      <c r="E119" s="29" t="s">
        <v>2</v>
      </c>
      <c r="F119" s="23">
        <v>880.2</v>
      </c>
      <c r="G119" s="31">
        <f t="shared" si="62"/>
        <v>880.2</v>
      </c>
      <c r="H119" s="23">
        <f t="shared" si="63"/>
        <v>1464.2</v>
      </c>
    </row>
    <row r="120" spans="1:8" ht="15.75" hidden="1">
      <c r="A120" s="11" t="s">
        <v>71</v>
      </c>
      <c r="B120" s="28">
        <v>124.1</v>
      </c>
      <c r="C120" s="28">
        <v>511.1</v>
      </c>
      <c r="D120" s="23">
        <f t="shared" si="61"/>
        <v>635.2</v>
      </c>
      <c r="E120" s="29" t="s">
        <v>2</v>
      </c>
      <c r="F120" s="23">
        <v>4358.8</v>
      </c>
      <c r="G120" s="31">
        <f t="shared" si="62"/>
        <v>4358.8</v>
      </c>
      <c r="H120" s="23">
        <f t="shared" si="63"/>
        <v>4994</v>
      </c>
    </row>
    <row r="121" spans="1:8" ht="15.75" hidden="1">
      <c r="A121" s="11" t="s">
        <v>11</v>
      </c>
      <c r="B121" s="28">
        <v>199.4</v>
      </c>
      <c r="C121" s="28">
        <v>470.8</v>
      </c>
      <c r="D121" s="23">
        <f t="shared" si="61"/>
        <v>670.2</v>
      </c>
      <c r="E121" s="24">
        <v>2375.6</v>
      </c>
      <c r="F121" s="23">
        <v>2731.5</v>
      </c>
      <c r="G121" s="31">
        <f t="shared" si="62"/>
        <v>5107.1</v>
      </c>
      <c r="H121" s="23">
        <f t="shared" si="63"/>
        <v>5777.3</v>
      </c>
    </row>
    <row r="122" spans="1:8" ht="15.75" hidden="1">
      <c r="A122" s="11" t="s">
        <v>72</v>
      </c>
      <c r="B122" s="28">
        <v>8617.4</v>
      </c>
      <c r="C122" s="28">
        <v>343.6</v>
      </c>
      <c r="D122" s="23">
        <f t="shared" si="61"/>
        <v>8961</v>
      </c>
      <c r="E122" s="24">
        <v>2260.2</v>
      </c>
      <c r="F122" s="23">
        <v>2332.9</v>
      </c>
      <c r="G122" s="31">
        <f t="shared" si="62"/>
        <v>4593.1</v>
      </c>
      <c r="H122" s="23">
        <f t="shared" si="63"/>
        <v>13554.1</v>
      </c>
    </row>
    <row r="123" spans="1:8" ht="15.75" hidden="1">
      <c r="A123" s="11" t="s">
        <v>73</v>
      </c>
      <c r="B123" s="28">
        <v>236.4</v>
      </c>
      <c r="C123" s="28">
        <v>327.9</v>
      </c>
      <c r="D123" s="23">
        <f t="shared" si="61"/>
        <v>564.3</v>
      </c>
      <c r="E123" s="24">
        <v>2.7</v>
      </c>
      <c r="F123" s="23">
        <v>13226.6</v>
      </c>
      <c r="G123" s="31">
        <f t="shared" si="62"/>
        <v>13229.300000000001</v>
      </c>
      <c r="H123" s="23">
        <f t="shared" si="63"/>
        <v>13793.6</v>
      </c>
    </row>
    <row r="124" spans="1:8" ht="15.75" hidden="1">
      <c r="A124" s="11" t="s">
        <v>74</v>
      </c>
      <c r="B124" s="28">
        <v>115</v>
      </c>
      <c r="C124" s="28">
        <v>465.7</v>
      </c>
      <c r="D124" s="23">
        <f t="shared" si="61"/>
        <v>580.7</v>
      </c>
      <c r="E124" s="29" t="s">
        <v>2</v>
      </c>
      <c r="F124" s="23">
        <v>2120.3</v>
      </c>
      <c r="G124" s="31">
        <f t="shared" si="62"/>
        <v>2120.3</v>
      </c>
      <c r="H124" s="23">
        <f t="shared" si="63"/>
        <v>2701</v>
      </c>
    </row>
    <row r="125" spans="1:8" ht="15.75" hidden="1">
      <c r="A125" s="11" t="s">
        <v>75</v>
      </c>
      <c r="B125" s="28">
        <v>200</v>
      </c>
      <c r="C125" s="28">
        <v>415.4</v>
      </c>
      <c r="D125" s="23">
        <f t="shared" si="61"/>
        <v>615.4</v>
      </c>
      <c r="E125" s="29" t="s">
        <v>2</v>
      </c>
      <c r="F125" s="23">
        <v>0.1</v>
      </c>
      <c r="G125" s="31">
        <f t="shared" si="62"/>
        <v>0.1</v>
      </c>
      <c r="H125" s="23">
        <f t="shared" si="63"/>
        <v>615.5</v>
      </c>
    </row>
    <row r="126" spans="1:8" ht="15.75" hidden="1">
      <c r="A126" s="11" t="s">
        <v>76</v>
      </c>
      <c r="B126" s="28" t="s">
        <v>2</v>
      </c>
      <c r="C126" s="28">
        <v>429.1</v>
      </c>
      <c r="D126" s="23">
        <f t="shared" si="61"/>
        <v>429.1</v>
      </c>
      <c r="E126" s="29" t="s">
        <v>2</v>
      </c>
      <c r="F126" s="23">
        <v>1.1</v>
      </c>
      <c r="G126" s="31">
        <f t="shared" si="62"/>
        <v>1.1</v>
      </c>
      <c r="H126" s="23">
        <f t="shared" si="63"/>
        <v>430.20000000000005</v>
      </c>
    </row>
    <row r="127" spans="1:8" ht="15.75" hidden="1">
      <c r="A127" s="11" t="s">
        <v>77</v>
      </c>
      <c r="B127" s="28" t="s">
        <v>2</v>
      </c>
      <c r="C127" s="28">
        <v>407</v>
      </c>
      <c r="D127" s="23">
        <f t="shared" si="61"/>
        <v>407</v>
      </c>
      <c r="E127" s="29" t="s">
        <v>2</v>
      </c>
      <c r="F127" s="23">
        <v>2.1</v>
      </c>
      <c r="G127" s="31">
        <f t="shared" si="62"/>
        <v>2.1</v>
      </c>
      <c r="H127" s="23">
        <f t="shared" si="63"/>
        <v>409.1</v>
      </c>
    </row>
    <row r="128" spans="1:8" ht="15.75" hidden="1">
      <c r="A128" s="11" t="s">
        <v>78</v>
      </c>
      <c r="B128" s="28" t="s">
        <v>2</v>
      </c>
      <c r="C128" s="28">
        <v>5085.4</v>
      </c>
      <c r="D128" s="23">
        <f t="shared" si="61"/>
        <v>5085.4</v>
      </c>
      <c r="E128" s="29">
        <v>67061.5</v>
      </c>
      <c r="F128" s="30" t="s">
        <v>2</v>
      </c>
      <c r="G128" s="31">
        <f t="shared" si="62"/>
        <v>67061.5</v>
      </c>
      <c r="H128" s="23">
        <f t="shared" si="63"/>
        <v>72146.9</v>
      </c>
    </row>
    <row r="129" spans="1:8" ht="15.75" hidden="1">
      <c r="A129" s="14"/>
      <c r="B129" s="9"/>
      <c r="C129" s="11"/>
      <c r="D129" s="9"/>
      <c r="E129" s="14"/>
      <c r="F129" s="11"/>
      <c r="G129" s="10"/>
      <c r="H129" s="11"/>
    </row>
    <row r="130" spans="1:8" ht="15.75" hidden="1">
      <c r="A130" s="11" t="s">
        <v>20</v>
      </c>
      <c r="B130" s="28">
        <v>128.7</v>
      </c>
      <c r="C130" s="28">
        <v>491.5</v>
      </c>
      <c r="D130" s="23">
        <f>+B130+C130</f>
        <v>620.2</v>
      </c>
      <c r="E130" s="29" t="s">
        <v>2</v>
      </c>
      <c r="F130" s="23">
        <v>13691.5</v>
      </c>
      <c r="G130" s="31">
        <f>+E130+F130</f>
        <v>13691.5</v>
      </c>
      <c r="H130" s="23">
        <f>+D130+G130</f>
        <v>14311.7</v>
      </c>
    </row>
    <row r="131" spans="1:8" ht="15.75" hidden="1">
      <c r="A131" s="11" t="s">
        <v>22</v>
      </c>
      <c r="B131" s="28">
        <v>6.5</v>
      </c>
      <c r="C131" s="28">
        <v>328.4</v>
      </c>
      <c r="D131" s="23">
        <f t="shared" si="61"/>
        <v>334.9</v>
      </c>
      <c r="E131" s="29" t="s">
        <v>2</v>
      </c>
      <c r="F131" s="23">
        <v>3593.4</v>
      </c>
      <c r="G131" s="31">
        <f t="shared" si="62"/>
        <v>3593.4</v>
      </c>
      <c r="H131" s="23">
        <f t="shared" si="63"/>
        <v>3928.3</v>
      </c>
    </row>
    <row r="132" spans="1:8" ht="15.75" hidden="1">
      <c r="A132" s="11" t="s">
        <v>23</v>
      </c>
      <c r="B132" s="28" t="s">
        <v>2</v>
      </c>
      <c r="C132" s="28">
        <v>427.5</v>
      </c>
      <c r="D132" s="23">
        <f t="shared" si="61"/>
        <v>427.5</v>
      </c>
      <c r="E132" s="29" t="s">
        <v>2</v>
      </c>
      <c r="F132" s="23">
        <v>16537.7</v>
      </c>
      <c r="G132" s="31">
        <f t="shared" si="62"/>
        <v>16537.7</v>
      </c>
      <c r="H132" s="23">
        <f t="shared" si="63"/>
        <v>16965.2</v>
      </c>
    </row>
    <row r="133" spans="1:8" ht="15.75" hidden="1">
      <c r="A133" s="11" t="s">
        <v>24</v>
      </c>
      <c r="B133" s="28">
        <v>7997.1</v>
      </c>
      <c r="C133" s="28">
        <v>442.9</v>
      </c>
      <c r="D133" s="23">
        <f t="shared" si="61"/>
        <v>8440</v>
      </c>
      <c r="E133" s="29">
        <v>21568.4</v>
      </c>
      <c r="F133" s="23">
        <v>2907.1</v>
      </c>
      <c r="G133" s="31">
        <f t="shared" si="62"/>
        <v>24475.5</v>
      </c>
      <c r="H133" s="23">
        <f t="shared" si="63"/>
        <v>32915.5</v>
      </c>
    </row>
    <row r="134" spans="1:8" ht="15.75" hidden="1">
      <c r="A134" s="11" t="s">
        <v>34</v>
      </c>
      <c r="B134" s="28">
        <v>13.9</v>
      </c>
      <c r="C134" s="28">
        <v>468.8</v>
      </c>
      <c r="D134" s="23">
        <f t="shared" si="61"/>
        <v>482.7</v>
      </c>
      <c r="E134" s="29" t="s">
        <v>2</v>
      </c>
      <c r="F134" s="23">
        <v>2919.2</v>
      </c>
      <c r="G134" s="31">
        <f t="shared" si="62"/>
        <v>2919.2</v>
      </c>
      <c r="H134" s="23">
        <f t="shared" si="63"/>
        <v>3401.8999999999996</v>
      </c>
    </row>
    <row r="135" spans="1:8" ht="15.75" hidden="1">
      <c r="A135" s="11" t="s">
        <v>60</v>
      </c>
      <c r="B135" s="28">
        <v>81.1</v>
      </c>
      <c r="C135" s="28">
        <v>562.7</v>
      </c>
      <c r="D135" s="31">
        <f t="shared" si="61"/>
        <v>643.8000000000001</v>
      </c>
      <c r="E135" s="29" t="s">
        <v>2</v>
      </c>
      <c r="F135" s="23">
        <v>1768.9</v>
      </c>
      <c r="G135" s="31">
        <f t="shared" si="62"/>
        <v>1768.9</v>
      </c>
      <c r="H135" s="31">
        <f t="shared" si="63"/>
        <v>2412.7000000000003</v>
      </c>
    </row>
    <row r="136" spans="1:8" ht="15.75" hidden="1">
      <c r="A136" s="11" t="s">
        <v>32</v>
      </c>
      <c r="B136" s="28" t="s">
        <v>2</v>
      </c>
      <c r="C136" s="28">
        <v>522.6</v>
      </c>
      <c r="D136" s="31">
        <f t="shared" si="61"/>
        <v>522.6</v>
      </c>
      <c r="E136" s="29">
        <v>2606.7</v>
      </c>
      <c r="F136" s="23">
        <v>4956.1</v>
      </c>
      <c r="G136" s="31">
        <f t="shared" si="62"/>
        <v>7562.8</v>
      </c>
      <c r="H136" s="31">
        <f t="shared" si="63"/>
        <v>8085.400000000001</v>
      </c>
    </row>
    <row r="137" spans="1:8" ht="15.75" hidden="1">
      <c r="A137" s="11" t="s">
        <v>61</v>
      </c>
      <c r="B137" s="28" t="s">
        <v>2</v>
      </c>
      <c r="C137" s="28">
        <v>420.2</v>
      </c>
      <c r="D137" s="31">
        <f t="shared" si="61"/>
        <v>420.2</v>
      </c>
      <c r="E137" s="29" t="s">
        <v>2</v>
      </c>
      <c r="F137" s="23">
        <v>4098.2</v>
      </c>
      <c r="G137" s="31">
        <f t="shared" si="62"/>
        <v>4098.2</v>
      </c>
      <c r="H137" s="31">
        <f t="shared" si="63"/>
        <v>4518.4</v>
      </c>
    </row>
    <row r="138" spans="1:8" ht="15.75" hidden="1">
      <c r="A138" s="11" t="s">
        <v>62</v>
      </c>
      <c r="B138" s="28">
        <v>400</v>
      </c>
      <c r="C138" s="28">
        <v>547.6</v>
      </c>
      <c r="D138" s="31">
        <f t="shared" si="61"/>
        <v>947.6</v>
      </c>
      <c r="E138" s="29" t="s">
        <v>2</v>
      </c>
      <c r="F138" s="23">
        <v>1422.9</v>
      </c>
      <c r="G138" s="31">
        <f t="shared" si="62"/>
        <v>1422.9</v>
      </c>
      <c r="H138" s="31">
        <f t="shared" si="63"/>
        <v>2370.5</v>
      </c>
    </row>
    <row r="139" spans="1:8" ht="15.75" hidden="1">
      <c r="A139" s="11" t="s">
        <v>63</v>
      </c>
      <c r="B139" s="28">
        <v>243</v>
      </c>
      <c r="C139" s="28">
        <v>381.8</v>
      </c>
      <c r="D139" s="31">
        <f t="shared" si="61"/>
        <v>624.8</v>
      </c>
      <c r="E139" s="29" t="s">
        <v>2</v>
      </c>
      <c r="F139" s="23">
        <v>8399.9</v>
      </c>
      <c r="G139" s="31">
        <f t="shared" si="62"/>
        <v>8399.9</v>
      </c>
      <c r="H139" s="31">
        <f t="shared" si="63"/>
        <v>9024.699999999999</v>
      </c>
    </row>
    <row r="140" spans="1:8" ht="15.75" hidden="1">
      <c r="A140" s="11" t="s">
        <v>64</v>
      </c>
      <c r="B140" s="28" t="s">
        <v>2</v>
      </c>
      <c r="C140" s="28">
        <v>450.5</v>
      </c>
      <c r="D140" s="31">
        <f t="shared" si="61"/>
        <v>450.5</v>
      </c>
      <c r="E140" s="29" t="s">
        <v>2</v>
      </c>
      <c r="F140" s="23">
        <v>0.6</v>
      </c>
      <c r="G140" s="31">
        <f t="shared" si="62"/>
        <v>0.6</v>
      </c>
      <c r="H140" s="31">
        <f t="shared" si="63"/>
        <v>451.1</v>
      </c>
    </row>
    <row r="141" spans="1:8" ht="15.75" hidden="1">
      <c r="A141" s="11" t="s">
        <v>65</v>
      </c>
      <c r="B141" s="28" t="s">
        <v>2</v>
      </c>
      <c r="C141" s="28">
        <v>1992.6</v>
      </c>
      <c r="D141" s="31">
        <f t="shared" si="61"/>
        <v>1992.6</v>
      </c>
      <c r="E141" s="29">
        <v>70342.3</v>
      </c>
      <c r="F141" s="23">
        <v>6851.9</v>
      </c>
      <c r="G141" s="31">
        <f t="shared" si="62"/>
        <v>77194.2</v>
      </c>
      <c r="H141" s="31">
        <f t="shared" si="63"/>
        <v>79186.8</v>
      </c>
    </row>
    <row r="142" spans="1:8" ht="15.75" hidden="1">
      <c r="A142" s="11"/>
      <c r="B142" s="28"/>
      <c r="C142" s="28"/>
      <c r="D142" s="31"/>
      <c r="E142" s="29"/>
      <c r="F142" s="23"/>
      <c r="G142" s="31"/>
      <c r="H142" s="31"/>
    </row>
    <row r="143" spans="1:8" ht="15.75" hidden="1">
      <c r="A143" s="11" t="s">
        <v>26</v>
      </c>
      <c r="B143" s="28">
        <v>5</v>
      </c>
      <c r="C143" s="28">
        <v>634</v>
      </c>
      <c r="D143" s="31">
        <f t="shared" si="61"/>
        <v>639</v>
      </c>
      <c r="E143" s="55">
        <v>10257.7</v>
      </c>
      <c r="F143" s="23">
        <v>2564.6</v>
      </c>
      <c r="G143" s="31">
        <f t="shared" si="62"/>
        <v>12822.300000000001</v>
      </c>
      <c r="H143" s="31">
        <f t="shared" si="63"/>
        <v>13461.300000000001</v>
      </c>
    </row>
    <row r="144" spans="1:8" ht="15.75" hidden="1">
      <c r="A144" s="11" t="s">
        <v>22</v>
      </c>
      <c r="B144" s="28">
        <v>25</v>
      </c>
      <c r="C144" s="28">
        <v>386.5</v>
      </c>
      <c r="D144" s="31">
        <f t="shared" si="61"/>
        <v>411.5</v>
      </c>
      <c r="E144" s="55" t="s">
        <v>2</v>
      </c>
      <c r="F144" s="23">
        <v>1865.6</v>
      </c>
      <c r="G144" s="31">
        <f t="shared" si="62"/>
        <v>1865.6</v>
      </c>
      <c r="H144" s="31">
        <f t="shared" si="63"/>
        <v>2277.1</v>
      </c>
    </row>
    <row r="145" spans="1:8" ht="15.75" hidden="1">
      <c r="A145" s="11" t="s">
        <v>23</v>
      </c>
      <c r="B145" s="28">
        <v>7917.1</v>
      </c>
      <c r="C145" s="28">
        <v>404.5</v>
      </c>
      <c r="D145" s="31">
        <f t="shared" si="61"/>
        <v>8321.6</v>
      </c>
      <c r="E145" s="55" t="s">
        <v>2</v>
      </c>
      <c r="F145" s="30">
        <v>936</v>
      </c>
      <c r="G145" s="31">
        <f t="shared" si="62"/>
        <v>936</v>
      </c>
      <c r="H145" s="31">
        <f t="shared" si="63"/>
        <v>9257.6</v>
      </c>
    </row>
    <row r="146" spans="1:8" ht="15.75" hidden="1">
      <c r="A146" s="11" t="s">
        <v>24</v>
      </c>
      <c r="B146" s="28">
        <v>43.3</v>
      </c>
      <c r="C146" s="28">
        <v>502.8</v>
      </c>
      <c r="D146" s="31">
        <f t="shared" si="61"/>
        <v>546.1</v>
      </c>
      <c r="E146" s="55" t="s">
        <v>2</v>
      </c>
      <c r="F146" s="30">
        <v>590.6</v>
      </c>
      <c r="G146" s="31">
        <f t="shared" si="62"/>
        <v>590.6</v>
      </c>
      <c r="H146" s="31">
        <f t="shared" si="63"/>
        <v>1136.7</v>
      </c>
    </row>
    <row r="147" spans="1:8" ht="15.75" hidden="1">
      <c r="A147" s="11" t="s">
        <v>34</v>
      </c>
      <c r="B147" s="28">
        <v>1630.7</v>
      </c>
      <c r="C147" s="28">
        <v>357</v>
      </c>
      <c r="D147" s="31">
        <f t="shared" si="61"/>
        <v>1987.7</v>
      </c>
      <c r="E147" s="55" t="s">
        <v>2</v>
      </c>
      <c r="F147" s="30">
        <v>288.3</v>
      </c>
      <c r="G147" s="31">
        <f t="shared" si="62"/>
        <v>288.3</v>
      </c>
      <c r="H147" s="31">
        <f t="shared" si="63"/>
        <v>2276</v>
      </c>
    </row>
    <row r="148" spans="1:8" ht="15.75" hidden="1">
      <c r="A148" s="11" t="s">
        <v>60</v>
      </c>
      <c r="B148" s="28">
        <v>13.3</v>
      </c>
      <c r="C148" s="28">
        <v>575.5</v>
      </c>
      <c r="D148" s="31">
        <f t="shared" si="61"/>
        <v>588.8</v>
      </c>
      <c r="E148" s="55" t="s">
        <v>2</v>
      </c>
      <c r="F148" s="30">
        <v>1127.4</v>
      </c>
      <c r="G148" s="31">
        <f t="shared" si="62"/>
        <v>1127.4</v>
      </c>
      <c r="H148" s="31">
        <f aca="true" t="shared" si="64" ref="H148:H180">+D148+G148</f>
        <v>1716.2</v>
      </c>
    </row>
    <row r="149" spans="1:8" ht="15.75" hidden="1">
      <c r="A149" s="11" t="s">
        <v>32</v>
      </c>
      <c r="B149" s="28">
        <v>309</v>
      </c>
      <c r="C149" s="28">
        <v>459.2</v>
      </c>
      <c r="D149" s="31">
        <f t="shared" si="61"/>
        <v>768.2</v>
      </c>
      <c r="E149" s="55">
        <v>12157.3</v>
      </c>
      <c r="F149" s="30">
        <v>803.1</v>
      </c>
      <c r="G149" s="31">
        <f aca="true" t="shared" si="65" ref="G149:G166">+E149+F149</f>
        <v>12960.4</v>
      </c>
      <c r="H149" s="31">
        <f t="shared" si="64"/>
        <v>13728.6</v>
      </c>
    </row>
    <row r="150" spans="1:8" ht="15.75" hidden="1">
      <c r="A150" s="11" t="s">
        <v>61</v>
      </c>
      <c r="B150" s="28">
        <v>900</v>
      </c>
      <c r="C150" s="28">
        <v>3521</v>
      </c>
      <c r="D150" s="31">
        <f t="shared" si="61"/>
        <v>4421</v>
      </c>
      <c r="E150" s="55" t="s">
        <v>2</v>
      </c>
      <c r="F150" s="30" t="s">
        <v>2</v>
      </c>
      <c r="G150" s="31">
        <f t="shared" si="65"/>
        <v>0</v>
      </c>
      <c r="H150" s="31">
        <f t="shared" si="64"/>
        <v>4421</v>
      </c>
    </row>
    <row r="151" spans="1:8" ht="15.75" hidden="1">
      <c r="A151" s="11" t="s">
        <v>62</v>
      </c>
      <c r="B151" s="28">
        <v>214.4</v>
      </c>
      <c r="C151" s="28">
        <v>617</v>
      </c>
      <c r="D151" s="31">
        <f t="shared" si="61"/>
        <v>831.4</v>
      </c>
      <c r="E151" s="55">
        <v>20674.4</v>
      </c>
      <c r="F151" s="30">
        <v>11779.7</v>
      </c>
      <c r="G151" s="31">
        <f t="shared" si="65"/>
        <v>32454.100000000002</v>
      </c>
      <c r="H151" s="31">
        <f t="shared" si="64"/>
        <v>33285.5</v>
      </c>
    </row>
    <row r="152" spans="1:8" ht="15.75" hidden="1">
      <c r="A152" s="11" t="s">
        <v>63</v>
      </c>
      <c r="B152" s="28">
        <v>508.7</v>
      </c>
      <c r="C152" s="28">
        <v>416.2</v>
      </c>
      <c r="D152" s="31">
        <f t="shared" si="61"/>
        <v>924.9</v>
      </c>
      <c r="E152" s="55">
        <v>33323.5</v>
      </c>
      <c r="F152" s="30">
        <v>461.4</v>
      </c>
      <c r="G152" s="31">
        <f t="shared" si="65"/>
        <v>33784.9</v>
      </c>
      <c r="H152" s="31">
        <f t="shared" si="64"/>
        <v>34709.8</v>
      </c>
    </row>
    <row r="153" spans="1:8" ht="15.75" hidden="1">
      <c r="A153" s="11" t="s">
        <v>64</v>
      </c>
      <c r="B153" s="28">
        <v>273</v>
      </c>
      <c r="C153" s="28">
        <v>2894</v>
      </c>
      <c r="D153" s="31">
        <f t="shared" si="61"/>
        <v>3167</v>
      </c>
      <c r="E153" s="55">
        <v>23773.3</v>
      </c>
      <c r="F153" s="30" t="s">
        <v>2</v>
      </c>
      <c r="G153" s="31">
        <f t="shared" si="65"/>
        <v>23773.3</v>
      </c>
      <c r="H153" s="31">
        <f t="shared" si="64"/>
        <v>26940.3</v>
      </c>
    </row>
    <row r="154" spans="1:8" ht="15.75" hidden="1">
      <c r="A154" s="11" t="s">
        <v>65</v>
      </c>
      <c r="B154" s="28">
        <v>23.5</v>
      </c>
      <c r="C154" s="28">
        <v>434.1</v>
      </c>
      <c r="D154" s="31">
        <f t="shared" si="61"/>
        <v>457.6</v>
      </c>
      <c r="E154" s="55">
        <v>16898.9</v>
      </c>
      <c r="F154" s="30" t="s">
        <v>2</v>
      </c>
      <c r="G154" s="31">
        <f t="shared" si="65"/>
        <v>16898.9</v>
      </c>
      <c r="H154" s="31">
        <f t="shared" si="64"/>
        <v>17356.5</v>
      </c>
    </row>
    <row r="155" spans="1:8" ht="15.75" hidden="1">
      <c r="A155" s="11"/>
      <c r="B155" s="28"/>
      <c r="C155" s="28"/>
      <c r="D155" s="31"/>
      <c r="E155" s="55"/>
      <c r="F155" s="30"/>
      <c r="G155" s="31"/>
      <c r="H155" s="31"/>
    </row>
    <row r="156" spans="1:8" ht="15.75" hidden="1">
      <c r="A156" s="11" t="s">
        <v>25</v>
      </c>
      <c r="B156" s="28">
        <v>12.3</v>
      </c>
      <c r="C156" s="28">
        <v>561.7</v>
      </c>
      <c r="D156" s="31">
        <f t="shared" si="61"/>
        <v>574</v>
      </c>
      <c r="E156" s="55">
        <v>17615.2</v>
      </c>
      <c r="F156" s="30">
        <v>0</v>
      </c>
      <c r="G156" s="31">
        <f t="shared" si="65"/>
        <v>17615.2</v>
      </c>
      <c r="H156" s="31">
        <f>+D156+G156</f>
        <v>18189.2</v>
      </c>
    </row>
    <row r="157" spans="1:8" ht="15.75" hidden="1">
      <c r="A157" s="11" t="s">
        <v>22</v>
      </c>
      <c r="B157" s="28">
        <v>0</v>
      </c>
      <c r="C157" s="28">
        <v>303.8</v>
      </c>
      <c r="D157" s="31">
        <f t="shared" si="61"/>
        <v>303.8</v>
      </c>
      <c r="E157" s="55">
        <v>0</v>
      </c>
      <c r="F157" s="30">
        <v>0</v>
      </c>
      <c r="G157" s="31">
        <f t="shared" si="65"/>
        <v>0</v>
      </c>
      <c r="H157" s="31">
        <f t="shared" si="64"/>
        <v>303.8</v>
      </c>
    </row>
    <row r="158" spans="1:8" ht="15.75" hidden="1">
      <c r="A158" s="11" t="s">
        <v>23</v>
      </c>
      <c r="B158" s="28">
        <v>39.7</v>
      </c>
      <c r="C158" s="28">
        <v>467.7</v>
      </c>
      <c r="D158" s="31">
        <f t="shared" si="61"/>
        <v>507.4</v>
      </c>
      <c r="E158" s="55">
        <v>0</v>
      </c>
      <c r="F158" s="30">
        <v>1957.7</v>
      </c>
      <c r="G158" s="31">
        <f t="shared" si="65"/>
        <v>1957.7</v>
      </c>
      <c r="H158" s="31">
        <f t="shared" si="64"/>
        <v>2465.1</v>
      </c>
    </row>
    <row r="159" spans="1:8" ht="15.75" hidden="1">
      <c r="A159" s="11" t="s">
        <v>24</v>
      </c>
      <c r="B159" s="28">
        <v>3815.3</v>
      </c>
      <c r="C159" s="28">
        <v>549.5999999999995</v>
      </c>
      <c r="D159" s="31">
        <f t="shared" si="61"/>
        <v>4364.9</v>
      </c>
      <c r="E159" s="55">
        <v>449.7</v>
      </c>
      <c r="F159" s="30">
        <v>572.4</v>
      </c>
      <c r="G159" s="31">
        <f t="shared" si="65"/>
        <v>1022.0999999999999</v>
      </c>
      <c r="H159" s="31">
        <f t="shared" si="64"/>
        <v>5387</v>
      </c>
    </row>
    <row r="160" spans="1:8" ht="15.75" hidden="1">
      <c r="A160" s="11" t="s">
        <v>34</v>
      </c>
      <c r="B160" s="28">
        <v>494.7</v>
      </c>
      <c r="C160" s="28">
        <v>363.8</v>
      </c>
      <c r="D160" s="31">
        <f t="shared" si="61"/>
        <v>858.5</v>
      </c>
      <c r="E160" s="55">
        <v>0</v>
      </c>
      <c r="F160" s="30">
        <v>3198</v>
      </c>
      <c r="G160" s="31">
        <f t="shared" si="65"/>
        <v>3198</v>
      </c>
      <c r="H160" s="31">
        <f t="shared" si="64"/>
        <v>4056.5</v>
      </c>
    </row>
    <row r="161" spans="1:8" ht="15.75" hidden="1">
      <c r="A161" s="11" t="s">
        <v>60</v>
      </c>
      <c r="B161" s="28">
        <v>1458.6</v>
      </c>
      <c r="C161" s="28">
        <v>3517.43</v>
      </c>
      <c r="D161" s="31">
        <f t="shared" si="61"/>
        <v>4976.03</v>
      </c>
      <c r="E161" s="55">
        <v>3368.7</v>
      </c>
      <c r="F161" s="30">
        <v>5323.996999999999</v>
      </c>
      <c r="G161" s="31">
        <f t="shared" si="65"/>
        <v>8692.697</v>
      </c>
      <c r="H161" s="31">
        <f t="shared" si="64"/>
        <v>13668.726999999999</v>
      </c>
    </row>
    <row r="162" spans="1:8" ht="15.75" hidden="1">
      <c r="A162" s="11" t="s">
        <v>32</v>
      </c>
      <c r="B162" s="28">
        <v>300</v>
      </c>
      <c r="C162" s="28">
        <v>531.3</v>
      </c>
      <c r="D162" s="31">
        <f t="shared" si="61"/>
        <v>831.3</v>
      </c>
      <c r="E162" s="55">
        <v>0</v>
      </c>
      <c r="F162" s="30">
        <v>2743.7</v>
      </c>
      <c r="G162" s="31">
        <f t="shared" si="65"/>
        <v>2743.7</v>
      </c>
      <c r="H162" s="31">
        <f t="shared" si="64"/>
        <v>3575</v>
      </c>
    </row>
    <row r="163" spans="1:8" ht="15.75" hidden="1">
      <c r="A163" s="11" t="s">
        <v>61</v>
      </c>
      <c r="B163" s="28">
        <v>0</v>
      </c>
      <c r="C163" s="28">
        <v>533.169</v>
      </c>
      <c r="D163" s="31">
        <f t="shared" si="61"/>
        <v>533.169</v>
      </c>
      <c r="E163" s="55">
        <v>0</v>
      </c>
      <c r="F163" s="30">
        <v>0</v>
      </c>
      <c r="G163" s="31">
        <f t="shared" si="65"/>
        <v>0</v>
      </c>
      <c r="H163" s="31">
        <f t="shared" si="64"/>
        <v>533.169</v>
      </c>
    </row>
    <row r="164" spans="1:8" ht="15.75" hidden="1">
      <c r="A164" s="11" t="s">
        <v>62</v>
      </c>
      <c r="B164" s="28">
        <v>0</v>
      </c>
      <c r="C164" s="28">
        <v>607.7</v>
      </c>
      <c r="D164" s="31">
        <f t="shared" si="61"/>
        <v>607.7</v>
      </c>
      <c r="E164" s="55">
        <v>446.5</v>
      </c>
      <c r="F164" s="30">
        <v>0</v>
      </c>
      <c r="G164" s="31">
        <f t="shared" si="65"/>
        <v>446.5</v>
      </c>
      <c r="H164" s="31">
        <f t="shared" si="64"/>
        <v>1054.2</v>
      </c>
    </row>
    <row r="165" spans="1:8" ht="15.75" hidden="1">
      <c r="A165" s="11" t="s">
        <v>63</v>
      </c>
      <c r="B165" s="28">
        <v>242.6</v>
      </c>
      <c r="C165" s="28">
        <v>1275.2</v>
      </c>
      <c r="D165" s="31">
        <f t="shared" si="61"/>
        <v>1517.8</v>
      </c>
      <c r="E165" s="55">
        <v>339.7</v>
      </c>
      <c r="F165" s="30">
        <v>2833.7</v>
      </c>
      <c r="G165" s="31">
        <f t="shared" si="65"/>
        <v>3173.3999999999996</v>
      </c>
      <c r="H165" s="31">
        <f t="shared" si="64"/>
        <v>4691.2</v>
      </c>
    </row>
    <row r="166" spans="1:8" ht="15.75" hidden="1">
      <c r="A166" s="11" t="s">
        <v>64</v>
      </c>
      <c r="B166" s="28">
        <v>0</v>
      </c>
      <c r="C166" s="28">
        <v>4373.5</v>
      </c>
      <c r="D166" s="31">
        <f t="shared" si="61"/>
        <v>4373.5</v>
      </c>
      <c r="E166" s="55">
        <v>0</v>
      </c>
      <c r="F166" s="30">
        <v>930.3</v>
      </c>
      <c r="G166" s="31">
        <f t="shared" si="65"/>
        <v>930.3</v>
      </c>
      <c r="H166" s="31">
        <f t="shared" si="64"/>
        <v>5303.8</v>
      </c>
    </row>
    <row r="167" spans="1:8" ht="15.75" hidden="1">
      <c r="A167" s="11" t="s">
        <v>65</v>
      </c>
      <c r="B167" s="28">
        <v>30.7</v>
      </c>
      <c r="C167" s="28">
        <v>1407.6</v>
      </c>
      <c r="D167" s="31">
        <f>+B167+C167</f>
        <v>1438.3</v>
      </c>
      <c r="E167" s="55">
        <v>23664.5</v>
      </c>
      <c r="F167" s="30">
        <v>437.1</v>
      </c>
      <c r="G167" s="31">
        <f>+E167+F167</f>
        <v>24101.6</v>
      </c>
      <c r="H167" s="31">
        <f t="shared" si="64"/>
        <v>25539.899999999998</v>
      </c>
    </row>
    <row r="168" spans="1:8" ht="19.5" customHeight="1" hidden="1">
      <c r="A168" s="11"/>
      <c r="B168" s="28"/>
      <c r="C168" s="28"/>
      <c r="D168" s="31"/>
      <c r="E168" s="55"/>
      <c r="F168" s="30"/>
      <c r="G168" s="31"/>
      <c r="H168" s="31"/>
    </row>
    <row r="169" spans="1:8" ht="15.75" hidden="1">
      <c r="A169" s="11" t="s">
        <v>30</v>
      </c>
      <c r="B169" s="28" t="s">
        <v>2</v>
      </c>
      <c r="C169" s="28">
        <v>1006.2</v>
      </c>
      <c r="D169" s="31">
        <f aca="true" t="shared" si="66" ref="D169:D189">+B169+C169</f>
        <v>1006.2</v>
      </c>
      <c r="E169" s="55">
        <v>4121.1</v>
      </c>
      <c r="F169" s="30">
        <v>33259.8</v>
      </c>
      <c r="G169" s="31">
        <f aca="true" t="shared" si="67" ref="G169:G180">+E169+F169</f>
        <v>37380.9</v>
      </c>
      <c r="H169" s="31">
        <f t="shared" si="64"/>
        <v>38387.1</v>
      </c>
    </row>
    <row r="170" spans="1:8" ht="15.75" hidden="1">
      <c r="A170" s="11" t="s">
        <v>22</v>
      </c>
      <c r="B170" s="28">
        <v>394.1</v>
      </c>
      <c r="C170" s="28">
        <v>976.2</v>
      </c>
      <c r="D170" s="31">
        <f t="shared" si="66"/>
        <v>1370.3000000000002</v>
      </c>
      <c r="E170" s="55">
        <v>8118.2</v>
      </c>
      <c r="F170" s="30">
        <v>282.5</v>
      </c>
      <c r="G170" s="31">
        <f t="shared" si="67"/>
        <v>8400.7</v>
      </c>
      <c r="H170" s="31">
        <f t="shared" si="64"/>
        <v>9771</v>
      </c>
    </row>
    <row r="171" spans="1:8" ht="15.75" hidden="1">
      <c r="A171" s="11" t="s">
        <v>23</v>
      </c>
      <c r="B171" s="28">
        <v>0.7</v>
      </c>
      <c r="C171" s="28">
        <v>690.5</v>
      </c>
      <c r="D171" s="31">
        <f t="shared" si="66"/>
        <v>691.2</v>
      </c>
      <c r="E171" s="55">
        <v>12171</v>
      </c>
      <c r="F171" s="30">
        <v>771.1</v>
      </c>
      <c r="G171" s="31">
        <f t="shared" si="67"/>
        <v>12942.1</v>
      </c>
      <c r="H171" s="31">
        <f t="shared" si="64"/>
        <v>13633.300000000001</v>
      </c>
    </row>
    <row r="172" spans="1:8" ht="15.75" hidden="1">
      <c r="A172" s="11" t="s">
        <v>24</v>
      </c>
      <c r="B172" s="28">
        <v>28.3</v>
      </c>
      <c r="C172" s="28">
        <v>817.5</v>
      </c>
      <c r="D172" s="31">
        <f t="shared" si="66"/>
        <v>845.8</v>
      </c>
      <c r="E172" s="55" t="s">
        <v>2</v>
      </c>
      <c r="F172" s="30">
        <v>555.9</v>
      </c>
      <c r="G172" s="31">
        <f t="shared" si="67"/>
        <v>555.9</v>
      </c>
      <c r="H172" s="31">
        <f t="shared" si="64"/>
        <v>1401.6999999999998</v>
      </c>
    </row>
    <row r="173" spans="1:8" ht="15.75" hidden="1">
      <c r="A173" s="11" t="s">
        <v>34</v>
      </c>
      <c r="B173" s="28">
        <v>177.9</v>
      </c>
      <c r="C173" s="28">
        <v>6467.1</v>
      </c>
      <c r="D173" s="31">
        <f t="shared" si="66"/>
        <v>6645</v>
      </c>
      <c r="E173" s="55" t="s">
        <v>2</v>
      </c>
      <c r="F173" s="30">
        <v>373.5</v>
      </c>
      <c r="G173" s="31">
        <f t="shared" si="67"/>
        <v>373.5</v>
      </c>
      <c r="H173" s="31">
        <f t="shared" si="64"/>
        <v>7018.5</v>
      </c>
    </row>
    <row r="174" spans="1:8" ht="18" hidden="1">
      <c r="A174" s="11" t="s">
        <v>60</v>
      </c>
      <c r="B174" s="28">
        <v>871.9</v>
      </c>
      <c r="C174" s="28">
        <v>10685.4</v>
      </c>
      <c r="D174" s="31">
        <f t="shared" si="66"/>
        <v>11557.3</v>
      </c>
      <c r="E174" s="56">
        <v>0</v>
      </c>
      <c r="F174" s="30">
        <v>3268</v>
      </c>
      <c r="G174" s="31">
        <f t="shared" si="67"/>
        <v>3268</v>
      </c>
      <c r="H174" s="31">
        <f t="shared" si="64"/>
        <v>14825.3</v>
      </c>
    </row>
    <row r="175" spans="1:8" ht="15.75" hidden="1">
      <c r="A175" s="11" t="s">
        <v>32</v>
      </c>
      <c r="B175" s="28">
        <v>31.3</v>
      </c>
      <c r="C175" s="28">
        <v>833.9</v>
      </c>
      <c r="D175" s="31">
        <f t="shared" si="66"/>
        <v>865.1999999999999</v>
      </c>
      <c r="E175" s="55">
        <v>12772</v>
      </c>
      <c r="F175" s="30">
        <v>11795.4</v>
      </c>
      <c r="G175" s="31">
        <f t="shared" si="67"/>
        <v>24567.4</v>
      </c>
      <c r="H175" s="31">
        <f t="shared" si="64"/>
        <v>25432.600000000002</v>
      </c>
    </row>
    <row r="176" spans="1:8" ht="18" hidden="1">
      <c r="A176" s="11" t="s">
        <v>61</v>
      </c>
      <c r="B176" s="28">
        <v>127.9</v>
      </c>
      <c r="C176" s="28">
        <v>827.5</v>
      </c>
      <c r="D176" s="31">
        <f t="shared" si="66"/>
        <v>955.4</v>
      </c>
      <c r="E176" s="56">
        <v>0</v>
      </c>
      <c r="F176" s="30">
        <v>1993.8</v>
      </c>
      <c r="G176" s="31">
        <f t="shared" si="67"/>
        <v>1993.8</v>
      </c>
      <c r="H176" s="31">
        <f t="shared" si="64"/>
        <v>2949.2</v>
      </c>
    </row>
    <row r="177" spans="1:8" ht="15.75" hidden="1">
      <c r="A177" s="11" t="s">
        <v>62</v>
      </c>
      <c r="B177" s="28">
        <v>2015.9</v>
      </c>
      <c r="C177" s="28">
        <v>803.9</v>
      </c>
      <c r="D177" s="31">
        <f t="shared" si="66"/>
        <v>2819.8</v>
      </c>
      <c r="E177" s="55">
        <v>64.6</v>
      </c>
      <c r="F177" s="30">
        <v>504.7</v>
      </c>
      <c r="G177" s="31">
        <f t="shared" si="67"/>
        <v>569.3</v>
      </c>
      <c r="H177" s="31">
        <f t="shared" si="64"/>
        <v>3389.1000000000004</v>
      </c>
    </row>
    <row r="178" spans="1:8" ht="18" hidden="1">
      <c r="A178" s="11" t="s">
        <v>63</v>
      </c>
      <c r="B178" s="28">
        <v>237.2</v>
      </c>
      <c r="C178" s="28">
        <v>905.6</v>
      </c>
      <c r="D178" s="31">
        <f t="shared" si="66"/>
        <v>1142.8</v>
      </c>
      <c r="E178" s="56">
        <v>0</v>
      </c>
      <c r="F178" s="30">
        <v>4851.6</v>
      </c>
      <c r="G178" s="31">
        <f t="shared" si="67"/>
        <v>4851.6</v>
      </c>
      <c r="H178" s="31">
        <f t="shared" si="64"/>
        <v>5994.400000000001</v>
      </c>
    </row>
    <row r="179" spans="1:8" ht="18" hidden="1">
      <c r="A179" s="11" t="s">
        <v>64</v>
      </c>
      <c r="B179" s="28">
        <v>173.3</v>
      </c>
      <c r="C179" s="28">
        <v>868.2</v>
      </c>
      <c r="D179" s="31">
        <f t="shared" si="66"/>
        <v>1041.5</v>
      </c>
      <c r="E179" s="56">
        <v>0</v>
      </c>
      <c r="F179" s="30">
        <v>1652</v>
      </c>
      <c r="G179" s="31">
        <f t="shared" si="67"/>
        <v>1652</v>
      </c>
      <c r="H179" s="31">
        <f t="shared" si="64"/>
        <v>2693.5</v>
      </c>
    </row>
    <row r="180" spans="1:8" ht="15.75" hidden="1">
      <c r="A180" s="11" t="s">
        <v>65</v>
      </c>
      <c r="B180" s="28">
        <v>173.3</v>
      </c>
      <c r="C180" s="28">
        <v>851.4</v>
      </c>
      <c r="D180" s="31">
        <f t="shared" si="66"/>
        <v>1024.7</v>
      </c>
      <c r="E180" s="31">
        <v>30226.6</v>
      </c>
      <c r="F180" s="30">
        <v>6057</v>
      </c>
      <c r="G180" s="31">
        <f t="shared" si="67"/>
        <v>36283.6</v>
      </c>
      <c r="H180" s="31">
        <f t="shared" si="64"/>
        <v>37308.299999999996</v>
      </c>
    </row>
    <row r="181" spans="1:8" ht="15.75" hidden="1">
      <c r="A181" s="11"/>
      <c r="B181" s="28"/>
      <c r="C181" s="28"/>
      <c r="D181" s="31"/>
      <c r="E181" s="55"/>
      <c r="F181" s="30"/>
      <c r="G181" s="31"/>
      <c r="H181" s="31"/>
    </row>
    <row r="182" spans="1:8" ht="15.75" hidden="1">
      <c r="A182" s="11" t="s">
        <v>31</v>
      </c>
      <c r="B182" s="28">
        <v>270.878</v>
      </c>
      <c r="C182" s="28">
        <v>965.3100000000002</v>
      </c>
      <c r="D182" s="31">
        <f t="shared" si="66"/>
        <v>1236.188</v>
      </c>
      <c r="E182" s="55">
        <v>690.654</v>
      </c>
      <c r="F182" s="30">
        <v>5021.647</v>
      </c>
      <c r="G182" s="31">
        <f aca="true" t="shared" si="68" ref="G182:G193">+E182+F182</f>
        <v>5712.3009999999995</v>
      </c>
      <c r="H182" s="31">
        <f aca="true" t="shared" si="69" ref="H182:H225">+D182+G182</f>
        <v>6948.489</v>
      </c>
    </row>
    <row r="183" spans="1:8" ht="15.75" hidden="1">
      <c r="A183" s="11" t="s">
        <v>22</v>
      </c>
      <c r="B183" s="28">
        <v>184.837</v>
      </c>
      <c r="C183" s="28">
        <v>718.416</v>
      </c>
      <c r="D183" s="31">
        <f t="shared" si="66"/>
        <v>903.253</v>
      </c>
      <c r="E183" s="55">
        <v>30725.836</v>
      </c>
      <c r="F183" s="30">
        <v>1831.042</v>
      </c>
      <c r="G183" s="31">
        <f t="shared" si="68"/>
        <v>32556.878</v>
      </c>
      <c r="H183" s="31">
        <f t="shared" si="69"/>
        <v>33460.131</v>
      </c>
    </row>
    <row r="184" spans="1:8" ht="18" hidden="1">
      <c r="A184" s="11" t="s">
        <v>23</v>
      </c>
      <c r="B184" s="28">
        <v>234.725</v>
      </c>
      <c r="C184" s="28">
        <v>1189.0990000000002</v>
      </c>
      <c r="D184" s="31">
        <f t="shared" si="66"/>
        <v>1423.824</v>
      </c>
      <c r="E184" s="56">
        <v>0</v>
      </c>
      <c r="F184" s="30">
        <v>18321.816434</v>
      </c>
      <c r="G184" s="31">
        <f t="shared" si="68"/>
        <v>18321.816434</v>
      </c>
      <c r="H184" s="31">
        <f t="shared" si="69"/>
        <v>19745.640434</v>
      </c>
    </row>
    <row r="185" spans="1:8" ht="18" hidden="1">
      <c r="A185" s="11" t="s">
        <v>24</v>
      </c>
      <c r="B185" s="28">
        <v>576.705</v>
      </c>
      <c r="C185" s="28">
        <v>743.1750000000001</v>
      </c>
      <c r="D185" s="31">
        <f t="shared" si="66"/>
        <v>1319.88</v>
      </c>
      <c r="E185" s="56">
        <v>0</v>
      </c>
      <c r="F185" s="30">
        <v>1963.018</v>
      </c>
      <c r="G185" s="31">
        <f t="shared" si="68"/>
        <v>1963.018</v>
      </c>
      <c r="H185" s="31">
        <f t="shared" si="69"/>
        <v>3282.898</v>
      </c>
    </row>
    <row r="186" spans="1:8" ht="18" hidden="1">
      <c r="A186" s="11" t="s">
        <v>34</v>
      </c>
      <c r="B186" s="28">
        <v>6833.822</v>
      </c>
      <c r="C186" s="28">
        <v>1086.0199999999995</v>
      </c>
      <c r="D186" s="31">
        <f t="shared" si="66"/>
        <v>7919.842</v>
      </c>
      <c r="E186" s="56">
        <v>0</v>
      </c>
      <c r="F186" s="30">
        <v>5623.395</v>
      </c>
      <c r="G186" s="31">
        <f t="shared" si="68"/>
        <v>5623.395</v>
      </c>
      <c r="H186" s="31">
        <f t="shared" si="69"/>
        <v>13543.237000000001</v>
      </c>
    </row>
    <row r="187" spans="1:8" ht="15.75" hidden="1">
      <c r="A187" s="11" t="s">
        <v>60</v>
      </c>
      <c r="B187" s="28">
        <v>298.856</v>
      </c>
      <c r="C187" s="28">
        <v>1894.0379999999998</v>
      </c>
      <c r="D187" s="31">
        <f t="shared" si="66"/>
        <v>2192.894</v>
      </c>
      <c r="E187" s="55">
        <v>11699.424</v>
      </c>
      <c r="F187" s="30">
        <v>11012.508</v>
      </c>
      <c r="G187" s="31">
        <f t="shared" si="68"/>
        <v>22711.932</v>
      </c>
      <c r="H187" s="31">
        <f t="shared" si="69"/>
        <v>24904.826</v>
      </c>
    </row>
    <row r="188" spans="1:8" ht="15.75" hidden="1">
      <c r="A188" s="11" t="s">
        <v>32</v>
      </c>
      <c r="B188" s="28">
        <v>833.034</v>
      </c>
      <c r="C188" s="28">
        <v>1270.393</v>
      </c>
      <c r="D188" s="31">
        <f t="shared" si="66"/>
        <v>2103.427</v>
      </c>
      <c r="E188" s="55">
        <v>1162.902</v>
      </c>
      <c r="F188" s="30">
        <v>7253.051</v>
      </c>
      <c r="G188" s="31">
        <f>+E188+F188</f>
        <v>8415.953000000001</v>
      </c>
      <c r="H188" s="31">
        <f t="shared" si="69"/>
        <v>10519.380000000001</v>
      </c>
    </row>
    <row r="189" spans="1:8" ht="15.75" hidden="1">
      <c r="A189" s="11" t="s">
        <v>61</v>
      </c>
      <c r="B189" s="28">
        <v>590.481</v>
      </c>
      <c r="C189" s="28">
        <v>1224.876</v>
      </c>
      <c r="D189" s="31">
        <f t="shared" si="66"/>
        <v>1815.357</v>
      </c>
      <c r="E189" s="55">
        <v>7946.207</v>
      </c>
      <c r="F189" s="30">
        <v>773.404</v>
      </c>
      <c r="G189" s="31">
        <f t="shared" si="68"/>
        <v>8719.611</v>
      </c>
      <c r="H189" s="31">
        <f t="shared" si="69"/>
        <v>10534.968</v>
      </c>
    </row>
    <row r="190" spans="1:8" ht="18" hidden="1">
      <c r="A190" s="11" t="s">
        <v>62</v>
      </c>
      <c r="B190" s="28">
        <v>4966.868</v>
      </c>
      <c r="C190" s="28">
        <v>1368.306</v>
      </c>
      <c r="D190" s="31">
        <f>+B190+C190</f>
        <v>6335.174000000001</v>
      </c>
      <c r="E190" s="56">
        <v>0</v>
      </c>
      <c r="F190" s="30">
        <v>3596.267</v>
      </c>
      <c r="G190" s="31">
        <f t="shared" si="68"/>
        <v>3596.267</v>
      </c>
      <c r="H190" s="31">
        <f t="shared" si="69"/>
        <v>9931.441</v>
      </c>
    </row>
    <row r="191" spans="1:8" ht="18" hidden="1">
      <c r="A191" s="11" t="s">
        <v>63</v>
      </c>
      <c r="B191" s="28">
        <v>722.609</v>
      </c>
      <c r="C191" s="28">
        <v>1010.459</v>
      </c>
      <c r="D191" s="31">
        <f>+B191+C191</f>
        <v>1733.068</v>
      </c>
      <c r="E191" s="55">
        <v>20011.914</v>
      </c>
      <c r="F191" s="43">
        <v>0</v>
      </c>
      <c r="G191" s="31">
        <f t="shared" si="68"/>
        <v>20011.914</v>
      </c>
      <c r="H191" s="31">
        <f t="shared" si="69"/>
        <v>21744.982</v>
      </c>
    </row>
    <row r="192" spans="1:8" ht="15.75" hidden="1">
      <c r="A192" s="11" t="s">
        <v>64</v>
      </c>
      <c r="B192" s="28">
        <v>1138.666</v>
      </c>
      <c r="C192" s="28">
        <v>1206.5829999999999</v>
      </c>
      <c r="D192" s="31">
        <f>+B192+C192</f>
        <v>2345.249</v>
      </c>
      <c r="E192" s="55">
        <v>23243.161</v>
      </c>
      <c r="F192" s="30">
        <v>3020.221</v>
      </c>
      <c r="G192" s="31">
        <f t="shared" si="68"/>
        <v>26263.382</v>
      </c>
      <c r="H192" s="31">
        <f t="shared" si="69"/>
        <v>28608.631</v>
      </c>
    </row>
    <row r="193" spans="1:8" ht="15.75" hidden="1">
      <c r="A193" s="11" t="s">
        <v>65</v>
      </c>
      <c r="B193" s="28">
        <v>1659.834</v>
      </c>
      <c r="C193" s="28">
        <v>1195.9999999999998</v>
      </c>
      <c r="D193" s="31">
        <f>+B193+C193</f>
        <v>2855.834</v>
      </c>
      <c r="E193" s="55">
        <v>25664.333000000002</v>
      </c>
      <c r="F193" s="30">
        <v>24801.937</v>
      </c>
      <c r="G193" s="31">
        <f t="shared" si="68"/>
        <v>50466.270000000004</v>
      </c>
      <c r="H193" s="31">
        <f t="shared" si="69"/>
        <v>53322.10400000001</v>
      </c>
    </row>
    <row r="194" spans="1:8" ht="15.75" hidden="1">
      <c r="A194" s="11"/>
      <c r="B194" s="28"/>
      <c r="C194" s="28"/>
      <c r="D194" s="31"/>
      <c r="E194" s="55"/>
      <c r="F194" s="30"/>
      <c r="G194" s="31"/>
      <c r="H194" s="31"/>
    </row>
    <row r="195" spans="1:8" ht="15.75" hidden="1">
      <c r="A195" s="18" t="s">
        <v>33</v>
      </c>
      <c r="B195" s="28">
        <v>555.654</v>
      </c>
      <c r="C195" s="28">
        <v>1982.48</v>
      </c>
      <c r="D195" s="31">
        <f aca="true" t="shared" si="70" ref="D195:D201">+B195+C195</f>
        <v>2538.134</v>
      </c>
      <c r="E195" s="55">
        <v>46649.71</v>
      </c>
      <c r="F195" s="30">
        <v>1094.4610504286873</v>
      </c>
      <c r="G195" s="31">
        <f aca="true" t="shared" si="71" ref="G195:G206">+E195+F195</f>
        <v>47744.17105042869</v>
      </c>
      <c r="H195" s="31">
        <f aca="true" t="shared" si="72" ref="H195:H206">+D195+G195</f>
        <v>50282.30505042869</v>
      </c>
    </row>
    <row r="196" spans="1:8" ht="18" hidden="1">
      <c r="A196" s="11" t="s">
        <v>22</v>
      </c>
      <c r="B196" s="28">
        <v>265.32</v>
      </c>
      <c r="C196" s="28">
        <v>1806.1490000000001</v>
      </c>
      <c r="D196" s="31">
        <f t="shared" si="70"/>
        <v>2071.469</v>
      </c>
      <c r="E196" s="56">
        <v>0</v>
      </c>
      <c r="F196" s="30">
        <v>4418.307136575149</v>
      </c>
      <c r="G196" s="31">
        <f t="shared" si="71"/>
        <v>4418.307136575149</v>
      </c>
      <c r="H196" s="31">
        <f t="shared" si="72"/>
        <v>6489.776136575149</v>
      </c>
    </row>
    <row r="197" spans="1:8" ht="18" hidden="1">
      <c r="A197" s="11" t="s">
        <v>23</v>
      </c>
      <c r="B197" s="28">
        <v>1546.996</v>
      </c>
      <c r="C197" s="28">
        <v>1698.748</v>
      </c>
      <c r="D197" s="31">
        <f t="shared" si="70"/>
        <v>3245.744</v>
      </c>
      <c r="E197" s="56">
        <v>0</v>
      </c>
      <c r="F197" s="30">
        <v>3533.4942723810386</v>
      </c>
      <c r="G197" s="31">
        <f t="shared" si="71"/>
        <v>3533.4942723810386</v>
      </c>
      <c r="H197" s="31">
        <f t="shared" si="72"/>
        <v>6779.238272381039</v>
      </c>
    </row>
    <row r="198" spans="1:8" ht="18" hidden="1">
      <c r="A198" s="11" t="s">
        <v>24</v>
      </c>
      <c r="B198" s="28">
        <v>335.575</v>
      </c>
      <c r="C198" s="28">
        <v>1441.364</v>
      </c>
      <c r="D198" s="31">
        <f t="shared" si="70"/>
        <v>1776.939</v>
      </c>
      <c r="E198" s="56">
        <v>0</v>
      </c>
      <c r="F198" s="30">
        <v>11280.51196621261</v>
      </c>
      <c r="G198" s="31">
        <f t="shared" si="71"/>
        <v>11280.51196621261</v>
      </c>
      <c r="H198" s="31">
        <f t="shared" si="72"/>
        <v>13057.450966212611</v>
      </c>
    </row>
    <row r="199" spans="1:8" ht="15.75" hidden="1">
      <c r="A199" s="11" t="s">
        <v>34</v>
      </c>
      <c r="B199" s="28">
        <v>508.552</v>
      </c>
      <c r="C199" s="28">
        <v>1707.1279999999997</v>
      </c>
      <c r="D199" s="31">
        <f t="shared" si="70"/>
        <v>2215.68</v>
      </c>
      <c r="E199" s="55">
        <v>12339.80074578769</v>
      </c>
      <c r="F199" s="30">
        <v>2261.508739502147</v>
      </c>
      <c r="G199" s="31">
        <f t="shared" si="71"/>
        <v>14601.309485289838</v>
      </c>
      <c r="H199" s="31">
        <f t="shared" si="72"/>
        <v>16816.989485289836</v>
      </c>
    </row>
    <row r="200" spans="1:8" ht="18" hidden="1">
      <c r="A200" s="11" t="s">
        <v>60</v>
      </c>
      <c r="B200" s="28">
        <v>6400.905</v>
      </c>
      <c r="C200" s="28">
        <v>1899.7699999999995</v>
      </c>
      <c r="D200" s="31">
        <f t="shared" si="70"/>
        <v>8300.675</v>
      </c>
      <c r="E200" s="56">
        <v>0</v>
      </c>
      <c r="F200" s="30">
        <v>4090.9657861770115</v>
      </c>
      <c r="G200" s="31">
        <f t="shared" si="71"/>
        <v>4090.9657861770115</v>
      </c>
      <c r="H200" s="31">
        <f t="shared" si="72"/>
        <v>12391.640786177011</v>
      </c>
    </row>
    <row r="201" spans="1:8" ht="18" hidden="1">
      <c r="A201" s="11" t="s">
        <v>32</v>
      </c>
      <c r="B201" s="28">
        <v>307.808</v>
      </c>
      <c r="C201" s="28">
        <v>2779.734</v>
      </c>
      <c r="D201" s="31">
        <f t="shared" si="70"/>
        <v>3087.542</v>
      </c>
      <c r="E201" s="56">
        <v>0</v>
      </c>
      <c r="F201" s="30">
        <v>3626.7865929544564</v>
      </c>
      <c r="G201" s="31">
        <f t="shared" si="71"/>
        <v>3626.7865929544564</v>
      </c>
      <c r="H201" s="31">
        <f t="shared" si="72"/>
        <v>6714.328592954456</v>
      </c>
    </row>
    <row r="202" spans="1:8" ht="18" hidden="1">
      <c r="A202" s="11" t="s">
        <v>61</v>
      </c>
      <c r="B202" s="28">
        <v>349.811</v>
      </c>
      <c r="C202" s="28">
        <v>1672.346</v>
      </c>
      <c r="D202" s="31">
        <f>+B202+C202</f>
        <v>2022.157</v>
      </c>
      <c r="E202" s="56">
        <v>0</v>
      </c>
      <c r="F202" s="30">
        <v>5479.253533469626</v>
      </c>
      <c r="G202" s="31">
        <f t="shared" si="71"/>
        <v>5479.253533469626</v>
      </c>
      <c r="H202" s="31">
        <f t="shared" si="72"/>
        <v>7501.410533469626</v>
      </c>
    </row>
    <row r="203" spans="1:8" ht="15.75" hidden="1">
      <c r="A203" s="11" t="s">
        <v>62</v>
      </c>
      <c r="B203" s="28">
        <v>260.885</v>
      </c>
      <c r="C203" s="28">
        <v>1260.042</v>
      </c>
      <c r="D203" s="31">
        <f>+B203+C203</f>
        <v>1520.927</v>
      </c>
      <c r="E203" s="55">
        <v>15695.41765308</v>
      </c>
      <c r="F203" s="30">
        <v>21262.075293017457</v>
      </c>
      <c r="G203" s="31">
        <f t="shared" si="71"/>
        <v>36957.49294609745</v>
      </c>
      <c r="H203" s="31">
        <f t="shared" si="72"/>
        <v>38478.419946097456</v>
      </c>
    </row>
    <row r="204" spans="1:8" ht="18" hidden="1">
      <c r="A204" s="11" t="s">
        <v>63</v>
      </c>
      <c r="B204" s="28">
        <v>3497.088</v>
      </c>
      <c r="C204" s="28">
        <v>1279.7629999999995</v>
      </c>
      <c r="D204" s="31">
        <f>+B204+C204</f>
        <v>4776.851</v>
      </c>
      <c r="E204" s="56">
        <v>0</v>
      </c>
      <c r="F204" s="30">
        <v>5852.090883589648</v>
      </c>
      <c r="G204" s="31">
        <f t="shared" si="71"/>
        <v>5852.090883589648</v>
      </c>
      <c r="H204" s="31">
        <f t="shared" si="72"/>
        <v>10628.941883589647</v>
      </c>
    </row>
    <row r="205" spans="1:8" ht="18" hidden="1">
      <c r="A205" s="11" t="s">
        <v>64</v>
      </c>
      <c r="B205" s="28">
        <v>365.335</v>
      </c>
      <c r="C205" s="28">
        <v>1333.941</v>
      </c>
      <c r="D205" s="31">
        <f>+B205+C205</f>
        <v>1699.276</v>
      </c>
      <c r="E205" s="56">
        <v>0</v>
      </c>
      <c r="F205" s="30">
        <v>6102.542503877125</v>
      </c>
      <c r="G205" s="31">
        <f t="shared" si="71"/>
        <v>6102.542503877125</v>
      </c>
      <c r="H205" s="31">
        <f t="shared" si="72"/>
        <v>7801.818503877124</v>
      </c>
    </row>
    <row r="206" spans="1:8" ht="18" hidden="1">
      <c r="A206" s="11" t="s">
        <v>65</v>
      </c>
      <c r="B206" s="28">
        <v>292.873117</v>
      </c>
      <c r="C206" s="28">
        <v>1331.411463</v>
      </c>
      <c r="D206" s="31">
        <f>+B206+C206</f>
        <v>1624.28458</v>
      </c>
      <c r="E206" s="56">
        <v>0</v>
      </c>
      <c r="F206" s="30">
        <v>11262.604333610781</v>
      </c>
      <c r="G206" s="31">
        <f t="shared" si="71"/>
        <v>11262.604333610781</v>
      </c>
      <c r="H206" s="31">
        <f t="shared" si="72"/>
        <v>12886.888913610781</v>
      </c>
    </row>
    <row r="207" spans="1:8" ht="18" hidden="1">
      <c r="A207" s="11"/>
      <c r="B207" s="28"/>
      <c r="C207" s="28"/>
      <c r="D207" s="31"/>
      <c r="E207" s="57"/>
      <c r="F207" s="30"/>
      <c r="G207" s="31"/>
      <c r="H207" s="31"/>
    </row>
    <row r="208" spans="1:8" ht="18" hidden="1">
      <c r="A208" s="11" t="s">
        <v>40</v>
      </c>
      <c r="B208" s="28">
        <v>1456.614</v>
      </c>
      <c r="C208" s="28">
        <v>1355.3380000000002</v>
      </c>
      <c r="D208" s="31">
        <f aca="true" t="shared" si="73" ref="D208:D260">+B208+C208</f>
        <v>2811.952</v>
      </c>
      <c r="E208" s="57">
        <v>0</v>
      </c>
      <c r="F208" s="30">
        <v>1606.4737714026155</v>
      </c>
      <c r="G208" s="31">
        <f aca="true" t="shared" si="74" ref="G208:G225">+E208+F208</f>
        <v>1606.4737714026155</v>
      </c>
      <c r="H208" s="31">
        <f t="shared" si="69"/>
        <v>4418.425771402615</v>
      </c>
    </row>
    <row r="209" spans="1:8" ht="15.75" hidden="1">
      <c r="A209" s="11" t="s">
        <v>66</v>
      </c>
      <c r="B209" s="28">
        <v>258.573725</v>
      </c>
      <c r="C209" s="28">
        <v>2058.596275</v>
      </c>
      <c r="D209" s="31">
        <f t="shared" si="73"/>
        <v>2317.17</v>
      </c>
      <c r="E209" s="58">
        <v>42118.752732</v>
      </c>
      <c r="F209" s="30">
        <v>4930.8797977530885</v>
      </c>
      <c r="G209" s="31">
        <f t="shared" si="74"/>
        <v>47049.632529753086</v>
      </c>
      <c r="H209" s="31">
        <f t="shared" si="69"/>
        <v>49366.802529753084</v>
      </c>
    </row>
    <row r="210" spans="1:8" ht="18" hidden="1">
      <c r="A210" s="11" t="s">
        <v>67</v>
      </c>
      <c r="B210" s="28">
        <v>513.443737</v>
      </c>
      <c r="C210" s="28">
        <v>1308.885742</v>
      </c>
      <c r="D210" s="31">
        <f t="shared" si="73"/>
        <v>1822.329479</v>
      </c>
      <c r="E210" s="57">
        <v>0</v>
      </c>
      <c r="F210" s="30">
        <v>4861.1508317042</v>
      </c>
      <c r="G210" s="31">
        <f t="shared" si="74"/>
        <v>4861.1508317042</v>
      </c>
      <c r="H210" s="31">
        <f t="shared" si="69"/>
        <v>6683.4803107042</v>
      </c>
    </row>
    <row r="211" spans="1:8" ht="18" hidden="1">
      <c r="A211" s="11" t="s">
        <v>68</v>
      </c>
      <c r="B211" s="28">
        <v>430.515</v>
      </c>
      <c r="C211" s="28">
        <v>3118.106</v>
      </c>
      <c r="D211" s="31">
        <f t="shared" si="73"/>
        <v>3548.621</v>
      </c>
      <c r="E211" s="57">
        <v>0</v>
      </c>
      <c r="F211" s="30">
        <v>11910.1647369639</v>
      </c>
      <c r="G211" s="31">
        <f t="shared" si="74"/>
        <v>11910.1647369639</v>
      </c>
      <c r="H211" s="31">
        <f t="shared" si="69"/>
        <v>15458.785736963899</v>
      </c>
    </row>
    <row r="212" spans="1:8" ht="15.75" hidden="1">
      <c r="A212" s="11" t="s">
        <v>69</v>
      </c>
      <c r="B212" s="28">
        <v>604.97</v>
      </c>
      <c r="C212" s="28">
        <v>2407.458194</v>
      </c>
      <c r="D212" s="31">
        <f t="shared" si="73"/>
        <v>3012.428194</v>
      </c>
      <c r="E212" s="55">
        <v>36728.1</v>
      </c>
      <c r="F212" s="30">
        <v>4275.27831766247</v>
      </c>
      <c r="G212" s="31">
        <f t="shared" si="74"/>
        <v>41003.37831766247</v>
      </c>
      <c r="H212" s="31">
        <f t="shared" si="69"/>
        <v>44015.80651166247</v>
      </c>
    </row>
    <row r="213" spans="1:8" ht="18" hidden="1">
      <c r="A213" s="11" t="s">
        <v>42</v>
      </c>
      <c r="B213" s="28">
        <v>352.371</v>
      </c>
      <c r="C213" s="28">
        <v>1326.1095530000002</v>
      </c>
      <c r="D213" s="31">
        <f t="shared" si="73"/>
        <v>1678.4805530000003</v>
      </c>
      <c r="E213" s="57">
        <v>0</v>
      </c>
      <c r="F213" s="30">
        <v>12211.533694511205</v>
      </c>
      <c r="G213" s="31">
        <f t="shared" si="74"/>
        <v>12211.533694511205</v>
      </c>
      <c r="H213" s="31">
        <f t="shared" si="69"/>
        <v>13890.014247511204</v>
      </c>
    </row>
    <row r="214" spans="1:8" ht="18" hidden="1">
      <c r="A214" s="11" t="s">
        <v>48</v>
      </c>
      <c r="B214" s="28">
        <v>2896.975313</v>
      </c>
      <c r="C214" s="28">
        <v>1538.2158470000004</v>
      </c>
      <c r="D214" s="31">
        <f t="shared" si="73"/>
        <v>4435.19116</v>
      </c>
      <c r="E214" s="57">
        <v>0</v>
      </c>
      <c r="F214" s="30">
        <v>22806.2</v>
      </c>
      <c r="G214" s="31">
        <f t="shared" si="74"/>
        <v>22806.2</v>
      </c>
      <c r="H214" s="31">
        <f t="shared" si="69"/>
        <v>27241.39116</v>
      </c>
    </row>
    <row r="215" spans="1:8" ht="18" hidden="1">
      <c r="A215" s="11" t="s">
        <v>49</v>
      </c>
      <c r="B215" s="28">
        <v>1740.7</v>
      </c>
      <c r="C215" s="28">
        <v>2008.3</v>
      </c>
      <c r="D215" s="31">
        <f t="shared" si="73"/>
        <v>3749</v>
      </c>
      <c r="E215" s="57">
        <v>0</v>
      </c>
      <c r="F215" s="30">
        <v>11193.4</v>
      </c>
      <c r="G215" s="31">
        <f t="shared" si="74"/>
        <v>11193.4</v>
      </c>
      <c r="H215" s="31">
        <f t="shared" si="69"/>
        <v>14942.4</v>
      </c>
    </row>
    <row r="216" spans="1:8" ht="18" hidden="1">
      <c r="A216" s="11" t="s">
        <v>50</v>
      </c>
      <c r="B216" s="28">
        <v>1302.037579</v>
      </c>
      <c r="C216" s="28">
        <v>1400.8434009999999</v>
      </c>
      <c r="D216" s="31">
        <f t="shared" si="73"/>
        <v>2702.88098</v>
      </c>
      <c r="E216" s="57">
        <v>0</v>
      </c>
      <c r="F216" s="30">
        <v>15457.78</v>
      </c>
      <c r="G216" s="31">
        <f t="shared" si="74"/>
        <v>15457.78</v>
      </c>
      <c r="H216" s="31">
        <f t="shared" si="69"/>
        <v>18160.66098</v>
      </c>
    </row>
    <row r="217" spans="1:8" ht="18" hidden="1">
      <c r="A217" s="11" t="s">
        <v>51</v>
      </c>
      <c r="B217" s="28">
        <v>1740.747938</v>
      </c>
      <c r="C217" s="28">
        <v>1821.0420640000002</v>
      </c>
      <c r="D217" s="31">
        <f t="shared" si="73"/>
        <v>3561.790002</v>
      </c>
      <c r="E217" s="57">
        <v>0</v>
      </c>
      <c r="F217" s="30">
        <v>13867.390446</v>
      </c>
      <c r="G217" s="31">
        <f t="shared" si="74"/>
        <v>13867.390446</v>
      </c>
      <c r="H217" s="31">
        <f t="shared" si="69"/>
        <v>17429.180448</v>
      </c>
    </row>
    <row r="218" spans="1:8" ht="15.75" hidden="1">
      <c r="A218" s="11" t="s">
        <v>52</v>
      </c>
      <c r="B218" s="28">
        <v>1740.7</v>
      </c>
      <c r="C218" s="28">
        <v>1708.6</v>
      </c>
      <c r="D218" s="31">
        <f t="shared" si="73"/>
        <v>3449.3</v>
      </c>
      <c r="E218" s="58">
        <v>64.8</v>
      </c>
      <c r="F218" s="30">
        <v>29203.7</v>
      </c>
      <c r="G218" s="31">
        <f t="shared" si="74"/>
        <v>29268.5</v>
      </c>
      <c r="H218" s="31">
        <f t="shared" si="69"/>
        <v>32717.8</v>
      </c>
    </row>
    <row r="219" spans="1:8" ht="15.75" hidden="1">
      <c r="A219" s="11" t="s">
        <v>53</v>
      </c>
      <c r="B219" s="28">
        <v>3086.5</v>
      </c>
      <c r="C219" s="28">
        <v>1586.9</v>
      </c>
      <c r="D219" s="31">
        <f t="shared" si="73"/>
        <v>4673.4</v>
      </c>
      <c r="E219" s="58">
        <v>39937.801974</v>
      </c>
      <c r="F219" s="30">
        <v>23488.5769</v>
      </c>
      <c r="G219" s="31">
        <f t="shared" si="74"/>
        <v>63426.378874</v>
      </c>
      <c r="H219" s="31">
        <f t="shared" si="69"/>
        <v>68099.778874</v>
      </c>
    </row>
    <row r="220" spans="1:8" ht="15.75" hidden="1">
      <c r="A220" s="11"/>
      <c r="B220" s="28"/>
      <c r="C220" s="28"/>
      <c r="D220" s="31"/>
      <c r="E220" s="58"/>
      <c r="F220" s="30"/>
      <c r="G220" s="31"/>
      <c r="H220" s="31"/>
    </row>
    <row r="221" spans="1:8" ht="15.75" hidden="1">
      <c r="A221" s="11" t="s">
        <v>43</v>
      </c>
      <c r="B221" s="31">
        <v>4329.465</v>
      </c>
      <c r="C221" s="31">
        <f>1826.3+382.5</f>
        <v>2208.8</v>
      </c>
      <c r="D221" s="31">
        <f t="shared" si="73"/>
        <v>6538.265</v>
      </c>
      <c r="E221" s="58">
        <v>6279.984</v>
      </c>
      <c r="F221" s="23">
        <v>1574.871756</v>
      </c>
      <c r="G221" s="31">
        <f t="shared" si="74"/>
        <v>7854.855756000001</v>
      </c>
      <c r="H221" s="31">
        <f t="shared" si="69"/>
        <v>14393.120756</v>
      </c>
    </row>
    <row r="222" spans="1:8" ht="18" hidden="1">
      <c r="A222" s="11" t="s">
        <v>22</v>
      </c>
      <c r="B222" s="31">
        <v>2633.5</v>
      </c>
      <c r="C222" s="31">
        <f>1494.7+1907.2</f>
        <v>3401.9</v>
      </c>
      <c r="D222" s="31">
        <f t="shared" si="73"/>
        <v>6035.4</v>
      </c>
      <c r="E222" s="57">
        <v>0</v>
      </c>
      <c r="F222" s="23">
        <v>16535.7</v>
      </c>
      <c r="G222" s="31">
        <f t="shared" si="74"/>
        <v>16535.7</v>
      </c>
      <c r="H222" s="31">
        <f t="shared" si="69"/>
        <v>22571.1</v>
      </c>
    </row>
    <row r="223" spans="1:8" ht="18" hidden="1">
      <c r="A223" s="11" t="s">
        <v>23</v>
      </c>
      <c r="B223" s="46">
        <v>0</v>
      </c>
      <c r="C223" s="31">
        <f>1814.030104+1773.9</f>
        <v>3587.930104</v>
      </c>
      <c r="D223" s="31">
        <f t="shared" si="73"/>
        <v>3587.930104</v>
      </c>
      <c r="E223" s="57">
        <v>0</v>
      </c>
      <c r="F223" s="23">
        <v>23075.41907</v>
      </c>
      <c r="G223" s="31">
        <f t="shared" si="74"/>
        <v>23075.41907</v>
      </c>
      <c r="H223" s="31">
        <f t="shared" si="69"/>
        <v>26663.349174</v>
      </c>
    </row>
    <row r="224" spans="1:8" ht="18" hidden="1">
      <c r="A224" s="11" t="s">
        <v>24</v>
      </c>
      <c r="B224" s="46">
        <v>0</v>
      </c>
      <c r="C224" s="31">
        <f>19730.9+347.3</f>
        <v>20078.2</v>
      </c>
      <c r="D224" s="31">
        <f t="shared" si="73"/>
        <v>20078.2</v>
      </c>
      <c r="E224" s="57">
        <v>0</v>
      </c>
      <c r="F224" s="23">
        <v>8598.4</v>
      </c>
      <c r="G224" s="31">
        <f t="shared" si="74"/>
        <v>8598.4</v>
      </c>
      <c r="H224" s="31">
        <f t="shared" si="69"/>
        <v>28676.6</v>
      </c>
    </row>
    <row r="225" spans="1:8" ht="18" hidden="1">
      <c r="A225" s="11" t="s">
        <v>34</v>
      </c>
      <c r="B225" s="31">
        <v>345.9</v>
      </c>
      <c r="C225" s="31">
        <f>2499+228.6</f>
        <v>2727.6</v>
      </c>
      <c r="D225" s="31">
        <f t="shared" si="73"/>
        <v>3073.5</v>
      </c>
      <c r="E225" s="57">
        <v>0</v>
      </c>
      <c r="F225" s="23">
        <v>15324.1</v>
      </c>
      <c r="G225" s="31">
        <f t="shared" si="74"/>
        <v>15324.1</v>
      </c>
      <c r="H225" s="31">
        <f t="shared" si="69"/>
        <v>18397.6</v>
      </c>
    </row>
    <row r="226" spans="1:8" ht="18" hidden="1">
      <c r="A226" s="11" t="s">
        <v>60</v>
      </c>
      <c r="B226" s="31">
        <v>30</v>
      </c>
      <c r="C226" s="31">
        <f>3155.4+422</f>
        <v>3577.4</v>
      </c>
      <c r="D226" s="31">
        <f t="shared" si="73"/>
        <v>3607.4</v>
      </c>
      <c r="E226" s="57">
        <v>0</v>
      </c>
      <c r="F226" s="23">
        <v>29604.9</v>
      </c>
      <c r="G226" s="31">
        <f aca="true" t="shared" si="75" ref="G226:G236">+E226+F226</f>
        <v>29604.9</v>
      </c>
      <c r="H226" s="31">
        <f aca="true" t="shared" si="76" ref="H226:H236">+D226+G226</f>
        <v>33212.3</v>
      </c>
    </row>
    <row r="227" spans="1:8" ht="18" hidden="1">
      <c r="A227" s="11" t="s">
        <v>32</v>
      </c>
      <c r="B227" s="31">
        <v>1207.7</v>
      </c>
      <c r="C227" s="31">
        <f>2735.5+280.6</f>
        <v>3016.1</v>
      </c>
      <c r="D227" s="31">
        <f t="shared" si="73"/>
        <v>4223.8</v>
      </c>
      <c r="E227" s="57">
        <v>0</v>
      </c>
      <c r="F227" s="23">
        <v>19686.8</v>
      </c>
      <c r="G227" s="31">
        <f t="shared" si="75"/>
        <v>19686.8</v>
      </c>
      <c r="H227" s="31">
        <f t="shared" si="76"/>
        <v>23910.6</v>
      </c>
    </row>
    <row r="228" spans="1:8" ht="18" hidden="1">
      <c r="A228" s="11" t="s">
        <v>61</v>
      </c>
      <c r="B228" s="31">
        <v>3586.45</v>
      </c>
      <c r="C228" s="31">
        <f>2256.85+190.4</f>
        <v>2447.25</v>
      </c>
      <c r="D228" s="31">
        <f t="shared" si="73"/>
        <v>6033.7</v>
      </c>
      <c r="E228" s="57">
        <v>0</v>
      </c>
      <c r="F228" s="23">
        <v>2505.3</v>
      </c>
      <c r="G228" s="31">
        <f t="shared" si="75"/>
        <v>2505.3</v>
      </c>
      <c r="H228" s="31">
        <f t="shared" si="76"/>
        <v>8539</v>
      </c>
    </row>
    <row r="229" spans="1:8" ht="15.75" hidden="1">
      <c r="A229" s="11" t="s">
        <v>62</v>
      </c>
      <c r="B229" s="31">
        <v>1942.6</v>
      </c>
      <c r="C229" s="31">
        <f>2932.7+1430.7</f>
        <v>4363.4</v>
      </c>
      <c r="D229" s="31">
        <f t="shared" si="73"/>
        <v>6306</v>
      </c>
      <c r="E229" s="58">
        <v>31234.1</v>
      </c>
      <c r="F229" s="23">
        <v>8961.4</v>
      </c>
      <c r="G229" s="31">
        <f t="shared" si="75"/>
        <v>40195.5</v>
      </c>
      <c r="H229" s="31">
        <f t="shared" si="76"/>
        <v>46501.5</v>
      </c>
    </row>
    <row r="230" spans="1:8" ht="18" hidden="1">
      <c r="A230" s="11" t="s">
        <v>63</v>
      </c>
      <c r="B230" s="31">
        <v>34.567032</v>
      </c>
      <c r="C230" s="31">
        <f>18198.718425+93.9</f>
        <v>18292.618425</v>
      </c>
      <c r="D230" s="31">
        <f t="shared" si="73"/>
        <v>18327.185457</v>
      </c>
      <c r="E230" s="57">
        <v>0</v>
      </c>
      <c r="F230" s="23">
        <v>18741.6632437</v>
      </c>
      <c r="G230" s="31">
        <f t="shared" si="75"/>
        <v>18741.6632437</v>
      </c>
      <c r="H230" s="31">
        <f t="shared" si="76"/>
        <v>37068.8487007</v>
      </c>
    </row>
    <row r="231" spans="1:8" ht="18" hidden="1">
      <c r="A231" s="11" t="s">
        <v>64</v>
      </c>
      <c r="B231" s="31">
        <v>3501.4815</v>
      </c>
      <c r="C231" s="31">
        <f>2450.135229+71.5</f>
        <v>2521.635229</v>
      </c>
      <c r="D231" s="31">
        <f t="shared" si="73"/>
        <v>6023.116728999999</v>
      </c>
      <c r="E231" s="57">
        <v>0</v>
      </c>
      <c r="F231" s="23">
        <v>8203.931</v>
      </c>
      <c r="G231" s="31">
        <f t="shared" si="75"/>
        <v>8203.931</v>
      </c>
      <c r="H231" s="31">
        <f t="shared" si="76"/>
        <v>14227.047729</v>
      </c>
    </row>
    <row r="232" spans="1:8" ht="15.75" hidden="1">
      <c r="A232" s="11" t="s">
        <v>65</v>
      </c>
      <c r="B232" s="31">
        <v>4144.464543</v>
      </c>
      <c r="C232" s="31">
        <v>3025.8448070000004</v>
      </c>
      <c r="D232" s="31">
        <f t="shared" si="73"/>
        <v>7170.30935</v>
      </c>
      <c r="E232" s="58">
        <v>9428.346606</v>
      </c>
      <c r="F232" s="23">
        <v>14073.587925</v>
      </c>
      <c r="G232" s="31">
        <f t="shared" si="75"/>
        <v>23501.934531</v>
      </c>
      <c r="H232" s="31">
        <f t="shared" si="76"/>
        <v>30672.243881</v>
      </c>
    </row>
    <row r="233" spans="1:8" ht="15.75" hidden="1">
      <c r="A233" s="11"/>
      <c r="B233" s="31"/>
      <c r="C233" s="31"/>
      <c r="D233" s="31"/>
      <c r="E233" s="58"/>
      <c r="F233" s="23"/>
      <c r="G233" s="31"/>
      <c r="H233" s="31"/>
    </row>
    <row r="234" spans="1:8" ht="18" hidden="1">
      <c r="A234" s="11" t="s">
        <v>46</v>
      </c>
      <c r="B234" s="31">
        <v>352.3</v>
      </c>
      <c r="C234" s="31">
        <f>3187.8+1545.4</f>
        <v>4733.200000000001</v>
      </c>
      <c r="D234" s="31">
        <f t="shared" si="73"/>
        <v>5085.500000000001</v>
      </c>
      <c r="E234" s="57">
        <v>0</v>
      </c>
      <c r="F234" s="23">
        <v>7077.8</v>
      </c>
      <c r="G234" s="31">
        <f t="shared" si="75"/>
        <v>7077.8</v>
      </c>
      <c r="H234" s="31">
        <f t="shared" si="76"/>
        <v>12163.300000000001</v>
      </c>
    </row>
    <row r="235" spans="1:8" ht="18" hidden="1">
      <c r="A235" s="11" t="s">
        <v>22</v>
      </c>
      <c r="B235" s="31">
        <v>642.983</v>
      </c>
      <c r="C235" s="31">
        <f>2743.5+70.1</f>
        <v>2813.6</v>
      </c>
      <c r="D235" s="31">
        <f t="shared" si="73"/>
        <v>3456.5829999999996</v>
      </c>
      <c r="E235" s="57">
        <v>0</v>
      </c>
      <c r="F235" s="23">
        <v>8965.7</v>
      </c>
      <c r="G235" s="31">
        <f t="shared" si="75"/>
        <v>8965.7</v>
      </c>
      <c r="H235" s="31">
        <f t="shared" si="76"/>
        <v>12422.283</v>
      </c>
    </row>
    <row r="236" spans="1:8" ht="18" hidden="1">
      <c r="A236" s="11" t="s">
        <v>23</v>
      </c>
      <c r="B236" s="46">
        <v>0</v>
      </c>
      <c r="C236" s="31">
        <f>4525.530447+38.9</f>
        <v>4564.430447</v>
      </c>
      <c r="D236" s="31">
        <f t="shared" si="73"/>
        <v>4564.430447</v>
      </c>
      <c r="E236" s="58">
        <v>52535.5</v>
      </c>
      <c r="F236" s="23">
        <v>7043.889274</v>
      </c>
      <c r="G236" s="31">
        <f t="shared" si="75"/>
        <v>59579.389274</v>
      </c>
      <c r="H236" s="31">
        <f t="shared" si="76"/>
        <v>64143.819721</v>
      </c>
    </row>
    <row r="237" spans="1:8" ht="18" hidden="1">
      <c r="A237" s="11" t="s">
        <v>24</v>
      </c>
      <c r="B237" s="31">
        <v>373.4</v>
      </c>
      <c r="C237" s="31">
        <f>2682.4+461.3</f>
        <v>3143.7000000000003</v>
      </c>
      <c r="D237" s="31">
        <f t="shared" si="73"/>
        <v>3517.1000000000004</v>
      </c>
      <c r="E237" s="57">
        <v>0</v>
      </c>
      <c r="F237" s="23">
        <v>9198.712</v>
      </c>
      <c r="G237" s="31">
        <f aca="true" t="shared" si="77" ref="G237:G244">+E237+F237</f>
        <v>9198.712</v>
      </c>
      <c r="H237" s="31">
        <f aca="true" t="shared" si="78" ref="H237:H244">+D237+G237</f>
        <v>12715.812</v>
      </c>
    </row>
    <row r="238" spans="1:8" ht="18" hidden="1">
      <c r="A238" s="11" t="s">
        <v>34</v>
      </c>
      <c r="B238" s="46">
        <v>0</v>
      </c>
      <c r="C238" s="31">
        <v>8545.8</v>
      </c>
      <c r="D238" s="31">
        <f t="shared" si="73"/>
        <v>8545.8</v>
      </c>
      <c r="E238" s="57">
        <v>0</v>
      </c>
      <c r="F238" s="23">
        <v>8545.76625</v>
      </c>
      <c r="G238" s="31">
        <f t="shared" si="77"/>
        <v>8545.76625</v>
      </c>
      <c r="H238" s="31">
        <f t="shared" si="78"/>
        <v>17091.56625</v>
      </c>
    </row>
    <row r="239" spans="1:8" ht="18" hidden="1">
      <c r="A239" s="11" t="s">
        <v>60</v>
      </c>
      <c r="B239" s="31">
        <v>330</v>
      </c>
      <c r="C239" s="31">
        <v>2144.4458</v>
      </c>
      <c r="D239" s="31">
        <f t="shared" si="73"/>
        <v>2474.4458</v>
      </c>
      <c r="E239" s="57">
        <v>0</v>
      </c>
      <c r="F239" s="51">
        <v>5386.888</v>
      </c>
      <c r="G239" s="31">
        <f t="shared" si="77"/>
        <v>5386.888</v>
      </c>
      <c r="H239" s="31">
        <f t="shared" si="78"/>
        <v>7861.3338</v>
      </c>
    </row>
    <row r="240" spans="1:8" ht="18">
      <c r="A240" s="11" t="s">
        <v>85</v>
      </c>
      <c r="B240" s="46">
        <v>0</v>
      </c>
      <c r="C240" s="31">
        <v>4790.1</v>
      </c>
      <c r="D240" s="31">
        <f t="shared" si="73"/>
        <v>4790.1</v>
      </c>
      <c r="E240" s="57">
        <v>0</v>
      </c>
      <c r="F240" s="51">
        <v>3579.6</v>
      </c>
      <c r="G240" s="31">
        <f t="shared" si="77"/>
        <v>3579.6</v>
      </c>
      <c r="H240" s="31">
        <f t="shared" si="78"/>
        <v>8369.7</v>
      </c>
    </row>
    <row r="241" spans="1:8" ht="18">
      <c r="A241" s="11" t="s">
        <v>49</v>
      </c>
      <c r="B241" s="31">
        <v>369.166898</v>
      </c>
      <c r="C241" s="31">
        <v>2153.2524710000002</v>
      </c>
      <c r="D241" s="31">
        <f t="shared" si="73"/>
        <v>2522.419369</v>
      </c>
      <c r="E241" s="57">
        <v>0</v>
      </c>
      <c r="F241" s="51">
        <v>7420.112</v>
      </c>
      <c r="G241" s="31">
        <f t="shared" si="77"/>
        <v>7420.112</v>
      </c>
      <c r="H241" s="31">
        <f t="shared" si="78"/>
        <v>9942.531369</v>
      </c>
    </row>
    <row r="242" spans="1:8" ht="18">
      <c r="A242" s="11" t="s">
        <v>50</v>
      </c>
      <c r="B242" s="31">
        <v>100</v>
      </c>
      <c r="C242" s="31">
        <v>2183.35</v>
      </c>
      <c r="D242" s="31">
        <f t="shared" si="73"/>
        <v>2283.35</v>
      </c>
      <c r="E242" s="57">
        <v>0</v>
      </c>
      <c r="F242" s="51">
        <v>3078.8</v>
      </c>
      <c r="G242" s="31">
        <f t="shared" si="77"/>
        <v>3078.8</v>
      </c>
      <c r="H242" s="31">
        <f t="shared" si="78"/>
        <v>5362.15</v>
      </c>
    </row>
    <row r="243" spans="1:256" ht="18">
      <c r="A243" s="11" t="s">
        <v>51</v>
      </c>
      <c r="B243" s="31">
        <v>47.2885</v>
      </c>
      <c r="C243" s="31">
        <v>2120.222342</v>
      </c>
      <c r="D243" s="31">
        <f t="shared" si="73"/>
        <v>2167.510842</v>
      </c>
      <c r="E243" s="57">
        <v>0</v>
      </c>
      <c r="F243" s="51">
        <v>5352.5</v>
      </c>
      <c r="G243" s="31">
        <f t="shared" si="77"/>
        <v>5352.5</v>
      </c>
      <c r="H243" s="31">
        <f t="shared" si="78"/>
        <v>7520.010842</v>
      </c>
      <c r="I243" s="60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59"/>
      <c r="AA243" s="59"/>
      <c r="AB243" s="59"/>
      <c r="AC243" s="59"/>
      <c r="AD243" s="59"/>
      <c r="AE243" s="59"/>
      <c r="AF243" s="59"/>
      <c r="AG243" s="59"/>
      <c r="AH243" s="59"/>
      <c r="AI243" s="59"/>
      <c r="AJ243" s="59"/>
      <c r="AK243" s="59"/>
      <c r="AL243" s="59"/>
      <c r="AM243" s="59"/>
      <c r="AN243" s="59"/>
      <c r="AO243" s="59"/>
      <c r="AP243" s="59"/>
      <c r="AQ243" s="59"/>
      <c r="AR243" s="59"/>
      <c r="AS243" s="59"/>
      <c r="AT243" s="59"/>
      <c r="AU243" s="59"/>
      <c r="AV243" s="59"/>
      <c r="AW243" s="59"/>
      <c r="AX243" s="59"/>
      <c r="AY243" s="59"/>
      <c r="AZ243" s="59"/>
      <c r="BA243" s="59"/>
      <c r="BB243" s="59"/>
      <c r="BC243" s="59"/>
      <c r="BD243" s="59"/>
      <c r="BE243" s="59"/>
      <c r="BF243" s="59"/>
      <c r="BG243" s="59"/>
      <c r="BH243" s="59"/>
      <c r="BI243" s="59"/>
      <c r="BJ243" s="59"/>
      <c r="BK243" s="59"/>
      <c r="BL243" s="59"/>
      <c r="BM243" s="59"/>
      <c r="BN243" s="59"/>
      <c r="BO243" s="59"/>
      <c r="BP243" s="59"/>
      <c r="BQ243" s="59"/>
      <c r="BR243" s="59"/>
      <c r="BS243" s="59"/>
      <c r="BT243" s="59"/>
      <c r="BU243" s="59"/>
      <c r="BV243" s="59"/>
      <c r="BW243" s="59"/>
      <c r="BX243" s="59">
        <v>47.2885</v>
      </c>
      <c r="BY243" s="59">
        <v>47.2885</v>
      </c>
      <c r="BZ243" s="59">
        <v>47.2885</v>
      </c>
      <c r="CA243" s="59">
        <v>47.2885</v>
      </c>
      <c r="CB243" s="59">
        <v>47.2885</v>
      </c>
      <c r="CC243" s="59">
        <v>47.2885</v>
      </c>
      <c r="CD243" s="59">
        <v>47.2885</v>
      </c>
      <c r="CE243" s="59">
        <v>47.2885</v>
      </c>
      <c r="CF243" s="59">
        <v>47.2885</v>
      </c>
      <c r="CG243" s="59">
        <v>47.2885</v>
      </c>
      <c r="CH243" s="59">
        <v>47.2885</v>
      </c>
      <c r="CI243" s="59">
        <v>47.2885</v>
      </c>
      <c r="CJ243" s="59">
        <v>47.2885</v>
      </c>
      <c r="CK243" s="59">
        <v>47.2885</v>
      </c>
      <c r="CL243" s="59">
        <v>47.2885</v>
      </c>
      <c r="CM243" s="59">
        <v>47.2885</v>
      </c>
      <c r="CN243" s="59">
        <v>47.2885</v>
      </c>
      <c r="CO243" s="59">
        <v>47.2885</v>
      </c>
      <c r="CP243" s="59">
        <v>47.2885</v>
      </c>
      <c r="CQ243" s="59">
        <v>47.2885</v>
      </c>
      <c r="CR243" s="59">
        <v>47.2885</v>
      </c>
      <c r="CS243" s="59">
        <v>47.2885</v>
      </c>
      <c r="CT243" s="59">
        <v>47.2885</v>
      </c>
      <c r="CU243" s="59">
        <v>47.2885</v>
      </c>
      <c r="CV243" s="59">
        <v>47.2885</v>
      </c>
      <c r="CW243" s="59">
        <v>47.2885</v>
      </c>
      <c r="CX243" s="59">
        <v>47.2885</v>
      </c>
      <c r="CY243" s="59">
        <v>47.2885</v>
      </c>
      <c r="CZ243" s="59">
        <v>47.2885</v>
      </c>
      <c r="DA243" s="59">
        <v>47.2885</v>
      </c>
      <c r="DB243" s="59">
        <v>47.2885</v>
      </c>
      <c r="DC243" s="59">
        <v>47.2885</v>
      </c>
      <c r="DD243" s="59">
        <v>47.2885</v>
      </c>
      <c r="DE243" s="59">
        <v>47.2885</v>
      </c>
      <c r="DF243" s="59">
        <v>47.2885</v>
      </c>
      <c r="DG243" s="59">
        <v>47.2885</v>
      </c>
      <c r="DH243" s="59">
        <v>47.2885</v>
      </c>
      <c r="DI243" s="59">
        <v>47.2885</v>
      </c>
      <c r="DJ243" s="59">
        <v>47.2885</v>
      </c>
      <c r="DK243" s="59">
        <v>47.2885</v>
      </c>
      <c r="DL243" s="59">
        <v>47.2885</v>
      </c>
      <c r="DM243" s="59">
        <v>47.2885</v>
      </c>
      <c r="DN243" s="59">
        <v>47.2885</v>
      </c>
      <c r="DO243" s="59">
        <v>47.2885</v>
      </c>
      <c r="DP243" s="59">
        <v>47.2885</v>
      </c>
      <c r="DQ243" s="59">
        <v>47.2885</v>
      </c>
      <c r="DR243" s="59">
        <v>47.2885</v>
      </c>
      <c r="DS243" s="59">
        <v>47.2885</v>
      </c>
      <c r="DT243" s="59">
        <v>47.2885</v>
      </c>
      <c r="DU243" s="59">
        <v>47.2885</v>
      </c>
      <c r="DV243" s="59">
        <v>47.2885</v>
      </c>
      <c r="DW243" s="59">
        <v>47.2885</v>
      </c>
      <c r="DX243" s="59">
        <v>47.2885</v>
      </c>
      <c r="DY243" s="59">
        <v>47.2885</v>
      </c>
      <c r="DZ243" s="59">
        <v>47.2885</v>
      </c>
      <c r="EA243" s="59">
        <v>47.2885</v>
      </c>
      <c r="EB243" s="59">
        <v>47.2885</v>
      </c>
      <c r="EC243" s="59">
        <v>47.2885</v>
      </c>
      <c r="ED243" s="59">
        <v>47.2885</v>
      </c>
      <c r="EE243" s="59">
        <v>47.2885</v>
      </c>
      <c r="EF243" s="59">
        <v>47.2885</v>
      </c>
      <c r="EG243" s="59">
        <v>47.2885</v>
      </c>
      <c r="EH243" s="59">
        <v>47.2885</v>
      </c>
      <c r="EI243" s="59">
        <v>47.2885</v>
      </c>
      <c r="EJ243" s="59">
        <v>47.2885</v>
      </c>
      <c r="EK243" s="59">
        <v>47.2885</v>
      </c>
      <c r="EL243" s="59">
        <v>47.2885</v>
      </c>
      <c r="EM243" s="59">
        <v>47.2885</v>
      </c>
      <c r="EN243" s="59">
        <v>47.2885</v>
      </c>
      <c r="EO243" s="59">
        <v>47.2885</v>
      </c>
      <c r="EP243" s="59">
        <v>47.2885</v>
      </c>
      <c r="EQ243" s="59">
        <v>47.2885</v>
      </c>
      <c r="ER243" s="59">
        <v>47.2885</v>
      </c>
      <c r="ES243" s="59">
        <v>47.2885</v>
      </c>
      <c r="ET243" s="59">
        <v>47.2885</v>
      </c>
      <c r="EU243" s="59">
        <v>47.2885</v>
      </c>
      <c r="EV243" s="59">
        <v>47.2885</v>
      </c>
      <c r="EW243" s="59">
        <v>47.2885</v>
      </c>
      <c r="EX243" s="59">
        <v>47.2885</v>
      </c>
      <c r="EY243" s="59">
        <v>47.2885</v>
      </c>
      <c r="EZ243" s="59">
        <v>47.2885</v>
      </c>
      <c r="FA243" s="59">
        <v>47.2885</v>
      </c>
      <c r="FB243" s="59">
        <v>47.2885</v>
      </c>
      <c r="FC243" s="59">
        <v>47.2885</v>
      </c>
      <c r="FD243" s="59">
        <v>47.2885</v>
      </c>
      <c r="FE243" s="59">
        <v>47.2885</v>
      </c>
      <c r="FF243" s="59">
        <v>47.2885</v>
      </c>
      <c r="FG243" s="59">
        <v>47.2885</v>
      </c>
      <c r="FH243" s="59">
        <v>47.2885</v>
      </c>
      <c r="FI243" s="59">
        <v>47.2885</v>
      </c>
      <c r="FJ243" s="59">
        <v>47.2885</v>
      </c>
      <c r="FK243" s="59">
        <v>47.2885</v>
      </c>
      <c r="FL243" s="59">
        <v>47.2885</v>
      </c>
      <c r="FM243" s="59">
        <v>47.2885</v>
      </c>
      <c r="FN243" s="59">
        <v>47.2885</v>
      </c>
      <c r="FO243" s="59">
        <v>47.2885</v>
      </c>
      <c r="FP243" s="59">
        <v>47.2885</v>
      </c>
      <c r="FQ243" s="59">
        <v>47.2885</v>
      </c>
      <c r="FR243" s="59">
        <v>47.2885</v>
      </c>
      <c r="FS243" s="59">
        <v>47.2885</v>
      </c>
      <c r="FT243" s="59">
        <v>47.2885</v>
      </c>
      <c r="FU243" s="59">
        <v>47.2885</v>
      </c>
      <c r="FV243" s="59">
        <v>47.2885</v>
      </c>
      <c r="FW243" s="59">
        <v>47.2885</v>
      </c>
      <c r="FX243" s="59">
        <v>47.2885</v>
      </c>
      <c r="FY243" s="59">
        <v>47.2885</v>
      </c>
      <c r="FZ243" s="59">
        <v>47.2885</v>
      </c>
      <c r="GA243" s="59">
        <v>47.2885</v>
      </c>
      <c r="GB243" s="59">
        <v>47.2885</v>
      </c>
      <c r="GC243" s="59">
        <v>47.2885</v>
      </c>
      <c r="GD243" s="59">
        <v>47.2885</v>
      </c>
      <c r="GE243" s="59">
        <v>47.2885</v>
      </c>
      <c r="GF243" s="59">
        <v>47.2885</v>
      </c>
      <c r="GG243" s="59">
        <v>47.2885</v>
      </c>
      <c r="GH243" s="59">
        <v>47.2885</v>
      </c>
      <c r="GI243" s="59">
        <v>47.2885</v>
      </c>
      <c r="GJ243" s="59">
        <v>47.2885</v>
      </c>
      <c r="GK243" s="59">
        <v>47.2885</v>
      </c>
      <c r="GL243" s="59">
        <v>47.2885</v>
      </c>
      <c r="GM243" s="59">
        <v>47.2885</v>
      </c>
      <c r="GN243" s="59">
        <v>47.2885</v>
      </c>
      <c r="GO243" s="59">
        <v>47.2885</v>
      </c>
      <c r="GP243" s="59">
        <v>47.2885</v>
      </c>
      <c r="GQ243" s="59">
        <v>47.2885</v>
      </c>
      <c r="GR243" s="59">
        <v>47.2885</v>
      </c>
      <c r="GS243" s="59">
        <v>47.2885</v>
      </c>
      <c r="GT243" s="59">
        <v>47.2885</v>
      </c>
      <c r="GU243" s="59">
        <v>47.2885</v>
      </c>
      <c r="GV243" s="59">
        <v>47.2885</v>
      </c>
      <c r="GW243" s="59">
        <v>47.2885</v>
      </c>
      <c r="GX243" s="59">
        <v>47.2885</v>
      </c>
      <c r="GY243" s="59">
        <v>47.2885</v>
      </c>
      <c r="GZ243" s="59">
        <v>47.2885</v>
      </c>
      <c r="HA243" s="59">
        <v>47.2885</v>
      </c>
      <c r="HB243" s="59">
        <v>47.2885</v>
      </c>
      <c r="HC243" s="59">
        <v>47.2885</v>
      </c>
      <c r="HD243" s="59">
        <v>47.2885</v>
      </c>
      <c r="HE243" s="59">
        <v>47.2885</v>
      </c>
      <c r="HF243" s="59">
        <v>47.2885</v>
      </c>
      <c r="HG243" s="59">
        <v>47.2885</v>
      </c>
      <c r="HH243" s="59">
        <v>47.2885</v>
      </c>
      <c r="HI243" s="59">
        <v>47.2885</v>
      </c>
      <c r="HJ243" s="59">
        <v>47.2885</v>
      </c>
      <c r="HK243" s="59">
        <v>47.2885</v>
      </c>
      <c r="HL243" s="59">
        <v>47.2885</v>
      </c>
      <c r="HM243" s="59">
        <v>47.2885</v>
      </c>
      <c r="HN243" s="59">
        <v>47.2885</v>
      </c>
      <c r="HO243" s="59">
        <v>47.2885</v>
      </c>
      <c r="HP243" s="59">
        <v>47.2885</v>
      </c>
      <c r="HQ243" s="59">
        <v>47.2885</v>
      </c>
      <c r="HR243" s="59">
        <v>47.2885</v>
      </c>
      <c r="HS243" s="59">
        <v>47.2885</v>
      </c>
      <c r="HT243" s="59">
        <v>47.2885</v>
      </c>
      <c r="HU243" s="59">
        <v>47.2885</v>
      </c>
      <c r="HV243" s="59">
        <v>47.2885</v>
      </c>
      <c r="HW243" s="59">
        <v>47.2885</v>
      </c>
      <c r="HX243" s="59">
        <v>47.2885</v>
      </c>
      <c r="HY243" s="59">
        <v>47.2885</v>
      </c>
      <c r="HZ243" s="59">
        <v>47.2885</v>
      </c>
      <c r="IA243" s="59">
        <v>47.2885</v>
      </c>
      <c r="IB243" s="59">
        <v>47.2885</v>
      </c>
      <c r="IC243" s="59">
        <v>47.2885</v>
      </c>
      <c r="ID243" s="59">
        <v>47.2885</v>
      </c>
      <c r="IE243" s="59">
        <v>47.2885</v>
      </c>
      <c r="IF243" s="59">
        <v>47.2885</v>
      </c>
      <c r="IG243" s="59">
        <v>47.2885</v>
      </c>
      <c r="IH243" s="59">
        <v>47.2885</v>
      </c>
      <c r="II243" s="59">
        <v>47.2885</v>
      </c>
      <c r="IJ243" s="59">
        <v>47.2885</v>
      </c>
      <c r="IK243" s="59">
        <v>47.2885</v>
      </c>
      <c r="IL243" s="59">
        <v>47.2885</v>
      </c>
      <c r="IM243" s="59">
        <v>47.2885</v>
      </c>
      <c r="IN243" s="59">
        <v>47.2885</v>
      </c>
      <c r="IO243" s="59">
        <v>47.2885</v>
      </c>
      <c r="IP243" s="59">
        <v>47.2885</v>
      </c>
      <c r="IQ243" s="59">
        <v>47.2885</v>
      </c>
      <c r="IR243" s="59">
        <v>47.2885</v>
      </c>
      <c r="IS243" s="59">
        <v>47.2885</v>
      </c>
      <c r="IT243" s="59">
        <v>47.2885</v>
      </c>
      <c r="IU243" s="59">
        <v>47.2885</v>
      </c>
      <c r="IV243" s="59">
        <v>47.2885</v>
      </c>
    </row>
    <row r="244" spans="1:256" ht="18">
      <c r="A244" s="11" t="s">
        <v>52</v>
      </c>
      <c r="B244" s="31">
        <v>413.409267</v>
      </c>
      <c r="C244" s="31">
        <v>2758.551084</v>
      </c>
      <c r="D244" s="31">
        <f t="shared" si="73"/>
        <v>3171.960351</v>
      </c>
      <c r="E244" s="57">
        <v>0</v>
      </c>
      <c r="F244" s="51">
        <v>13069.2</v>
      </c>
      <c r="G244" s="31">
        <f t="shared" si="77"/>
        <v>13069.2</v>
      </c>
      <c r="H244" s="31">
        <f t="shared" si="78"/>
        <v>16241.160351</v>
      </c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  <c r="AA244" s="59"/>
      <c r="AB244" s="59"/>
      <c r="AC244" s="59"/>
      <c r="AD244" s="59"/>
      <c r="AE244" s="59"/>
      <c r="AF244" s="59"/>
      <c r="AG244" s="59"/>
      <c r="AH244" s="59"/>
      <c r="AI244" s="59"/>
      <c r="AJ244" s="59"/>
      <c r="AK244" s="59"/>
      <c r="AL244" s="59"/>
      <c r="AM244" s="59"/>
      <c r="AN244" s="59"/>
      <c r="AO244" s="59"/>
      <c r="AP244" s="59"/>
      <c r="AQ244" s="59"/>
      <c r="AR244" s="59"/>
      <c r="AS244" s="59"/>
      <c r="AT244" s="59"/>
      <c r="AU244" s="59"/>
      <c r="AV244" s="59"/>
      <c r="AW244" s="59"/>
      <c r="AX244" s="59"/>
      <c r="AY244" s="59"/>
      <c r="AZ244" s="59"/>
      <c r="BA244" s="59"/>
      <c r="BB244" s="59"/>
      <c r="BC244" s="59"/>
      <c r="BD244" s="59"/>
      <c r="BE244" s="59"/>
      <c r="BF244" s="59"/>
      <c r="BG244" s="59"/>
      <c r="BH244" s="59"/>
      <c r="BI244" s="59"/>
      <c r="BJ244" s="59"/>
      <c r="BK244" s="59"/>
      <c r="BL244" s="59"/>
      <c r="BM244" s="59"/>
      <c r="BN244" s="59"/>
      <c r="BO244" s="59"/>
      <c r="BP244" s="59"/>
      <c r="BQ244" s="59"/>
      <c r="BR244" s="59"/>
      <c r="BS244" s="59"/>
      <c r="BT244" s="59"/>
      <c r="BU244" s="59"/>
      <c r="BV244" s="59"/>
      <c r="BW244" s="59"/>
      <c r="BX244" s="59"/>
      <c r="BY244" s="59"/>
      <c r="BZ244" s="59"/>
      <c r="CA244" s="59"/>
      <c r="CB244" s="59"/>
      <c r="CC244" s="59"/>
      <c r="CD244" s="59"/>
      <c r="CE244" s="59"/>
      <c r="CF244" s="59"/>
      <c r="CG244" s="59"/>
      <c r="CH244" s="59"/>
      <c r="CI244" s="59"/>
      <c r="CJ244" s="59"/>
      <c r="CK244" s="59"/>
      <c r="CL244" s="59"/>
      <c r="CM244" s="59"/>
      <c r="CN244" s="59"/>
      <c r="CO244" s="59"/>
      <c r="CP244" s="59"/>
      <c r="CQ244" s="59"/>
      <c r="CR244" s="59"/>
      <c r="CS244" s="59"/>
      <c r="CT244" s="59"/>
      <c r="CU244" s="59"/>
      <c r="CV244" s="59"/>
      <c r="CW244" s="59"/>
      <c r="CX244" s="59"/>
      <c r="CY244" s="59"/>
      <c r="CZ244" s="59"/>
      <c r="DA244" s="59"/>
      <c r="DB244" s="59"/>
      <c r="DC244" s="59"/>
      <c r="DD244" s="59"/>
      <c r="DE244" s="59"/>
      <c r="DF244" s="59"/>
      <c r="DG244" s="59"/>
      <c r="DH244" s="59"/>
      <c r="DI244" s="59"/>
      <c r="DJ244" s="59"/>
      <c r="DK244" s="59"/>
      <c r="DL244" s="59"/>
      <c r="DM244" s="59"/>
      <c r="DN244" s="59"/>
      <c r="DO244" s="59"/>
      <c r="DP244" s="59"/>
      <c r="DQ244" s="59"/>
      <c r="DR244" s="59"/>
      <c r="DS244" s="59"/>
      <c r="DT244" s="59"/>
      <c r="DU244" s="59"/>
      <c r="DV244" s="59"/>
      <c r="DW244" s="59"/>
      <c r="DX244" s="59"/>
      <c r="DY244" s="59"/>
      <c r="DZ244" s="59"/>
      <c r="EA244" s="59"/>
      <c r="EB244" s="59"/>
      <c r="EC244" s="59"/>
      <c r="ED244" s="59"/>
      <c r="EE244" s="59"/>
      <c r="EF244" s="59"/>
      <c r="EG244" s="59"/>
      <c r="EH244" s="59"/>
      <c r="EI244" s="59"/>
      <c r="EJ244" s="59"/>
      <c r="EK244" s="59"/>
      <c r="EL244" s="59"/>
      <c r="EM244" s="59"/>
      <c r="EN244" s="59"/>
      <c r="EO244" s="59"/>
      <c r="EP244" s="59"/>
      <c r="EQ244" s="59"/>
      <c r="ER244" s="59"/>
      <c r="ES244" s="59"/>
      <c r="ET244" s="59"/>
      <c r="EU244" s="59"/>
      <c r="EV244" s="59"/>
      <c r="EW244" s="59"/>
      <c r="EX244" s="59"/>
      <c r="EY244" s="59"/>
      <c r="EZ244" s="59"/>
      <c r="FA244" s="59"/>
      <c r="FB244" s="59"/>
      <c r="FC244" s="59"/>
      <c r="FD244" s="59"/>
      <c r="FE244" s="59"/>
      <c r="FF244" s="59"/>
      <c r="FG244" s="59"/>
      <c r="FH244" s="59"/>
      <c r="FI244" s="59"/>
      <c r="FJ244" s="59"/>
      <c r="FK244" s="59"/>
      <c r="FL244" s="59"/>
      <c r="FM244" s="59"/>
      <c r="FN244" s="59"/>
      <c r="FO244" s="59"/>
      <c r="FP244" s="59"/>
      <c r="FQ244" s="59"/>
      <c r="FR244" s="59"/>
      <c r="FS244" s="59"/>
      <c r="FT244" s="59"/>
      <c r="FU244" s="59"/>
      <c r="FV244" s="59"/>
      <c r="FW244" s="59"/>
      <c r="FX244" s="59"/>
      <c r="FY244" s="59"/>
      <c r="FZ244" s="59"/>
      <c r="GA244" s="59"/>
      <c r="GB244" s="59"/>
      <c r="GC244" s="59"/>
      <c r="GD244" s="59"/>
      <c r="GE244" s="59"/>
      <c r="GF244" s="59"/>
      <c r="GG244" s="59"/>
      <c r="GH244" s="59"/>
      <c r="GI244" s="59"/>
      <c r="GJ244" s="59"/>
      <c r="GK244" s="59"/>
      <c r="GL244" s="59"/>
      <c r="GM244" s="59"/>
      <c r="GN244" s="59"/>
      <c r="GO244" s="59"/>
      <c r="GP244" s="59"/>
      <c r="GQ244" s="59"/>
      <c r="GR244" s="59"/>
      <c r="GS244" s="59"/>
      <c r="GT244" s="59"/>
      <c r="GU244" s="59"/>
      <c r="GV244" s="59"/>
      <c r="GW244" s="59"/>
      <c r="GX244" s="59"/>
      <c r="GY244" s="59"/>
      <c r="GZ244" s="59"/>
      <c r="HA244" s="59"/>
      <c r="HB244" s="59"/>
      <c r="HC244" s="59"/>
      <c r="HD244" s="59"/>
      <c r="HE244" s="59"/>
      <c r="HF244" s="59"/>
      <c r="HG244" s="59"/>
      <c r="HH244" s="59"/>
      <c r="HI244" s="59"/>
      <c r="HJ244" s="59"/>
      <c r="HK244" s="59"/>
      <c r="HL244" s="59"/>
      <c r="HM244" s="59"/>
      <c r="HN244" s="59"/>
      <c r="HO244" s="59"/>
      <c r="HP244" s="59"/>
      <c r="HQ244" s="59"/>
      <c r="HR244" s="59"/>
      <c r="HS244" s="59"/>
      <c r="HT244" s="59"/>
      <c r="HU244" s="59"/>
      <c r="HV244" s="59"/>
      <c r="HW244" s="59"/>
      <c r="HX244" s="59"/>
      <c r="HY244" s="59"/>
      <c r="HZ244" s="59"/>
      <c r="IA244" s="59"/>
      <c r="IB244" s="59"/>
      <c r="IC244" s="59"/>
      <c r="ID244" s="59"/>
      <c r="IE244" s="59"/>
      <c r="IF244" s="59"/>
      <c r="IG244" s="59"/>
      <c r="IH244" s="59"/>
      <c r="II244" s="59"/>
      <c r="IJ244" s="59"/>
      <c r="IK244" s="59"/>
      <c r="IL244" s="59"/>
      <c r="IM244" s="59"/>
      <c r="IN244" s="59"/>
      <c r="IO244" s="59"/>
      <c r="IP244" s="59"/>
      <c r="IQ244" s="59"/>
      <c r="IR244" s="59"/>
      <c r="IS244" s="59"/>
      <c r="IT244" s="59"/>
      <c r="IU244" s="59"/>
      <c r="IV244" s="59"/>
    </row>
    <row r="245" spans="1:256" ht="18">
      <c r="A245" s="11" t="s">
        <v>53</v>
      </c>
      <c r="B245" s="31">
        <v>8430.979728</v>
      </c>
      <c r="C245" s="31">
        <f>3729.6844646+1646.1</f>
        <v>5375.784464599999</v>
      </c>
      <c r="D245" s="31">
        <f t="shared" si="73"/>
        <v>13806.7641926</v>
      </c>
      <c r="E245" s="57">
        <v>0</v>
      </c>
      <c r="F245" s="51">
        <v>11254.825704</v>
      </c>
      <c r="G245" s="31">
        <f>+E245+F245</f>
        <v>11254.825704</v>
      </c>
      <c r="H245" s="31">
        <f>+D245+G245</f>
        <v>25061.589896600002</v>
      </c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  <c r="AA245" s="59"/>
      <c r="AB245" s="59"/>
      <c r="AC245" s="59"/>
      <c r="AD245" s="59"/>
      <c r="AE245" s="59"/>
      <c r="AF245" s="59"/>
      <c r="AG245" s="59"/>
      <c r="AH245" s="59"/>
      <c r="AI245" s="59"/>
      <c r="AJ245" s="59"/>
      <c r="AK245" s="59"/>
      <c r="AL245" s="59"/>
      <c r="AM245" s="59"/>
      <c r="AN245" s="59"/>
      <c r="AO245" s="59"/>
      <c r="AP245" s="59"/>
      <c r="AQ245" s="59"/>
      <c r="AR245" s="59"/>
      <c r="AS245" s="59"/>
      <c r="AT245" s="59"/>
      <c r="AU245" s="59"/>
      <c r="AV245" s="59"/>
      <c r="AW245" s="59"/>
      <c r="AX245" s="59"/>
      <c r="AY245" s="59"/>
      <c r="AZ245" s="59"/>
      <c r="BA245" s="59"/>
      <c r="BB245" s="59"/>
      <c r="BC245" s="59"/>
      <c r="BD245" s="59"/>
      <c r="BE245" s="59"/>
      <c r="BF245" s="59"/>
      <c r="BG245" s="59"/>
      <c r="BH245" s="59"/>
      <c r="BI245" s="59"/>
      <c r="BJ245" s="59"/>
      <c r="BK245" s="59"/>
      <c r="BL245" s="59"/>
      <c r="BM245" s="59"/>
      <c r="BN245" s="59"/>
      <c r="BO245" s="59"/>
      <c r="BP245" s="59"/>
      <c r="BQ245" s="59"/>
      <c r="BR245" s="59"/>
      <c r="BS245" s="59"/>
      <c r="BT245" s="59"/>
      <c r="BU245" s="59"/>
      <c r="BV245" s="59"/>
      <c r="BW245" s="59"/>
      <c r="BX245" s="59"/>
      <c r="BY245" s="59"/>
      <c r="BZ245" s="59"/>
      <c r="CA245" s="59"/>
      <c r="CB245" s="59"/>
      <c r="CC245" s="59"/>
      <c r="CD245" s="59"/>
      <c r="CE245" s="59"/>
      <c r="CF245" s="59"/>
      <c r="CG245" s="59"/>
      <c r="CH245" s="59"/>
      <c r="CI245" s="59"/>
      <c r="CJ245" s="59"/>
      <c r="CK245" s="59"/>
      <c r="CL245" s="59"/>
      <c r="CM245" s="59"/>
      <c r="CN245" s="59"/>
      <c r="CO245" s="59"/>
      <c r="CP245" s="59"/>
      <c r="CQ245" s="59"/>
      <c r="CR245" s="59"/>
      <c r="CS245" s="59"/>
      <c r="CT245" s="59"/>
      <c r="CU245" s="59"/>
      <c r="CV245" s="59"/>
      <c r="CW245" s="59"/>
      <c r="CX245" s="59"/>
      <c r="CY245" s="59"/>
      <c r="CZ245" s="59"/>
      <c r="DA245" s="59"/>
      <c r="DB245" s="59"/>
      <c r="DC245" s="59"/>
      <c r="DD245" s="59"/>
      <c r="DE245" s="59"/>
      <c r="DF245" s="59"/>
      <c r="DG245" s="59"/>
      <c r="DH245" s="59"/>
      <c r="DI245" s="59"/>
      <c r="DJ245" s="59"/>
      <c r="DK245" s="59"/>
      <c r="DL245" s="59"/>
      <c r="DM245" s="59"/>
      <c r="DN245" s="59"/>
      <c r="DO245" s="59"/>
      <c r="DP245" s="59"/>
      <c r="DQ245" s="59"/>
      <c r="DR245" s="59"/>
      <c r="DS245" s="59"/>
      <c r="DT245" s="59"/>
      <c r="DU245" s="59"/>
      <c r="DV245" s="59"/>
      <c r="DW245" s="59"/>
      <c r="DX245" s="59"/>
      <c r="DY245" s="59"/>
      <c r="DZ245" s="59"/>
      <c r="EA245" s="59"/>
      <c r="EB245" s="59"/>
      <c r="EC245" s="59"/>
      <c r="ED245" s="59"/>
      <c r="EE245" s="59"/>
      <c r="EF245" s="59"/>
      <c r="EG245" s="59"/>
      <c r="EH245" s="59"/>
      <c r="EI245" s="59"/>
      <c r="EJ245" s="59"/>
      <c r="EK245" s="59"/>
      <c r="EL245" s="59"/>
      <c r="EM245" s="59"/>
      <c r="EN245" s="59"/>
      <c r="EO245" s="59"/>
      <c r="EP245" s="59"/>
      <c r="EQ245" s="59"/>
      <c r="ER245" s="59"/>
      <c r="ES245" s="59"/>
      <c r="ET245" s="59"/>
      <c r="EU245" s="59"/>
      <c r="EV245" s="59"/>
      <c r="EW245" s="59"/>
      <c r="EX245" s="59"/>
      <c r="EY245" s="59"/>
      <c r="EZ245" s="59"/>
      <c r="FA245" s="59"/>
      <c r="FB245" s="59"/>
      <c r="FC245" s="59"/>
      <c r="FD245" s="59"/>
      <c r="FE245" s="59"/>
      <c r="FF245" s="59"/>
      <c r="FG245" s="59"/>
      <c r="FH245" s="59"/>
      <c r="FI245" s="59"/>
      <c r="FJ245" s="59"/>
      <c r="FK245" s="59"/>
      <c r="FL245" s="59"/>
      <c r="FM245" s="59"/>
      <c r="FN245" s="59"/>
      <c r="FO245" s="59"/>
      <c r="FP245" s="59"/>
      <c r="FQ245" s="59"/>
      <c r="FR245" s="59"/>
      <c r="FS245" s="59"/>
      <c r="FT245" s="59"/>
      <c r="FU245" s="59"/>
      <c r="FV245" s="59"/>
      <c r="FW245" s="59"/>
      <c r="FX245" s="59"/>
      <c r="FY245" s="59"/>
      <c r="FZ245" s="59"/>
      <c r="GA245" s="59"/>
      <c r="GB245" s="59"/>
      <c r="GC245" s="59"/>
      <c r="GD245" s="59"/>
      <c r="GE245" s="59"/>
      <c r="GF245" s="59"/>
      <c r="GG245" s="59"/>
      <c r="GH245" s="59"/>
      <c r="GI245" s="59"/>
      <c r="GJ245" s="59"/>
      <c r="GK245" s="59"/>
      <c r="GL245" s="59"/>
      <c r="GM245" s="59"/>
      <c r="GN245" s="59"/>
      <c r="GO245" s="59"/>
      <c r="GP245" s="59"/>
      <c r="GQ245" s="59"/>
      <c r="GR245" s="59"/>
      <c r="GS245" s="59"/>
      <c r="GT245" s="59"/>
      <c r="GU245" s="59"/>
      <c r="GV245" s="59"/>
      <c r="GW245" s="59"/>
      <c r="GX245" s="59"/>
      <c r="GY245" s="59"/>
      <c r="GZ245" s="59"/>
      <c r="HA245" s="59"/>
      <c r="HB245" s="59"/>
      <c r="HC245" s="59"/>
      <c r="HD245" s="59"/>
      <c r="HE245" s="59"/>
      <c r="HF245" s="59"/>
      <c r="HG245" s="59"/>
      <c r="HH245" s="59"/>
      <c r="HI245" s="59"/>
      <c r="HJ245" s="59"/>
      <c r="HK245" s="59"/>
      <c r="HL245" s="59"/>
      <c r="HM245" s="59"/>
      <c r="HN245" s="59"/>
      <c r="HO245" s="59"/>
      <c r="HP245" s="59"/>
      <c r="HQ245" s="59"/>
      <c r="HR245" s="59"/>
      <c r="HS245" s="59"/>
      <c r="HT245" s="59"/>
      <c r="HU245" s="59"/>
      <c r="HV245" s="59"/>
      <c r="HW245" s="59"/>
      <c r="HX245" s="59"/>
      <c r="HY245" s="59"/>
      <c r="HZ245" s="59"/>
      <c r="IA245" s="59"/>
      <c r="IB245" s="59"/>
      <c r="IC245" s="59"/>
      <c r="ID245" s="59"/>
      <c r="IE245" s="59"/>
      <c r="IF245" s="59"/>
      <c r="IG245" s="59"/>
      <c r="IH245" s="59"/>
      <c r="II245" s="59"/>
      <c r="IJ245" s="59"/>
      <c r="IK245" s="59"/>
      <c r="IL245" s="59"/>
      <c r="IM245" s="59"/>
      <c r="IN245" s="59"/>
      <c r="IO245" s="59"/>
      <c r="IP245" s="59"/>
      <c r="IQ245" s="59"/>
      <c r="IR245" s="59"/>
      <c r="IS245" s="59"/>
      <c r="IT245" s="59"/>
      <c r="IU245" s="59"/>
      <c r="IV245" s="59"/>
    </row>
    <row r="246" spans="1:256" ht="18">
      <c r="A246" s="11"/>
      <c r="B246" s="31"/>
      <c r="C246" s="31"/>
      <c r="D246" s="31"/>
      <c r="E246" s="57"/>
      <c r="F246" s="51"/>
      <c r="G246" s="31"/>
      <c r="H246" s="31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  <c r="AA246" s="59"/>
      <c r="AB246" s="59"/>
      <c r="AC246" s="59"/>
      <c r="AD246" s="59"/>
      <c r="AE246" s="59"/>
      <c r="AF246" s="59"/>
      <c r="AG246" s="59"/>
      <c r="AH246" s="59"/>
      <c r="AI246" s="59"/>
      <c r="AJ246" s="59"/>
      <c r="AK246" s="59"/>
      <c r="AL246" s="59"/>
      <c r="AM246" s="59"/>
      <c r="AN246" s="59"/>
      <c r="AO246" s="59"/>
      <c r="AP246" s="59"/>
      <c r="AQ246" s="59"/>
      <c r="AR246" s="59"/>
      <c r="AS246" s="59"/>
      <c r="AT246" s="59"/>
      <c r="AU246" s="59"/>
      <c r="AV246" s="59"/>
      <c r="AW246" s="59"/>
      <c r="AX246" s="59"/>
      <c r="AY246" s="59"/>
      <c r="AZ246" s="59"/>
      <c r="BA246" s="59"/>
      <c r="BB246" s="59"/>
      <c r="BC246" s="59"/>
      <c r="BD246" s="59"/>
      <c r="BE246" s="59"/>
      <c r="BF246" s="59"/>
      <c r="BG246" s="59"/>
      <c r="BH246" s="59"/>
      <c r="BI246" s="59"/>
      <c r="BJ246" s="59"/>
      <c r="BK246" s="59"/>
      <c r="BL246" s="59"/>
      <c r="BM246" s="59"/>
      <c r="BN246" s="59"/>
      <c r="BO246" s="59"/>
      <c r="BP246" s="59"/>
      <c r="BQ246" s="59"/>
      <c r="BR246" s="59"/>
      <c r="BS246" s="59"/>
      <c r="BT246" s="59"/>
      <c r="BU246" s="59"/>
      <c r="BV246" s="59"/>
      <c r="BW246" s="59"/>
      <c r="BX246" s="59"/>
      <c r="BY246" s="59"/>
      <c r="BZ246" s="59"/>
      <c r="CA246" s="59"/>
      <c r="CB246" s="59"/>
      <c r="CC246" s="59"/>
      <c r="CD246" s="59"/>
      <c r="CE246" s="59"/>
      <c r="CF246" s="59"/>
      <c r="CG246" s="59"/>
      <c r="CH246" s="59"/>
      <c r="CI246" s="59"/>
      <c r="CJ246" s="59"/>
      <c r="CK246" s="59"/>
      <c r="CL246" s="59"/>
      <c r="CM246" s="59"/>
      <c r="CN246" s="59"/>
      <c r="CO246" s="59"/>
      <c r="CP246" s="59"/>
      <c r="CQ246" s="59"/>
      <c r="CR246" s="59"/>
      <c r="CS246" s="59"/>
      <c r="CT246" s="59"/>
      <c r="CU246" s="59"/>
      <c r="CV246" s="59"/>
      <c r="CW246" s="59"/>
      <c r="CX246" s="59"/>
      <c r="CY246" s="59"/>
      <c r="CZ246" s="59"/>
      <c r="DA246" s="59"/>
      <c r="DB246" s="59"/>
      <c r="DC246" s="59"/>
      <c r="DD246" s="59"/>
      <c r="DE246" s="59"/>
      <c r="DF246" s="59"/>
      <c r="DG246" s="59"/>
      <c r="DH246" s="59"/>
      <c r="DI246" s="59"/>
      <c r="DJ246" s="59"/>
      <c r="DK246" s="59"/>
      <c r="DL246" s="59"/>
      <c r="DM246" s="59"/>
      <c r="DN246" s="59"/>
      <c r="DO246" s="59"/>
      <c r="DP246" s="59"/>
      <c r="DQ246" s="59"/>
      <c r="DR246" s="59"/>
      <c r="DS246" s="59"/>
      <c r="DT246" s="59"/>
      <c r="DU246" s="59"/>
      <c r="DV246" s="59"/>
      <c r="DW246" s="59"/>
      <c r="DX246" s="59"/>
      <c r="DY246" s="59"/>
      <c r="DZ246" s="59"/>
      <c r="EA246" s="59"/>
      <c r="EB246" s="59"/>
      <c r="EC246" s="59"/>
      <c r="ED246" s="59"/>
      <c r="EE246" s="59"/>
      <c r="EF246" s="59"/>
      <c r="EG246" s="59"/>
      <c r="EH246" s="59"/>
      <c r="EI246" s="59"/>
      <c r="EJ246" s="59"/>
      <c r="EK246" s="59"/>
      <c r="EL246" s="59"/>
      <c r="EM246" s="59"/>
      <c r="EN246" s="59"/>
      <c r="EO246" s="59"/>
      <c r="EP246" s="59"/>
      <c r="EQ246" s="59"/>
      <c r="ER246" s="59"/>
      <c r="ES246" s="59"/>
      <c r="ET246" s="59"/>
      <c r="EU246" s="59"/>
      <c r="EV246" s="59"/>
      <c r="EW246" s="59"/>
      <c r="EX246" s="59"/>
      <c r="EY246" s="59"/>
      <c r="EZ246" s="59"/>
      <c r="FA246" s="59"/>
      <c r="FB246" s="59"/>
      <c r="FC246" s="59"/>
      <c r="FD246" s="59"/>
      <c r="FE246" s="59"/>
      <c r="FF246" s="59"/>
      <c r="FG246" s="59"/>
      <c r="FH246" s="59"/>
      <c r="FI246" s="59"/>
      <c r="FJ246" s="59"/>
      <c r="FK246" s="59"/>
      <c r="FL246" s="59"/>
      <c r="FM246" s="59"/>
      <c r="FN246" s="59"/>
      <c r="FO246" s="59"/>
      <c r="FP246" s="59"/>
      <c r="FQ246" s="59"/>
      <c r="FR246" s="59"/>
      <c r="FS246" s="59"/>
      <c r="FT246" s="59"/>
      <c r="FU246" s="59"/>
      <c r="FV246" s="59"/>
      <c r="FW246" s="59"/>
      <c r="FX246" s="59"/>
      <c r="FY246" s="59"/>
      <c r="FZ246" s="59"/>
      <c r="GA246" s="59"/>
      <c r="GB246" s="59"/>
      <c r="GC246" s="59"/>
      <c r="GD246" s="59"/>
      <c r="GE246" s="59"/>
      <c r="GF246" s="59"/>
      <c r="GG246" s="59"/>
      <c r="GH246" s="59"/>
      <c r="GI246" s="59"/>
      <c r="GJ246" s="59"/>
      <c r="GK246" s="59"/>
      <c r="GL246" s="59"/>
      <c r="GM246" s="59"/>
      <c r="GN246" s="59"/>
      <c r="GO246" s="59"/>
      <c r="GP246" s="59"/>
      <c r="GQ246" s="59"/>
      <c r="GR246" s="59"/>
      <c r="GS246" s="59"/>
      <c r="GT246" s="59"/>
      <c r="GU246" s="59"/>
      <c r="GV246" s="59"/>
      <c r="GW246" s="59"/>
      <c r="GX246" s="59"/>
      <c r="GY246" s="59"/>
      <c r="GZ246" s="59"/>
      <c r="HA246" s="59"/>
      <c r="HB246" s="59"/>
      <c r="HC246" s="59"/>
      <c r="HD246" s="59"/>
      <c r="HE246" s="59"/>
      <c r="HF246" s="59"/>
      <c r="HG246" s="59"/>
      <c r="HH246" s="59"/>
      <c r="HI246" s="59"/>
      <c r="HJ246" s="59"/>
      <c r="HK246" s="59"/>
      <c r="HL246" s="59"/>
      <c r="HM246" s="59"/>
      <c r="HN246" s="59"/>
      <c r="HO246" s="59"/>
      <c r="HP246" s="59"/>
      <c r="HQ246" s="59"/>
      <c r="HR246" s="59"/>
      <c r="HS246" s="59"/>
      <c r="HT246" s="59"/>
      <c r="HU246" s="59"/>
      <c r="HV246" s="59"/>
      <c r="HW246" s="59"/>
      <c r="HX246" s="59"/>
      <c r="HY246" s="59"/>
      <c r="HZ246" s="59"/>
      <c r="IA246" s="59"/>
      <c r="IB246" s="59"/>
      <c r="IC246" s="59"/>
      <c r="ID246" s="59"/>
      <c r="IE246" s="59"/>
      <c r="IF246" s="59"/>
      <c r="IG246" s="59"/>
      <c r="IH246" s="59"/>
      <c r="II246" s="59"/>
      <c r="IJ246" s="59"/>
      <c r="IK246" s="59"/>
      <c r="IL246" s="59"/>
      <c r="IM246" s="59"/>
      <c r="IN246" s="59"/>
      <c r="IO246" s="59"/>
      <c r="IP246" s="59"/>
      <c r="IQ246" s="59"/>
      <c r="IR246" s="59"/>
      <c r="IS246" s="59"/>
      <c r="IT246" s="59"/>
      <c r="IU246" s="59"/>
      <c r="IV246" s="59"/>
    </row>
    <row r="247" spans="1:256" ht="18">
      <c r="A247" s="11" t="s">
        <v>54</v>
      </c>
      <c r="B247" s="31">
        <v>125.764706</v>
      </c>
      <c r="C247" s="31">
        <v>2496.080335368</v>
      </c>
      <c r="D247" s="31">
        <f t="shared" si="73"/>
        <v>2621.845041368</v>
      </c>
      <c r="E247" s="57">
        <v>0</v>
      </c>
      <c r="F247" s="51">
        <v>5895.717356</v>
      </c>
      <c r="G247" s="31">
        <f aca="true" t="shared" si="79" ref="G247:G252">+E247+F247</f>
        <v>5895.717356</v>
      </c>
      <c r="H247" s="31">
        <f aca="true" t="shared" si="80" ref="H247:H252">+D247+G247</f>
        <v>8517.562397368</v>
      </c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59"/>
      <c r="AA247" s="59"/>
      <c r="AB247" s="59"/>
      <c r="AC247" s="59"/>
      <c r="AD247" s="59"/>
      <c r="AE247" s="59"/>
      <c r="AF247" s="59"/>
      <c r="AG247" s="59"/>
      <c r="AH247" s="59"/>
      <c r="AI247" s="59"/>
      <c r="AJ247" s="59"/>
      <c r="AK247" s="59"/>
      <c r="AL247" s="59"/>
      <c r="AM247" s="59"/>
      <c r="AN247" s="59"/>
      <c r="AO247" s="59"/>
      <c r="AP247" s="59"/>
      <c r="AQ247" s="59"/>
      <c r="AR247" s="59"/>
      <c r="AS247" s="59"/>
      <c r="AT247" s="59"/>
      <c r="AU247" s="59"/>
      <c r="AV247" s="59"/>
      <c r="AW247" s="59"/>
      <c r="AX247" s="59"/>
      <c r="AY247" s="59"/>
      <c r="AZ247" s="59"/>
      <c r="BA247" s="59"/>
      <c r="BB247" s="59"/>
      <c r="BC247" s="59"/>
      <c r="BD247" s="59"/>
      <c r="BE247" s="59"/>
      <c r="BF247" s="59"/>
      <c r="BG247" s="59"/>
      <c r="BH247" s="59"/>
      <c r="BI247" s="59"/>
      <c r="BJ247" s="59"/>
      <c r="BK247" s="59"/>
      <c r="BL247" s="59"/>
      <c r="BM247" s="59"/>
      <c r="BN247" s="59"/>
      <c r="BO247" s="59"/>
      <c r="BP247" s="59"/>
      <c r="BQ247" s="59"/>
      <c r="BR247" s="59"/>
      <c r="BS247" s="59"/>
      <c r="BT247" s="59"/>
      <c r="BU247" s="59"/>
      <c r="BV247" s="59"/>
      <c r="BW247" s="59"/>
      <c r="BX247" s="59"/>
      <c r="BY247" s="59"/>
      <c r="BZ247" s="59"/>
      <c r="CA247" s="59"/>
      <c r="CB247" s="59"/>
      <c r="CC247" s="59"/>
      <c r="CD247" s="59"/>
      <c r="CE247" s="59"/>
      <c r="CF247" s="59"/>
      <c r="CG247" s="59"/>
      <c r="CH247" s="59"/>
      <c r="CI247" s="59"/>
      <c r="CJ247" s="59"/>
      <c r="CK247" s="59"/>
      <c r="CL247" s="59"/>
      <c r="CM247" s="59"/>
      <c r="CN247" s="59"/>
      <c r="CO247" s="59"/>
      <c r="CP247" s="59"/>
      <c r="CQ247" s="59"/>
      <c r="CR247" s="59"/>
      <c r="CS247" s="59"/>
      <c r="CT247" s="59"/>
      <c r="CU247" s="59"/>
      <c r="CV247" s="59"/>
      <c r="CW247" s="59"/>
      <c r="CX247" s="59"/>
      <c r="CY247" s="59"/>
      <c r="CZ247" s="59"/>
      <c r="DA247" s="59"/>
      <c r="DB247" s="59"/>
      <c r="DC247" s="59"/>
      <c r="DD247" s="59"/>
      <c r="DE247" s="59"/>
      <c r="DF247" s="59"/>
      <c r="DG247" s="59"/>
      <c r="DH247" s="59"/>
      <c r="DI247" s="59"/>
      <c r="DJ247" s="59"/>
      <c r="DK247" s="59"/>
      <c r="DL247" s="59"/>
      <c r="DM247" s="59"/>
      <c r="DN247" s="59"/>
      <c r="DO247" s="59"/>
      <c r="DP247" s="59"/>
      <c r="DQ247" s="59"/>
      <c r="DR247" s="59"/>
      <c r="DS247" s="59"/>
      <c r="DT247" s="59"/>
      <c r="DU247" s="59"/>
      <c r="DV247" s="59"/>
      <c r="DW247" s="59"/>
      <c r="DX247" s="59"/>
      <c r="DY247" s="59"/>
      <c r="DZ247" s="59"/>
      <c r="EA247" s="59"/>
      <c r="EB247" s="59"/>
      <c r="EC247" s="59"/>
      <c r="ED247" s="59"/>
      <c r="EE247" s="59"/>
      <c r="EF247" s="59"/>
      <c r="EG247" s="59"/>
      <c r="EH247" s="59"/>
      <c r="EI247" s="59"/>
      <c r="EJ247" s="59"/>
      <c r="EK247" s="59"/>
      <c r="EL247" s="59"/>
      <c r="EM247" s="59"/>
      <c r="EN247" s="59"/>
      <c r="EO247" s="59"/>
      <c r="EP247" s="59"/>
      <c r="EQ247" s="59"/>
      <c r="ER247" s="59"/>
      <c r="ES247" s="59"/>
      <c r="ET247" s="59"/>
      <c r="EU247" s="59"/>
      <c r="EV247" s="59"/>
      <c r="EW247" s="59"/>
      <c r="EX247" s="59"/>
      <c r="EY247" s="59"/>
      <c r="EZ247" s="59"/>
      <c r="FA247" s="59"/>
      <c r="FB247" s="59"/>
      <c r="FC247" s="59"/>
      <c r="FD247" s="59"/>
      <c r="FE247" s="59"/>
      <c r="FF247" s="59"/>
      <c r="FG247" s="59"/>
      <c r="FH247" s="59"/>
      <c r="FI247" s="59"/>
      <c r="FJ247" s="59"/>
      <c r="FK247" s="59"/>
      <c r="FL247" s="59"/>
      <c r="FM247" s="59"/>
      <c r="FN247" s="59"/>
      <c r="FO247" s="59"/>
      <c r="FP247" s="59"/>
      <c r="FQ247" s="59"/>
      <c r="FR247" s="59"/>
      <c r="FS247" s="59"/>
      <c r="FT247" s="59"/>
      <c r="FU247" s="59"/>
      <c r="FV247" s="59"/>
      <c r="FW247" s="59"/>
      <c r="FX247" s="59"/>
      <c r="FY247" s="59"/>
      <c r="FZ247" s="59"/>
      <c r="GA247" s="59"/>
      <c r="GB247" s="59"/>
      <c r="GC247" s="59"/>
      <c r="GD247" s="59"/>
      <c r="GE247" s="59"/>
      <c r="GF247" s="59"/>
      <c r="GG247" s="59"/>
      <c r="GH247" s="59"/>
      <c r="GI247" s="59"/>
      <c r="GJ247" s="59"/>
      <c r="GK247" s="59"/>
      <c r="GL247" s="59"/>
      <c r="GM247" s="59"/>
      <c r="GN247" s="59"/>
      <c r="GO247" s="59"/>
      <c r="GP247" s="59"/>
      <c r="GQ247" s="59"/>
      <c r="GR247" s="59"/>
      <c r="GS247" s="59"/>
      <c r="GT247" s="59"/>
      <c r="GU247" s="59"/>
      <c r="GV247" s="59"/>
      <c r="GW247" s="59"/>
      <c r="GX247" s="59"/>
      <c r="GY247" s="59"/>
      <c r="GZ247" s="59"/>
      <c r="HA247" s="59"/>
      <c r="HB247" s="59"/>
      <c r="HC247" s="59"/>
      <c r="HD247" s="59"/>
      <c r="HE247" s="59"/>
      <c r="HF247" s="59"/>
      <c r="HG247" s="59"/>
      <c r="HH247" s="59"/>
      <c r="HI247" s="59"/>
      <c r="HJ247" s="59"/>
      <c r="HK247" s="59"/>
      <c r="HL247" s="59"/>
      <c r="HM247" s="59"/>
      <c r="HN247" s="59"/>
      <c r="HO247" s="59"/>
      <c r="HP247" s="59"/>
      <c r="HQ247" s="59"/>
      <c r="HR247" s="59"/>
      <c r="HS247" s="59"/>
      <c r="HT247" s="59"/>
      <c r="HU247" s="59"/>
      <c r="HV247" s="59"/>
      <c r="HW247" s="59"/>
      <c r="HX247" s="59"/>
      <c r="HY247" s="59"/>
      <c r="HZ247" s="59"/>
      <c r="IA247" s="59"/>
      <c r="IB247" s="59"/>
      <c r="IC247" s="59"/>
      <c r="ID247" s="59"/>
      <c r="IE247" s="59"/>
      <c r="IF247" s="59"/>
      <c r="IG247" s="59"/>
      <c r="IH247" s="59"/>
      <c r="II247" s="59"/>
      <c r="IJ247" s="59"/>
      <c r="IK247" s="59"/>
      <c r="IL247" s="59"/>
      <c r="IM247" s="59"/>
      <c r="IN247" s="59"/>
      <c r="IO247" s="59"/>
      <c r="IP247" s="59"/>
      <c r="IQ247" s="59"/>
      <c r="IR247" s="59"/>
      <c r="IS247" s="59"/>
      <c r="IT247" s="59"/>
      <c r="IU247" s="59"/>
      <c r="IV247" s="59"/>
    </row>
    <row r="248" spans="1:256" ht="18">
      <c r="A248" s="11" t="s">
        <v>22</v>
      </c>
      <c r="B248" s="31">
        <v>1665.968392</v>
      </c>
      <c r="C248" s="31">
        <v>2560.8284460000004</v>
      </c>
      <c r="D248" s="31">
        <f t="shared" si="73"/>
        <v>4226.796838</v>
      </c>
      <c r="E248" s="57">
        <v>0</v>
      </c>
      <c r="F248" s="51">
        <v>4688.162635</v>
      </c>
      <c r="G248" s="31">
        <f t="shared" si="79"/>
        <v>4688.162635</v>
      </c>
      <c r="H248" s="31">
        <f t="shared" si="80"/>
        <v>8914.959472999999</v>
      </c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  <c r="AA248" s="59"/>
      <c r="AB248" s="59"/>
      <c r="AC248" s="59"/>
      <c r="AD248" s="59"/>
      <c r="AE248" s="59"/>
      <c r="AF248" s="59"/>
      <c r="AG248" s="59"/>
      <c r="AH248" s="59"/>
      <c r="AI248" s="59"/>
      <c r="AJ248" s="59"/>
      <c r="AK248" s="59"/>
      <c r="AL248" s="59"/>
      <c r="AM248" s="59"/>
      <c r="AN248" s="59"/>
      <c r="AO248" s="59"/>
      <c r="AP248" s="59"/>
      <c r="AQ248" s="59"/>
      <c r="AR248" s="59"/>
      <c r="AS248" s="59"/>
      <c r="AT248" s="59"/>
      <c r="AU248" s="59"/>
      <c r="AV248" s="59"/>
      <c r="AW248" s="59"/>
      <c r="AX248" s="59"/>
      <c r="AY248" s="59"/>
      <c r="AZ248" s="59"/>
      <c r="BA248" s="59"/>
      <c r="BB248" s="59"/>
      <c r="BC248" s="59"/>
      <c r="BD248" s="59"/>
      <c r="BE248" s="59"/>
      <c r="BF248" s="59"/>
      <c r="BG248" s="59"/>
      <c r="BH248" s="59"/>
      <c r="BI248" s="59"/>
      <c r="BJ248" s="59"/>
      <c r="BK248" s="59"/>
      <c r="BL248" s="59"/>
      <c r="BM248" s="59"/>
      <c r="BN248" s="59"/>
      <c r="BO248" s="59"/>
      <c r="BP248" s="59"/>
      <c r="BQ248" s="59"/>
      <c r="BR248" s="59"/>
      <c r="BS248" s="59"/>
      <c r="BT248" s="59"/>
      <c r="BU248" s="59"/>
      <c r="BV248" s="59"/>
      <c r="BW248" s="59"/>
      <c r="BX248" s="59"/>
      <c r="BY248" s="59"/>
      <c r="BZ248" s="59"/>
      <c r="CA248" s="59"/>
      <c r="CB248" s="59"/>
      <c r="CC248" s="59"/>
      <c r="CD248" s="59"/>
      <c r="CE248" s="59"/>
      <c r="CF248" s="59"/>
      <c r="CG248" s="59"/>
      <c r="CH248" s="59"/>
      <c r="CI248" s="59"/>
      <c r="CJ248" s="59"/>
      <c r="CK248" s="59"/>
      <c r="CL248" s="59"/>
      <c r="CM248" s="59"/>
      <c r="CN248" s="59"/>
      <c r="CO248" s="59"/>
      <c r="CP248" s="59"/>
      <c r="CQ248" s="59"/>
      <c r="CR248" s="59"/>
      <c r="CS248" s="59"/>
      <c r="CT248" s="59"/>
      <c r="CU248" s="59"/>
      <c r="CV248" s="59"/>
      <c r="CW248" s="59"/>
      <c r="CX248" s="59"/>
      <c r="CY248" s="59"/>
      <c r="CZ248" s="59"/>
      <c r="DA248" s="59"/>
      <c r="DB248" s="59"/>
      <c r="DC248" s="59"/>
      <c r="DD248" s="59"/>
      <c r="DE248" s="59"/>
      <c r="DF248" s="59"/>
      <c r="DG248" s="59"/>
      <c r="DH248" s="59"/>
      <c r="DI248" s="59"/>
      <c r="DJ248" s="59"/>
      <c r="DK248" s="59"/>
      <c r="DL248" s="59"/>
      <c r="DM248" s="59"/>
      <c r="DN248" s="59"/>
      <c r="DO248" s="59"/>
      <c r="DP248" s="59"/>
      <c r="DQ248" s="59"/>
      <c r="DR248" s="59"/>
      <c r="DS248" s="59"/>
      <c r="DT248" s="59"/>
      <c r="DU248" s="59"/>
      <c r="DV248" s="59"/>
      <c r="DW248" s="59"/>
      <c r="DX248" s="59"/>
      <c r="DY248" s="59"/>
      <c r="DZ248" s="59"/>
      <c r="EA248" s="59"/>
      <c r="EB248" s="59"/>
      <c r="EC248" s="59"/>
      <c r="ED248" s="59"/>
      <c r="EE248" s="59"/>
      <c r="EF248" s="59"/>
      <c r="EG248" s="59"/>
      <c r="EH248" s="59"/>
      <c r="EI248" s="59"/>
      <c r="EJ248" s="59"/>
      <c r="EK248" s="59"/>
      <c r="EL248" s="59"/>
      <c r="EM248" s="59"/>
      <c r="EN248" s="59"/>
      <c r="EO248" s="59"/>
      <c r="EP248" s="59"/>
      <c r="EQ248" s="59"/>
      <c r="ER248" s="59"/>
      <c r="ES248" s="59"/>
      <c r="ET248" s="59"/>
      <c r="EU248" s="59"/>
      <c r="EV248" s="59"/>
      <c r="EW248" s="59"/>
      <c r="EX248" s="59"/>
      <c r="EY248" s="59"/>
      <c r="EZ248" s="59"/>
      <c r="FA248" s="59"/>
      <c r="FB248" s="59"/>
      <c r="FC248" s="59"/>
      <c r="FD248" s="59"/>
      <c r="FE248" s="59"/>
      <c r="FF248" s="59"/>
      <c r="FG248" s="59"/>
      <c r="FH248" s="59"/>
      <c r="FI248" s="59"/>
      <c r="FJ248" s="59"/>
      <c r="FK248" s="59"/>
      <c r="FL248" s="59"/>
      <c r="FM248" s="59"/>
      <c r="FN248" s="59"/>
      <c r="FO248" s="59"/>
      <c r="FP248" s="59"/>
      <c r="FQ248" s="59"/>
      <c r="FR248" s="59"/>
      <c r="FS248" s="59"/>
      <c r="FT248" s="59"/>
      <c r="FU248" s="59"/>
      <c r="FV248" s="59"/>
      <c r="FW248" s="59"/>
      <c r="FX248" s="59"/>
      <c r="FY248" s="59"/>
      <c r="FZ248" s="59"/>
      <c r="GA248" s="59"/>
      <c r="GB248" s="59"/>
      <c r="GC248" s="59"/>
      <c r="GD248" s="59"/>
      <c r="GE248" s="59"/>
      <c r="GF248" s="59"/>
      <c r="GG248" s="59"/>
      <c r="GH248" s="59"/>
      <c r="GI248" s="59"/>
      <c r="GJ248" s="59"/>
      <c r="GK248" s="59"/>
      <c r="GL248" s="59"/>
      <c r="GM248" s="59"/>
      <c r="GN248" s="59"/>
      <c r="GO248" s="59"/>
      <c r="GP248" s="59"/>
      <c r="GQ248" s="59"/>
      <c r="GR248" s="59"/>
      <c r="GS248" s="59"/>
      <c r="GT248" s="59"/>
      <c r="GU248" s="59"/>
      <c r="GV248" s="59"/>
      <c r="GW248" s="59"/>
      <c r="GX248" s="59"/>
      <c r="GY248" s="59"/>
      <c r="GZ248" s="59"/>
      <c r="HA248" s="59"/>
      <c r="HB248" s="59"/>
      <c r="HC248" s="59"/>
      <c r="HD248" s="59"/>
      <c r="HE248" s="59"/>
      <c r="HF248" s="59"/>
      <c r="HG248" s="59"/>
      <c r="HH248" s="59"/>
      <c r="HI248" s="59"/>
      <c r="HJ248" s="59"/>
      <c r="HK248" s="59"/>
      <c r="HL248" s="59"/>
      <c r="HM248" s="59"/>
      <c r="HN248" s="59"/>
      <c r="HO248" s="59"/>
      <c r="HP248" s="59"/>
      <c r="HQ248" s="59"/>
      <c r="HR248" s="59"/>
      <c r="HS248" s="59"/>
      <c r="HT248" s="59"/>
      <c r="HU248" s="59"/>
      <c r="HV248" s="59"/>
      <c r="HW248" s="59"/>
      <c r="HX248" s="59"/>
      <c r="HY248" s="59"/>
      <c r="HZ248" s="59"/>
      <c r="IA248" s="59"/>
      <c r="IB248" s="59"/>
      <c r="IC248" s="59"/>
      <c r="ID248" s="59"/>
      <c r="IE248" s="59"/>
      <c r="IF248" s="59"/>
      <c r="IG248" s="59"/>
      <c r="IH248" s="59"/>
      <c r="II248" s="59"/>
      <c r="IJ248" s="59"/>
      <c r="IK248" s="59"/>
      <c r="IL248" s="59"/>
      <c r="IM248" s="59"/>
      <c r="IN248" s="59"/>
      <c r="IO248" s="59"/>
      <c r="IP248" s="59"/>
      <c r="IQ248" s="59"/>
      <c r="IR248" s="59"/>
      <c r="IS248" s="59"/>
      <c r="IT248" s="59"/>
      <c r="IU248" s="59"/>
      <c r="IV248" s="59"/>
    </row>
    <row r="249" spans="1:256" ht="18">
      <c r="A249" s="11" t="s">
        <v>23</v>
      </c>
      <c r="B249" s="31">
        <v>722.24</v>
      </c>
      <c r="C249" s="31">
        <v>3627.9487900000004</v>
      </c>
      <c r="D249" s="31">
        <f t="shared" si="73"/>
        <v>4350.18879</v>
      </c>
      <c r="E249" s="57">
        <v>0</v>
      </c>
      <c r="F249" s="51">
        <v>10580.4</v>
      </c>
      <c r="G249" s="31">
        <f t="shared" si="79"/>
        <v>10580.4</v>
      </c>
      <c r="H249" s="31">
        <f t="shared" si="80"/>
        <v>14930.58879</v>
      </c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59"/>
      <c r="AA249" s="59"/>
      <c r="AB249" s="59"/>
      <c r="AC249" s="59"/>
      <c r="AD249" s="59"/>
      <c r="AE249" s="59"/>
      <c r="AF249" s="59"/>
      <c r="AG249" s="59"/>
      <c r="AH249" s="59"/>
      <c r="AI249" s="59"/>
      <c r="AJ249" s="59"/>
      <c r="AK249" s="59"/>
      <c r="AL249" s="59"/>
      <c r="AM249" s="59"/>
      <c r="AN249" s="59"/>
      <c r="AO249" s="59"/>
      <c r="AP249" s="59"/>
      <c r="AQ249" s="59"/>
      <c r="AR249" s="59"/>
      <c r="AS249" s="59"/>
      <c r="AT249" s="59"/>
      <c r="AU249" s="59"/>
      <c r="AV249" s="59"/>
      <c r="AW249" s="59"/>
      <c r="AX249" s="59"/>
      <c r="AY249" s="59"/>
      <c r="AZ249" s="59"/>
      <c r="BA249" s="59"/>
      <c r="BB249" s="59"/>
      <c r="BC249" s="59"/>
      <c r="BD249" s="59"/>
      <c r="BE249" s="59"/>
      <c r="BF249" s="59"/>
      <c r="BG249" s="59"/>
      <c r="BH249" s="59"/>
      <c r="BI249" s="59"/>
      <c r="BJ249" s="59"/>
      <c r="BK249" s="59"/>
      <c r="BL249" s="59"/>
      <c r="BM249" s="59"/>
      <c r="BN249" s="59"/>
      <c r="BO249" s="59"/>
      <c r="BP249" s="59"/>
      <c r="BQ249" s="59"/>
      <c r="BR249" s="59"/>
      <c r="BS249" s="59"/>
      <c r="BT249" s="59"/>
      <c r="BU249" s="59"/>
      <c r="BV249" s="59"/>
      <c r="BW249" s="59"/>
      <c r="BX249" s="59"/>
      <c r="BY249" s="59"/>
      <c r="BZ249" s="59"/>
      <c r="CA249" s="59"/>
      <c r="CB249" s="59"/>
      <c r="CC249" s="59"/>
      <c r="CD249" s="59"/>
      <c r="CE249" s="59"/>
      <c r="CF249" s="59"/>
      <c r="CG249" s="59"/>
      <c r="CH249" s="59"/>
      <c r="CI249" s="59"/>
      <c r="CJ249" s="59"/>
      <c r="CK249" s="59"/>
      <c r="CL249" s="59"/>
      <c r="CM249" s="59"/>
      <c r="CN249" s="59"/>
      <c r="CO249" s="59"/>
      <c r="CP249" s="59"/>
      <c r="CQ249" s="59"/>
      <c r="CR249" s="59"/>
      <c r="CS249" s="59"/>
      <c r="CT249" s="59"/>
      <c r="CU249" s="59"/>
      <c r="CV249" s="59"/>
      <c r="CW249" s="59"/>
      <c r="CX249" s="59"/>
      <c r="CY249" s="59"/>
      <c r="CZ249" s="59"/>
      <c r="DA249" s="59"/>
      <c r="DB249" s="59"/>
      <c r="DC249" s="59"/>
      <c r="DD249" s="59"/>
      <c r="DE249" s="59"/>
      <c r="DF249" s="59"/>
      <c r="DG249" s="59"/>
      <c r="DH249" s="59"/>
      <c r="DI249" s="59"/>
      <c r="DJ249" s="59"/>
      <c r="DK249" s="59"/>
      <c r="DL249" s="59"/>
      <c r="DM249" s="59"/>
      <c r="DN249" s="59"/>
      <c r="DO249" s="59"/>
      <c r="DP249" s="59"/>
      <c r="DQ249" s="59"/>
      <c r="DR249" s="59"/>
      <c r="DS249" s="59"/>
      <c r="DT249" s="59"/>
      <c r="DU249" s="59"/>
      <c r="DV249" s="59"/>
      <c r="DW249" s="59"/>
      <c r="DX249" s="59"/>
      <c r="DY249" s="59"/>
      <c r="DZ249" s="59"/>
      <c r="EA249" s="59"/>
      <c r="EB249" s="59"/>
      <c r="EC249" s="59"/>
      <c r="ED249" s="59"/>
      <c r="EE249" s="59"/>
      <c r="EF249" s="59"/>
      <c r="EG249" s="59"/>
      <c r="EH249" s="59"/>
      <c r="EI249" s="59"/>
      <c r="EJ249" s="59"/>
      <c r="EK249" s="59"/>
      <c r="EL249" s="59"/>
      <c r="EM249" s="59"/>
      <c r="EN249" s="59"/>
      <c r="EO249" s="59"/>
      <c r="EP249" s="59"/>
      <c r="EQ249" s="59"/>
      <c r="ER249" s="59"/>
      <c r="ES249" s="59"/>
      <c r="ET249" s="59"/>
      <c r="EU249" s="59"/>
      <c r="EV249" s="59"/>
      <c r="EW249" s="59"/>
      <c r="EX249" s="59"/>
      <c r="EY249" s="59"/>
      <c r="EZ249" s="59"/>
      <c r="FA249" s="59"/>
      <c r="FB249" s="59"/>
      <c r="FC249" s="59"/>
      <c r="FD249" s="59"/>
      <c r="FE249" s="59"/>
      <c r="FF249" s="59"/>
      <c r="FG249" s="59"/>
      <c r="FH249" s="59"/>
      <c r="FI249" s="59"/>
      <c r="FJ249" s="59"/>
      <c r="FK249" s="59"/>
      <c r="FL249" s="59"/>
      <c r="FM249" s="59"/>
      <c r="FN249" s="59"/>
      <c r="FO249" s="59"/>
      <c r="FP249" s="59"/>
      <c r="FQ249" s="59"/>
      <c r="FR249" s="59"/>
      <c r="FS249" s="59"/>
      <c r="FT249" s="59"/>
      <c r="FU249" s="59"/>
      <c r="FV249" s="59"/>
      <c r="FW249" s="59"/>
      <c r="FX249" s="59"/>
      <c r="FY249" s="59"/>
      <c r="FZ249" s="59"/>
      <c r="GA249" s="59"/>
      <c r="GB249" s="59"/>
      <c r="GC249" s="59"/>
      <c r="GD249" s="59"/>
      <c r="GE249" s="59"/>
      <c r="GF249" s="59"/>
      <c r="GG249" s="59"/>
      <c r="GH249" s="59"/>
      <c r="GI249" s="59"/>
      <c r="GJ249" s="59"/>
      <c r="GK249" s="59"/>
      <c r="GL249" s="59"/>
      <c r="GM249" s="59"/>
      <c r="GN249" s="59"/>
      <c r="GO249" s="59"/>
      <c r="GP249" s="59"/>
      <c r="GQ249" s="59"/>
      <c r="GR249" s="59"/>
      <c r="GS249" s="59"/>
      <c r="GT249" s="59"/>
      <c r="GU249" s="59"/>
      <c r="GV249" s="59"/>
      <c r="GW249" s="59"/>
      <c r="GX249" s="59"/>
      <c r="GY249" s="59"/>
      <c r="GZ249" s="59"/>
      <c r="HA249" s="59"/>
      <c r="HB249" s="59"/>
      <c r="HC249" s="59"/>
      <c r="HD249" s="59"/>
      <c r="HE249" s="59"/>
      <c r="HF249" s="59"/>
      <c r="HG249" s="59"/>
      <c r="HH249" s="59"/>
      <c r="HI249" s="59"/>
      <c r="HJ249" s="59"/>
      <c r="HK249" s="59"/>
      <c r="HL249" s="59"/>
      <c r="HM249" s="59"/>
      <c r="HN249" s="59"/>
      <c r="HO249" s="59"/>
      <c r="HP249" s="59"/>
      <c r="HQ249" s="59"/>
      <c r="HR249" s="59"/>
      <c r="HS249" s="59"/>
      <c r="HT249" s="59"/>
      <c r="HU249" s="59"/>
      <c r="HV249" s="59"/>
      <c r="HW249" s="59"/>
      <c r="HX249" s="59"/>
      <c r="HY249" s="59"/>
      <c r="HZ249" s="59"/>
      <c r="IA249" s="59"/>
      <c r="IB249" s="59"/>
      <c r="IC249" s="59"/>
      <c r="ID249" s="59"/>
      <c r="IE249" s="59"/>
      <c r="IF249" s="59"/>
      <c r="IG249" s="59"/>
      <c r="IH249" s="59"/>
      <c r="II249" s="59"/>
      <c r="IJ249" s="59"/>
      <c r="IK249" s="59"/>
      <c r="IL249" s="59"/>
      <c r="IM249" s="59"/>
      <c r="IN249" s="59"/>
      <c r="IO249" s="59"/>
      <c r="IP249" s="59"/>
      <c r="IQ249" s="59"/>
      <c r="IR249" s="59"/>
      <c r="IS249" s="59"/>
      <c r="IT249" s="59"/>
      <c r="IU249" s="59"/>
      <c r="IV249" s="59"/>
    </row>
    <row r="250" spans="1:256" ht="18">
      <c r="A250" s="11" t="s">
        <v>24</v>
      </c>
      <c r="B250" s="31">
        <v>532.972138</v>
      </c>
      <c r="C250" s="31">
        <v>4347.007018</v>
      </c>
      <c r="D250" s="31">
        <f t="shared" si="73"/>
        <v>4879.979156</v>
      </c>
      <c r="E250" s="57">
        <v>0</v>
      </c>
      <c r="F250" s="51">
        <v>5930.5</v>
      </c>
      <c r="G250" s="31">
        <f t="shared" si="79"/>
        <v>5930.5</v>
      </c>
      <c r="H250" s="31">
        <f t="shared" si="80"/>
        <v>10810.479156000001</v>
      </c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59"/>
      <c r="AA250" s="59"/>
      <c r="AB250" s="59"/>
      <c r="AC250" s="59"/>
      <c r="AD250" s="59"/>
      <c r="AE250" s="59"/>
      <c r="AF250" s="59"/>
      <c r="AG250" s="59"/>
      <c r="AH250" s="59"/>
      <c r="AI250" s="59"/>
      <c r="AJ250" s="59"/>
      <c r="AK250" s="59"/>
      <c r="AL250" s="59"/>
      <c r="AM250" s="59"/>
      <c r="AN250" s="59"/>
      <c r="AO250" s="59"/>
      <c r="AP250" s="59"/>
      <c r="AQ250" s="59"/>
      <c r="AR250" s="59"/>
      <c r="AS250" s="59"/>
      <c r="AT250" s="59"/>
      <c r="AU250" s="59"/>
      <c r="AV250" s="59"/>
      <c r="AW250" s="59"/>
      <c r="AX250" s="59"/>
      <c r="AY250" s="59"/>
      <c r="AZ250" s="59"/>
      <c r="BA250" s="59"/>
      <c r="BB250" s="59"/>
      <c r="BC250" s="59"/>
      <c r="BD250" s="59"/>
      <c r="BE250" s="59"/>
      <c r="BF250" s="59"/>
      <c r="BG250" s="59"/>
      <c r="BH250" s="59"/>
      <c r="BI250" s="59"/>
      <c r="BJ250" s="59"/>
      <c r="BK250" s="59"/>
      <c r="BL250" s="59"/>
      <c r="BM250" s="59"/>
      <c r="BN250" s="59"/>
      <c r="BO250" s="59"/>
      <c r="BP250" s="59"/>
      <c r="BQ250" s="59"/>
      <c r="BR250" s="59"/>
      <c r="BS250" s="59"/>
      <c r="BT250" s="59"/>
      <c r="BU250" s="59"/>
      <c r="BV250" s="59"/>
      <c r="BW250" s="59"/>
      <c r="BX250" s="59"/>
      <c r="BY250" s="59"/>
      <c r="BZ250" s="59"/>
      <c r="CA250" s="59"/>
      <c r="CB250" s="59"/>
      <c r="CC250" s="59"/>
      <c r="CD250" s="59"/>
      <c r="CE250" s="59"/>
      <c r="CF250" s="59"/>
      <c r="CG250" s="59"/>
      <c r="CH250" s="59"/>
      <c r="CI250" s="59"/>
      <c r="CJ250" s="59"/>
      <c r="CK250" s="59"/>
      <c r="CL250" s="59"/>
      <c r="CM250" s="59"/>
      <c r="CN250" s="59"/>
      <c r="CO250" s="59"/>
      <c r="CP250" s="59"/>
      <c r="CQ250" s="59"/>
      <c r="CR250" s="59"/>
      <c r="CS250" s="59"/>
      <c r="CT250" s="59"/>
      <c r="CU250" s="59"/>
      <c r="CV250" s="59"/>
      <c r="CW250" s="59"/>
      <c r="CX250" s="59"/>
      <c r="CY250" s="59"/>
      <c r="CZ250" s="59"/>
      <c r="DA250" s="59"/>
      <c r="DB250" s="59"/>
      <c r="DC250" s="59"/>
      <c r="DD250" s="59"/>
      <c r="DE250" s="59"/>
      <c r="DF250" s="59"/>
      <c r="DG250" s="59"/>
      <c r="DH250" s="59"/>
      <c r="DI250" s="59"/>
      <c r="DJ250" s="59"/>
      <c r="DK250" s="59"/>
      <c r="DL250" s="59"/>
      <c r="DM250" s="59"/>
      <c r="DN250" s="59"/>
      <c r="DO250" s="59"/>
      <c r="DP250" s="59"/>
      <c r="DQ250" s="59"/>
      <c r="DR250" s="59"/>
      <c r="DS250" s="59"/>
      <c r="DT250" s="59"/>
      <c r="DU250" s="59"/>
      <c r="DV250" s="59"/>
      <c r="DW250" s="59"/>
      <c r="DX250" s="59"/>
      <c r="DY250" s="59"/>
      <c r="DZ250" s="59"/>
      <c r="EA250" s="59"/>
      <c r="EB250" s="59"/>
      <c r="EC250" s="59"/>
      <c r="ED250" s="59"/>
      <c r="EE250" s="59"/>
      <c r="EF250" s="59"/>
      <c r="EG250" s="59"/>
      <c r="EH250" s="59"/>
      <c r="EI250" s="59"/>
      <c r="EJ250" s="59"/>
      <c r="EK250" s="59"/>
      <c r="EL250" s="59"/>
      <c r="EM250" s="59"/>
      <c r="EN250" s="59"/>
      <c r="EO250" s="59"/>
      <c r="EP250" s="59"/>
      <c r="EQ250" s="59"/>
      <c r="ER250" s="59"/>
      <c r="ES250" s="59"/>
      <c r="ET250" s="59"/>
      <c r="EU250" s="59"/>
      <c r="EV250" s="59"/>
      <c r="EW250" s="59"/>
      <c r="EX250" s="59"/>
      <c r="EY250" s="59"/>
      <c r="EZ250" s="59"/>
      <c r="FA250" s="59"/>
      <c r="FB250" s="59"/>
      <c r="FC250" s="59"/>
      <c r="FD250" s="59"/>
      <c r="FE250" s="59"/>
      <c r="FF250" s="59"/>
      <c r="FG250" s="59"/>
      <c r="FH250" s="59"/>
      <c r="FI250" s="59"/>
      <c r="FJ250" s="59"/>
      <c r="FK250" s="59"/>
      <c r="FL250" s="59"/>
      <c r="FM250" s="59"/>
      <c r="FN250" s="59"/>
      <c r="FO250" s="59"/>
      <c r="FP250" s="59"/>
      <c r="FQ250" s="59"/>
      <c r="FR250" s="59"/>
      <c r="FS250" s="59"/>
      <c r="FT250" s="59"/>
      <c r="FU250" s="59"/>
      <c r="FV250" s="59"/>
      <c r="FW250" s="59"/>
      <c r="FX250" s="59"/>
      <c r="FY250" s="59"/>
      <c r="FZ250" s="59"/>
      <c r="GA250" s="59"/>
      <c r="GB250" s="59"/>
      <c r="GC250" s="59"/>
      <c r="GD250" s="59"/>
      <c r="GE250" s="59"/>
      <c r="GF250" s="59"/>
      <c r="GG250" s="59"/>
      <c r="GH250" s="59"/>
      <c r="GI250" s="59"/>
      <c r="GJ250" s="59"/>
      <c r="GK250" s="59"/>
      <c r="GL250" s="59"/>
      <c r="GM250" s="59"/>
      <c r="GN250" s="59"/>
      <c r="GO250" s="59"/>
      <c r="GP250" s="59"/>
      <c r="GQ250" s="59"/>
      <c r="GR250" s="59"/>
      <c r="GS250" s="59"/>
      <c r="GT250" s="59"/>
      <c r="GU250" s="59"/>
      <c r="GV250" s="59"/>
      <c r="GW250" s="59"/>
      <c r="GX250" s="59"/>
      <c r="GY250" s="59"/>
      <c r="GZ250" s="59"/>
      <c r="HA250" s="59"/>
      <c r="HB250" s="59"/>
      <c r="HC250" s="59"/>
      <c r="HD250" s="59"/>
      <c r="HE250" s="59"/>
      <c r="HF250" s="59"/>
      <c r="HG250" s="59"/>
      <c r="HH250" s="59"/>
      <c r="HI250" s="59"/>
      <c r="HJ250" s="59"/>
      <c r="HK250" s="59"/>
      <c r="HL250" s="59"/>
      <c r="HM250" s="59"/>
      <c r="HN250" s="59"/>
      <c r="HO250" s="59"/>
      <c r="HP250" s="59"/>
      <c r="HQ250" s="59"/>
      <c r="HR250" s="59"/>
      <c r="HS250" s="59"/>
      <c r="HT250" s="59"/>
      <c r="HU250" s="59"/>
      <c r="HV250" s="59"/>
      <c r="HW250" s="59"/>
      <c r="HX250" s="59"/>
      <c r="HY250" s="59"/>
      <c r="HZ250" s="59"/>
      <c r="IA250" s="59"/>
      <c r="IB250" s="59"/>
      <c r="IC250" s="59"/>
      <c r="ID250" s="59"/>
      <c r="IE250" s="59"/>
      <c r="IF250" s="59"/>
      <c r="IG250" s="59"/>
      <c r="IH250" s="59"/>
      <c r="II250" s="59"/>
      <c r="IJ250" s="59"/>
      <c r="IK250" s="59"/>
      <c r="IL250" s="59"/>
      <c r="IM250" s="59"/>
      <c r="IN250" s="59"/>
      <c r="IO250" s="59"/>
      <c r="IP250" s="59"/>
      <c r="IQ250" s="59"/>
      <c r="IR250" s="59"/>
      <c r="IS250" s="59"/>
      <c r="IT250" s="59"/>
      <c r="IU250" s="59"/>
      <c r="IV250" s="59"/>
    </row>
    <row r="251" spans="1:256" ht="18">
      <c r="A251" s="11" t="s">
        <v>34</v>
      </c>
      <c r="B251" s="31">
        <v>112</v>
      </c>
      <c r="C251" s="31">
        <v>4239.666681</v>
      </c>
      <c r="D251" s="31">
        <f t="shared" si="73"/>
        <v>4351.666681</v>
      </c>
      <c r="E251" s="57">
        <v>0</v>
      </c>
      <c r="F251" s="51">
        <v>12366.315265</v>
      </c>
      <c r="G251" s="31">
        <f t="shared" si="79"/>
        <v>12366.315265</v>
      </c>
      <c r="H251" s="31">
        <f t="shared" si="80"/>
        <v>16717.981946</v>
      </c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59"/>
      <c r="AA251" s="59"/>
      <c r="AB251" s="59"/>
      <c r="AC251" s="59"/>
      <c r="AD251" s="59"/>
      <c r="AE251" s="59"/>
      <c r="AF251" s="59"/>
      <c r="AG251" s="59"/>
      <c r="AH251" s="59"/>
      <c r="AI251" s="59"/>
      <c r="AJ251" s="59"/>
      <c r="AK251" s="59"/>
      <c r="AL251" s="59"/>
      <c r="AM251" s="59"/>
      <c r="AN251" s="59"/>
      <c r="AO251" s="59"/>
      <c r="AP251" s="59"/>
      <c r="AQ251" s="59"/>
      <c r="AR251" s="59"/>
      <c r="AS251" s="59"/>
      <c r="AT251" s="59"/>
      <c r="AU251" s="59"/>
      <c r="AV251" s="59"/>
      <c r="AW251" s="59"/>
      <c r="AX251" s="59"/>
      <c r="AY251" s="59"/>
      <c r="AZ251" s="59"/>
      <c r="BA251" s="59"/>
      <c r="BB251" s="59"/>
      <c r="BC251" s="59"/>
      <c r="BD251" s="59"/>
      <c r="BE251" s="59"/>
      <c r="BF251" s="59"/>
      <c r="BG251" s="59"/>
      <c r="BH251" s="59"/>
      <c r="BI251" s="59"/>
      <c r="BJ251" s="59"/>
      <c r="BK251" s="59"/>
      <c r="BL251" s="59"/>
      <c r="BM251" s="59"/>
      <c r="BN251" s="59"/>
      <c r="BO251" s="59"/>
      <c r="BP251" s="59"/>
      <c r="BQ251" s="59"/>
      <c r="BR251" s="59"/>
      <c r="BS251" s="59"/>
      <c r="BT251" s="59"/>
      <c r="BU251" s="59"/>
      <c r="BV251" s="59"/>
      <c r="BW251" s="59"/>
      <c r="BX251" s="59"/>
      <c r="BY251" s="59"/>
      <c r="BZ251" s="59"/>
      <c r="CA251" s="59"/>
      <c r="CB251" s="59"/>
      <c r="CC251" s="59"/>
      <c r="CD251" s="59"/>
      <c r="CE251" s="59"/>
      <c r="CF251" s="59"/>
      <c r="CG251" s="59"/>
      <c r="CH251" s="59"/>
      <c r="CI251" s="59"/>
      <c r="CJ251" s="59"/>
      <c r="CK251" s="59"/>
      <c r="CL251" s="59"/>
      <c r="CM251" s="59"/>
      <c r="CN251" s="59"/>
      <c r="CO251" s="59"/>
      <c r="CP251" s="59"/>
      <c r="CQ251" s="59"/>
      <c r="CR251" s="59"/>
      <c r="CS251" s="59"/>
      <c r="CT251" s="59"/>
      <c r="CU251" s="59"/>
      <c r="CV251" s="59"/>
      <c r="CW251" s="59"/>
      <c r="CX251" s="59"/>
      <c r="CY251" s="59"/>
      <c r="CZ251" s="59"/>
      <c r="DA251" s="59"/>
      <c r="DB251" s="59"/>
      <c r="DC251" s="59"/>
      <c r="DD251" s="59"/>
      <c r="DE251" s="59"/>
      <c r="DF251" s="59"/>
      <c r="DG251" s="59"/>
      <c r="DH251" s="59"/>
      <c r="DI251" s="59"/>
      <c r="DJ251" s="59"/>
      <c r="DK251" s="59"/>
      <c r="DL251" s="59"/>
      <c r="DM251" s="59"/>
      <c r="DN251" s="59"/>
      <c r="DO251" s="59"/>
      <c r="DP251" s="59"/>
      <c r="DQ251" s="59"/>
      <c r="DR251" s="59"/>
      <c r="DS251" s="59"/>
      <c r="DT251" s="59"/>
      <c r="DU251" s="59"/>
      <c r="DV251" s="59"/>
      <c r="DW251" s="59"/>
      <c r="DX251" s="59"/>
      <c r="DY251" s="59"/>
      <c r="DZ251" s="59"/>
      <c r="EA251" s="59"/>
      <c r="EB251" s="59"/>
      <c r="EC251" s="59"/>
      <c r="ED251" s="59"/>
      <c r="EE251" s="59"/>
      <c r="EF251" s="59"/>
      <c r="EG251" s="59"/>
      <c r="EH251" s="59"/>
      <c r="EI251" s="59"/>
      <c r="EJ251" s="59"/>
      <c r="EK251" s="59"/>
      <c r="EL251" s="59"/>
      <c r="EM251" s="59"/>
      <c r="EN251" s="59"/>
      <c r="EO251" s="59"/>
      <c r="EP251" s="59"/>
      <c r="EQ251" s="59"/>
      <c r="ER251" s="59"/>
      <c r="ES251" s="59"/>
      <c r="ET251" s="59"/>
      <c r="EU251" s="59"/>
      <c r="EV251" s="59"/>
      <c r="EW251" s="59"/>
      <c r="EX251" s="59"/>
      <c r="EY251" s="59"/>
      <c r="EZ251" s="59"/>
      <c r="FA251" s="59"/>
      <c r="FB251" s="59"/>
      <c r="FC251" s="59"/>
      <c r="FD251" s="59"/>
      <c r="FE251" s="59"/>
      <c r="FF251" s="59"/>
      <c r="FG251" s="59"/>
      <c r="FH251" s="59"/>
      <c r="FI251" s="59"/>
      <c r="FJ251" s="59"/>
      <c r="FK251" s="59"/>
      <c r="FL251" s="59"/>
      <c r="FM251" s="59"/>
      <c r="FN251" s="59"/>
      <c r="FO251" s="59"/>
      <c r="FP251" s="59"/>
      <c r="FQ251" s="59"/>
      <c r="FR251" s="59"/>
      <c r="FS251" s="59"/>
      <c r="FT251" s="59"/>
      <c r="FU251" s="59"/>
      <c r="FV251" s="59"/>
      <c r="FW251" s="59"/>
      <c r="FX251" s="59"/>
      <c r="FY251" s="59"/>
      <c r="FZ251" s="59"/>
      <c r="GA251" s="59"/>
      <c r="GB251" s="59"/>
      <c r="GC251" s="59"/>
      <c r="GD251" s="59"/>
      <c r="GE251" s="59"/>
      <c r="GF251" s="59"/>
      <c r="GG251" s="59"/>
      <c r="GH251" s="59"/>
      <c r="GI251" s="59"/>
      <c r="GJ251" s="59"/>
      <c r="GK251" s="59"/>
      <c r="GL251" s="59"/>
      <c r="GM251" s="59"/>
      <c r="GN251" s="59"/>
      <c r="GO251" s="59"/>
      <c r="GP251" s="59"/>
      <c r="GQ251" s="59"/>
      <c r="GR251" s="59"/>
      <c r="GS251" s="59"/>
      <c r="GT251" s="59"/>
      <c r="GU251" s="59"/>
      <c r="GV251" s="59"/>
      <c r="GW251" s="59"/>
      <c r="GX251" s="59"/>
      <c r="GY251" s="59"/>
      <c r="GZ251" s="59"/>
      <c r="HA251" s="59"/>
      <c r="HB251" s="59"/>
      <c r="HC251" s="59"/>
      <c r="HD251" s="59"/>
      <c r="HE251" s="59"/>
      <c r="HF251" s="59"/>
      <c r="HG251" s="59"/>
      <c r="HH251" s="59"/>
      <c r="HI251" s="59"/>
      <c r="HJ251" s="59"/>
      <c r="HK251" s="59"/>
      <c r="HL251" s="59"/>
      <c r="HM251" s="59"/>
      <c r="HN251" s="59"/>
      <c r="HO251" s="59"/>
      <c r="HP251" s="59"/>
      <c r="HQ251" s="59"/>
      <c r="HR251" s="59"/>
      <c r="HS251" s="59"/>
      <c r="HT251" s="59"/>
      <c r="HU251" s="59"/>
      <c r="HV251" s="59"/>
      <c r="HW251" s="59"/>
      <c r="HX251" s="59"/>
      <c r="HY251" s="59"/>
      <c r="HZ251" s="59"/>
      <c r="IA251" s="59"/>
      <c r="IB251" s="59"/>
      <c r="IC251" s="59"/>
      <c r="ID251" s="59"/>
      <c r="IE251" s="59"/>
      <c r="IF251" s="59"/>
      <c r="IG251" s="59"/>
      <c r="IH251" s="59"/>
      <c r="II251" s="59"/>
      <c r="IJ251" s="59"/>
      <c r="IK251" s="59"/>
      <c r="IL251" s="59"/>
      <c r="IM251" s="59"/>
      <c r="IN251" s="59"/>
      <c r="IO251" s="59"/>
      <c r="IP251" s="59"/>
      <c r="IQ251" s="59"/>
      <c r="IR251" s="59"/>
      <c r="IS251" s="59"/>
      <c r="IT251" s="59"/>
      <c r="IU251" s="59"/>
      <c r="IV251" s="59"/>
    </row>
    <row r="252" spans="1:256" ht="18">
      <c r="A252" s="11" t="s">
        <v>42</v>
      </c>
      <c r="B252" s="31">
        <v>25.235294</v>
      </c>
      <c r="C252" s="31">
        <v>4362.926666</v>
      </c>
      <c r="D252" s="31">
        <f t="shared" si="73"/>
        <v>4388.16196</v>
      </c>
      <c r="E252" s="57">
        <v>0</v>
      </c>
      <c r="F252" s="51">
        <v>11341.815</v>
      </c>
      <c r="G252" s="31">
        <f t="shared" si="79"/>
        <v>11341.815</v>
      </c>
      <c r="H252" s="31">
        <f t="shared" si="80"/>
        <v>15729.97696</v>
      </c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59"/>
      <c r="AA252" s="59"/>
      <c r="AB252" s="59"/>
      <c r="AC252" s="59"/>
      <c r="AD252" s="59"/>
      <c r="AE252" s="59"/>
      <c r="AF252" s="59"/>
      <c r="AG252" s="59"/>
      <c r="AH252" s="59"/>
      <c r="AI252" s="59"/>
      <c r="AJ252" s="59"/>
      <c r="AK252" s="59"/>
      <c r="AL252" s="59"/>
      <c r="AM252" s="59"/>
      <c r="AN252" s="59"/>
      <c r="AO252" s="59"/>
      <c r="AP252" s="59"/>
      <c r="AQ252" s="59"/>
      <c r="AR252" s="59"/>
      <c r="AS252" s="59"/>
      <c r="AT252" s="59"/>
      <c r="AU252" s="59"/>
      <c r="AV252" s="59"/>
      <c r="AW252" s="59"/>
      <c r="AX252" s="59"/>
      <c r="AY252" s="59"/>
      <c r="AZ252" s="59"/>
      <c r="BA252" s="59"/>
      <c r="BB252" s="59"/>
      <c r="BC252" s="59"/>
      <c r="BD252" s="59"/>
      <c r="BE252" s="59"/>
      <c r="BF252" s="59"/>
      <c r="BG252" s="59"/>
      <c r="BH252" s="59"/>
      <c r="BI252" s="59"/>
      <c r="BJ252" s="59"/>
      <c r="BK252" s="59"/>
      <c r="BL252" s="59"/>
      <c r="BM252" s="59"/>
      <c r="BN252" s="59"/>
      <c r="BO252" s="59"/>
      <c r="BP252" s="59"/>
      <c r="BQ252" s="59"/>
      <c r="BR252" s="59"/>
      <c r="BS252" s="59"/>
      <c r="BT252" s="59"/>
      <c r="BU252" s="59"/>
      <c r="BV252" s="59"/>
      <c r="BW252" s="59"/>
      <c r="BX252" s="59"/>
      <c r="BY252" s="59"/>
      <c r="BZ252" s="59"/>
      <c r="CA252" s="59"/>
      <c r="CB252" s="59"/>
      <c r="CC252" s="59"/>
      <c r="CD252" s="59"/>
      <c r="CE252" s="59"/>
      <c r="CF252" s="59"/>
      <c r="CG252" s="59"/>
      <c r="CH252" s="59"/>
      <c r="CI252" s="59"/>
      <c r="CJ252" s="59"/>
      <c r="CK252" s="59"/>
      <c r="CL252" s="59"/>
      <c r="CM252" s="59"/>
      <c r="CN252" s="59"/>
      <c r="CO252" s="59"/>
      <c r="CP252" s="59"/>
      <c r="CQ252" s="59"/>
      <c r="CR252" s="59"/>
      <c r="CS252" s="59"/>
      <c r="CT252" s="59"/>
      <c r="CU252" s="59"/>
      <c r="CV252" s="59"/>
      <c r="CW252" s="59"/>
      <c r="CX252" s="59"/>
      <c r="CY252" s="59"/>
      <c r="CZ252" s="59"/>
      <c r="DA252" s="59"/>
      <c r="DB252" s="59"/>
      <c r="DC252" s="59"/>
      <c r="DD252" s="59"/>
      <c r="DE252" s="59"/>
      <c r="DF252" s="59"/>
      <c r="DG252" s="59"/>
      <c r="DH252" s="59"/>
      <c r="DI252" s="59"/>
      <c r="DJ252" s="59"/>
      <c r="DK252" s="59"/>
      <c r="DL252" s="59"/>
      <c r="DM252" s="59"/>
      <c r="DN252" s="59"/>
      <c r="DO252" s="59"/>
      <c r="DP252" s="59"/>
      <c r="DQ252" s="59"/>
      <c r="DR252" s="59"/>
      <c r="DS252" s="59"/>
      <c r="DT252" s="59"/>
      <c r="DU252" s="59"/>
      <c r="DV252" s="59"/>
      <c r="DW252" s="59"/>
      <c r="DX252" s="59"/>
      <c r="DY252" s="59"/>
      <c r="DZ252" s="59"/>
      <c r="EA252" s="59"/>
      <c r="EB252" s="59"/>
      <c r="EC252" s="59"/>
      <c r="ED252" s="59"/>
      <c r="EE252" s="59"/>
      <c r="EF252" s="59"/>
      <c r="EG252" s="59"/>
      <c r="EH252" s="59"/>
      <c r="EI252" s="59"/>
      <c r="EJ252" s="59"/>
      <c r="EK252" s="59"/>
      <c r="EL252" s="59"/>
      <c r="EM252" s="59"/>
      <c r="EN252" s="59"/>
      <c r="EO252" s="59"/>
      <c r="EP252" s="59"/>
      <c r="EQ252" s="59"/>
      <c r="ER252" s="59"/>
      <c r="ES252" s="59"/>
      <c r="ET252" s="59"/>
      <c r="EU252" s="59"/>
      <c r="EV252" s="59"/>
      <c r="EW252" s="59"/>
      <c r="EX252" s="59"/>
      <c r="EY252" s="59"/>
      <c r="EZ252" s="59"/>
      <c r="FA252" s="59"/>
      <c r="FB252" s="59"/>
      <c r="FC252" s="59"/>
      <c r="FD252" s="59"/>
      <c r="FE252" s="59"/>
      <c r="FF252" s="59"/>
      <c r="FG252" s="59"/>
      <c r="FH252" s="59"/>
      <c r="FI252" s="59"/>
      <c r="FJ252" s="59"/>
      <c r="FK252" s="59"/>
      <c r="FL252" s="59"/>
      <c r="FM252" s="59"/>
      <c r="FN252" s="59"/>
      <c r="FO252" s="59"/>
      <c r="FP252" s="59"/>
      <c r="FQ252" s="59"/>
      <c r="FR252" s="59"/>
      <c r="FS252" s="59"/>
      <c r="FT252" s="59"/>
      <c r="FU252" s="59"/>
      <c r="FV252" s="59"/>
      <c r="FW252" s="59"/>
      <c r="FX252" s="59"/>
      <c r="FY252" s="59"/>
      <c r="FZ252" s="59"/>
      <c r="GA252" s="59"/>
      <c r="GB252" s="59"/>
      <c r="GC252" s="59"/>
      <c r="GD252" s="59"/>
      <c r="GE252" s="59"/>
      <c r="GF252" s="59"/>
      <c r="GG252" s="59"/>
      <c r="GH252" s="59"/>
      <c r="GI252" s="59"/>
      <c r="GJ252" s="59"/>
      <c r="GK252" s="59"/>
      <c r="GL252" s="59"/>
      <c r="GM252" s="59"/>
      <c r="GN252" s="59"/>
      <c r="GO252" s="59"/>
      <c r="GP252" s="59"/>
      <c r="GQ252" s="59"/>
      <c r="GR252" s="59"/>
      <c r="GS252" s="59"/>
      <c r="GT252" s="59"/>
      <c r="GU252" s="59"/>
      <c r="GV252" s="59"/>
      <c r="GW252" s="59"/>
      <c r="GX252" s="59"/>
      <c r="GY252" s="59"/>
      <c r="GZ252" s="59"/>
      <c r="HA252" s="59"/>
      <c r="HB252" s="59"/>
      <c r="HC252" s="59"/>
      <c r="HD252" s="59"/>
      <c r="HE252" s="59"/>
      <c r="HF252" s="59"/>
      <c r="HG252" s="59"/>
      <c r="HH252" s="59"/>
      <c r="HI252" s="59"/>
      <c r="HJ252" s="59"/>
      <c r="HK252" s="59"/>
      <c r="HL252" s="59"/>
      <c r="HM252" s="59"/>
      <c r="HN252" s="59"/>
      <c r="HO252" s="59"/>
      <c r="HP252" s="59"/>
      <c r="HQ252" s="59"/>
      <c r="HR252" s="59"/>
      <c r="HS252" s="59"/>
      <c r="HT252" s="59"/>
      <c r="HU252" s="59"/>
      <c r="HV252" s="59"/>
      <c r="HW252" s="59"/>
      <c r="HX252" s="59"/>
      <c r="HY252" s="59"/>
      <c r="HZ252" s="59"/>
      <c r="IA252" s="59"/>
      <c r="IB252" s="59"/>
      <c r="IC252" s="59"/>
      <c r="ID252" s="59"/>
      <c r="IE252" s="59"/>
      <c r="IF252" s="59"/>
      <c r="IG252" s="59"/>
      <c r="IH252" s="59"/>
      <c r="II252" s="59"/>
      <c r="IJ252" s="59"/>
      <c r="IK252" s="59"/>
      <c r="IL252" s="59"/>
      <c r="IM252" s="59"/>
      <c r="IN252" s="59"/>
      <c r="IO252" s="59"/>
      <c r="IP252" s="59"/>
      <c r="IQ252" s="59"/>
      <c r="IR252" s="59"/>
      <c r="IS252" s="59"/>
      <c r="IT252" s="59"/>
      <c r="IU252" s="59"/>
      <c r="IV252" s="59"/>
    </row>
    <row r="253" spans="1:256" ht="18">
      <c r="A253" s="11" t="s">
        <v>48</v>
      </c>
      <c r="B253" s="31">
        <v>3103.949452</v>
      </c>
      <c r="C253" s="31">
        <v>3356.907698</v>
      </c>
      <c r="D253" s="31">
        <f t="shared" si="73"/>
        <v>6460.85715</v>
      </c>
      <c r="E253" s="57">
        <v>0</v>
      </c>
      <c r="F253" s="51">
        <v>3203.361535</v>
      </c>
      <c r="G253" s="31">
        <f aca="true" t="shared" si="81" ref="G253:G258">+E253+F253</f>
        <v>3203.361535</v>
      </c>
      <c r="H253" s="31">
        <f aca="true" t="shared" si="82" ref="H253:H258">+D253+G253</f>
        <v>9664.218685</v>
      </c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59"/>
      <c r="AA253" s="59"/>
      <c r="AB253" s="59"/>
      <c r="AC253" s="59"/>
      <c r="AD253" s="59"/>
      <c r="AE253" s="59"/>
      <c r="AF253" s="59"/>
      <c r="AG253" s="59"/>
      <c r="AH253" s="59"/>
      <c r="AI253" s="59"/>
      <c r="AJ253" s="59"/>
      <c r="AK253" s="59"/>
      <c r="AL253" s="59"/>
      <c r="AM253" s="59"/>
      <c r="AN253" s="59"/>
      <c r="AO253" s="59"/>
      <c r="AP253" s="59"/>
      <c r="AQ253" s="59"/>
      <c r="AR253" s="59"/>
      <c r="AS253" s="59"/>
      <c r="AT253" s="59"/>
      <c r="AU253" s="59"/>
      <c r="AV253" s="59"/>
      <c r="AW253" s="59"/>
      <c r="AX253" s="59"/>
      <c r="AY253" s="59"/>
      <c r="AZ253" s="59"/>
      <c r="BA253" s="59"/>
      <c r="BB253" s="59"/>
      <c r="BC253" s="59"/>
      <c r="BD253" s="59"/>
      <c r="BE253" s="59"/>
      <c r="BF253" s="59"/>
      <c r="BG253" s="59"/>
      <c r="BH253" s="59"/>
      <c r="BI253" s="59"/>
      <c r="BJ253" s="59"/>
      <c r="BK253" s="59"/>
      <c r="BL253" s="59"/>
      <c r="BM253" s="59"/>
      <c r="BN253" s="59"/>
      <c r="BO253" s="59"/>
      <c r="BP253" s="59"/>
      <c r="BQ253" s="59"/>
      <c r="BR253" s="59"/>
      <c r="BS253" s="59"/>
      <c r="BT253" s="59"/>
      <c r="BU253" s="59"/>
      <c r="BV253" s="59"/>
      <c r="BW253" s="59"/>
      <c r="BX253" s="59"/>
      <c r="BY253" s="59"/>
      <c r="BZ253" s="59"/>
      <c r="CA253" s="59"/>
      <c r="CB253" s="59"/>
      <c r="CC253" s="59"/>
      <c r="CD253" s="59"/>
      <c r="CE253" s="59"/>
      <c r="CF253" s="59"/>
      <c r="CG253" s="59"/>
      <c r="CH253" s="59"/>
      <c r="CI253" s="59"/>
      <c r="CJ253" s="59"/>
      <c r="CK253" s="59"/>
      <c r="CL253" s="59"/>
      <c r="CM253" s="59"/>
      <c r="CN253" s="59"/>
      <c r="CO253" s="59"/>
      <c r="CP253" s="59"/>
      <c r="CQ253" s="59"/>
      <c r="CR253" s="59"/>
      <c r="CS253" s="59"/>
      <c r="CT253" s="59"/>
      <c r="CU253" s="59"/>
      <c r="CV253" s="59"/>
      <c r="CW253" s="59"/>
      <c r="CX253" s="59"/>
      <c r="CY253" s="59"/>
      <c r="CZ253" s="59"/>
      <c r="DA253" s="59"/>
      <c r="DB253" s="59"/>
      <c r="DC253" s="59"/>
      <c r="DD253" s="59"/>
      <c r="DE253" s="59"/>
      <c r="DF253" s="59"/>
      <c r="DG253" s="59"/>
      <c r="DH253" s="59"/>
      <c r="DI253" s="59"/>
      <c r="DJ253" s="59"/>
      <c r="DK253" s="59"/>
      <c r="DL253" s="59"/>
      <c r="DM253" s="59"/>
      <c r="DN253" s="59"/>
      <c r="DO253" s="59"/>
      <c r="DP253" s="59"/>
      <c r="DQ253" s="59"/>
      <c r="DR253" s="59"/>
      <c r="DS253" s="59"/>
      <c r="DT253" s="59"/>
      <c r="DU253" s="59"/>
      <c r="DV253" s="59"/>
      <c r="DW253" s="59"/>
      <c r="DX253" s="59"/>
      <c r="DY253" s="59"/>
      <c r="DZ253" s="59"/>
      <c r="EA253" s="59"/>
      <c r="EB253" s="59"/>
      <c r="EC253" s="59"/>
      <c r="ED253" s="59"/>
      <c r="EE253" s="59"/>
      <c r="EF253" s="59"/>
      <c r="EG253" s="59"/>
      <c r="EH253" s="59"/>
      <c r="EI253" s="59"/>
      <c r="EJ253" s="59"/>
      <c r="EK253" s="59"/>
      <c r="EL253" s="59"/>
      <c r="EM253" s="59"/>
      <c r="EN253" s="59"/>
      <c r="EO253" s="59"/>
      <c r="EP253" s="59"/>
      <c r="EQ253" s="59"/>
      <c r="ER253" s="59"/>
      <c r="ES253" s="59"/>
      <c r="ET253" s="59"/>
      <c r="EU253" s="59"/>
      <c r="EV253" s="59"/>
      <c r="EW253" s="59"/>
      <c r="EX253" s="59"/>
      <c r="EY253" s="59"/>
      <c r="EZ253" s="59"/>
      <c r="FA253" s="59"/>
      <c r="FB253" s="59"/>
      <c r="FC253" s="59"/>
      <c r="FD253" s="59"/>
      <c r="FE253" s="59"/>
      <c r="FF253" s="59"/>
      <c r="FG253" s="59"/>
      <c r="FH253" s="59"/>
      <c r="FI253" s="59"/>
      <c r="FJ253" s="59"/>
      <c r="FK253" s="59"/>
      <c r="FL253" s="59"/>
      <c r="FM253" s="59"/>
      <c r="FN253" s="59"/>
      <c r="FO253" s="59"/>
      <c r="FP253" s="59"/>
      <c r="FQ253" s="59"/>
      <c r="FR253" s="59"/>
      <c r="FS253" s="59"/>
      <c r="FT253" s="59"/>
      <c r="FU253" s="59"/>
      <c r="FV253" s="59"/>
      <c r="FW253" s="59"/>
      <c r="FX253" s="59"/>
      <c r="FY253" s="59"/>
      <c r="FZ253" s="59"/>
      <c r="GA253" s="59"/>
      <c r="GB253" s="59"/>
      <c r="GC253" s="59"/>
      <c r="GD253" s="59"/>
      <c r="GE253" s="59"/>
      <c r="GF253" s="59"/>
      <c r="GG253" s="59"/>
      <c r="GH253" s="59"/>
      <c r="GI253" s="59"/>
      <c r="GJ253" s="59"/>
      <c r="GK253" s="59"/>
      <c r="GL253" s="59"/>
      <c r="GM253" s="59"/>
      <c r="GN253" s="59"/>
      <c r="GO253" s="59"/>
      <c r="GP253" s="59"/>
      <c r="GQ253" s="59"/>
      <c r="GR253" s="59"/>
      <c r="GS253" s="59"/>
      <c r="GT253" s="59"/>
      <c r="GU253" s="59"/>
      <c r="GV253" s="59"/>
      <c r="GW253" s="59"/>
      <c r="GX253" s="59"/>
      <c r="GY253" s="59"/>
      <c r="GZ253" s="59"/>
      <c r="HA253" s="59"/>
      <c r="HB253" s="59"/>
      <c r="HC253" s="59"/>
      <c r="HD253" s="59"/>
      <c r="HE253" s="59"/>
      <c r="HF253" s="59"/>
      <c r="HG253" s="59"/>
      <c r="HH253" s="59"/>
      <c r="HI253" s="59"/>
      <c r="HJ253" s="59"/>
      <c r="HK253" s="59"/>
      <c r="HL253" s="59"/>
      <c r="HM253" s="59"/>
      <c r="HN253" s="59"/>
      <c r="HO253" s="59"/>
      <c r="HP253" s="59"/>
      <c r="HQ253" s="59"/>
      <c r="HR253" s="59"/>
      <c r="HS253" s="59"/>
      <c r="HT253" s="59"/>
      <c r="HU253" s="59"/>
      <c r="HV253" s="59"/>
      <c r="HW253" s="59"/>
      <c r="HX253" s="59"/>
      <c r="HY253" s="59"/>
      <c r="HZ253" s="59"/>
      <c r="IA253" s="59"/>
      <c r="IB253" s="59"/>
      <c r="IC253" s="59"/>
      <c r="ID253" s="59"/>
      <c r="IE253" s="59"/>
      <c r="IF253" s="59"/>
      <c r="IG253" s="59"/>
      <c r="IH253" s="59"/>
      <c r="II253" s="59"/>
      <c r="IJ253" s="59"/>
      <c r="IK253" s="59"/>
      <c r="IL253" s="59"/>
      <c r="IM253" s="59"/>
      <c r="IN253" s="59"/>
      <c r="IO253" s="59"/>
      <c r="IP253" s="59"/>
      <c r="IQ253" s="59"/>
      <c r="IR253" s="59"/>
      <c r="IS253" s="59"/>
      <c r="IT253" s="59"/>
      <c r="IU253" s="59"/>
      <c r="IV253" s="59"/>
    </row>
    <row r="254" spans="1:256" ht="18">
      <c r="A254" s="11" t="s">
        <v>49</v>
      </c>
      <c r="B254" s="31">
        <v>1928.062913</v>
      </c>
      <c r="C254" s="31">
        <v>3504.401559</v>
      </c>
      <c r="D254" s="31">
        <f t="shared" si="73"/>
        <v>5432.464472</v>
      </c>
      <c r="E254" s="57">
        <v>0</v>
      </c>
      <c r="F254" s="51">
        <v>4202.5</v>
      </c>
      <c r="G254" s="31">
        <f t="shared" si="81"/>
        <v>4202.5</v>
      </c>
      <c r="H254" s="31">
        <f t="shared" si="82"/>
        <v>9634.964472</v>
      </c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59"/>
      <c r="AA254" s="59"/>
      <c r="AB254" s="59"/>
      <c r="AC254" s="59"/>
      <c r="AD254" s="59"/>
      <c r="AE254" s="59"/>
      <c r="AF254" s="59"/>
      <c r="AG254" s="59"/>
      <c r="AH254" s="59"/>
      <c r="AI254" s="59"/>
      <c r="AJ254" s="59"/>
      <c r="AK254" s="59"/>
      <c r="AL254" s="59"/>
      <c r="AM254" s="59"/>
      <c r="AN254" s="59"/>
      <c r="AO254" s="59"/>
      <c r="AP254" s="59"/>
      <c r="AQ254" s="59"/>
      <c r="AR254" s="59"/>
      <c r="AS254" s="59"/>
      <c r="AT254" s="59"/>
      <c r="AU254" s="59"/>
      <c r="AV254" s="59"/>
      <c r="AW254" s="59"/>
      <c r="AX254" s="59"/>
      <c r="AY254" s="59"/>
      <c r="AZ254" s="59"/>
      <c r="BA254" s="59"/>
      <c r="BB254" s="59"/>
      <c r="BC254" s="59"/>
      <c r="BD254" s="59"/>
      <c r="BE254" s="59"/>
      <c r="BF254" s="59"/>
      <c r="BG254" s="59"/>
      <c r="BH254" s="59"/>
      <c r="BI254" s="59"/>
      <c r="BJ254" s="59"/>
      <c r="BK254" s="59"/>
      <c r="BL254" s="59"/>
      <c r="BM254" s="59"/>
      <c r="BN254" s="59"/>
      <c r="BO254" s="59"/>
      <c r="BP254" s="59"/>
      <c r="BQ254" s="59"/>
      <c r="BR254" s="59"/>
      <c r="BS254" s="59"/>
      <c r="BT254" s="59"/>
      <c r="BU254" s="59"/>
      <c r="BV254" s="59"/>
      <c r="BW254" s="59"/>
      <c r="BX254" s="59"/>
      <c r="BY254" s="59"/>
      <c r="BZ254" s="59"/>
      <c r="CA254" s="59"/>
      <c r="CB254" s="59"/>
      <c r="CC254" s="59"/>
      <c r="CD254" s="59"/>
      <c r="CE254" s="59"/>
      <c r="CF254" s="59"/>
      <c r="CG254" s="59"/>
      <c r="CH254" s="59"/>
      <c r="CI254" s="59"/>
      <c r="CJ254" s="59"/>
      <c r="CK254" s="59"/>
      <c r="CL254" s="59"/>
      <c r="CM254" s="59"/>
      <c r="CN254" s="59"/>
      <c r="CO254" s="59"/>
      <c r="CP254" s="59"/>
      <c r="CQ254" s="59"/>
      <c r="CR254" s="59"/>
      <c r="CS254" s="59"/>
      <c r="CT254" s="59"/>
      <c r="CU254" s="59"/>
      <c r="CV254" s="59"/>
      <c r="CW254" s="59"/>
      <c r="CX254" s="59"/>
      <c r="CY254" s="59"/>
      <c r="CZ254" s="59"/>
      <c r="DA254" s="59"/>
      <c r="DB254" s="59"/>
      <c r="DC254" s="59"/>
      <c r="DD254" s="59"/>
      <c r="DE254" s="59"/>
      <c r="DF254" s="59"/>
      <c r="DG254" s="59"/>
      <c r="DH254" s="59"/>
      <c r="DI254" s="59"/>
      <c r="DJ254" s="59"/>
      <c r="DK254" s="59"/>
      <c r="DL254" s="59"/>
      <c r="DM254" s="59"/>
      <c r="DN254" s="59"/>
      <c r="DO254" s="59"/>
      <c r="DP254" s="59"/>
      <c r="DQ254" s="59"/>
      <c r="DR254" s="59"/>
      <c r="DS254" s="59"/>
      <c r="DT254" s="59"/>
      <c r="DU254" s="59"/>
      <c r="DV254" s="59"/>
      <c r="DW254" s="59"/>
      <c r="DX254" s="59"/>
      <c r="DY254" s="59"/>
      <c r="DZ254" s="59"/>
      <c r="EA254" s="59"/>
      <c r="EB254" s="59"/>
      <c r="EC254" s="59"/>
      <c r="ED254" s="59"/>
      <c r="EE254" s="59"/>
      <c r="EF254" s="59"/>
      <c r="EG254" s="59"/>
      <c r="EH254" s="59"/>
      <c r="EI254" s="59"/>
      <c r="EJ254" s="59"/>
      <c r="EK254" s="59"/>
      <c r="EL254" s="59"/>
      <c r="EM254" s="59"/>
      <c r="EN254" s="59"/>
      <c r="EO254" s="59"/>
      <c r="EP254" s="59"/>
      <c r="EQ254" s="59"/>
      <c r="ER254" s="59"/>
      <c r="ES254" s="59"/>
      <c r="ET254" s="59"/>
      <c r="EU254" s="59"/>
      <c r="EV254" s="59"/>
      <c r="EW254" s="59"/>
      <c r="EX254" s="59"/>
      <c r="EY254" s="59"/>
      <c r="EZ254" s="59"/>
      <c r="FA254" s="59"/>
      <c r="FB254" s="59"/>
      <c r="FC254" s="59"/>
      <c r="FD254" s="59"/>
      <c r="FE254" s="59"/>
      <c r="FF254" s="59"/>
      <c r="FG254" s="59"/>
      <c r="FH254" s="59"/>
      <c r="FI254" s="59"/>
      <c r="FJ254" s="59"/>
      <c r="FK254" s="59"/>
      <c r="FL254" s="59"/>
      <c r="FM254" s="59"/>
      <c r="FN254" s="59"/>
      <c r="FO254" s="59"/>
      <c r="FP254" s="59"/>
      <c r="FQ254" s="59"/>
      <c r="FR254" s="59"/>
      <c r="FS254" s="59"/>
      <c r="FT254" s="59"/>
      <c r="FU254" s="59"/>
      <c r="FV254" s="59"/>
      <c r="FW254" s="59"/>
      <c r="FX254" s="59"/>
      <c r="FY254" s="59"/>
      <c r="FZ254" s="59"/>
      <c r="GA254" s="59"/>
      <c r="GB254" s="59"/>
      <c r="GC254" s="59"/>
      <c r="GD254" s="59"/>
      <c r="GE254" s="59"/>
      <c r="GF254" s="59"/>
      <c r="GG254" s="59"/>
      <c r="GH254" s="59"/>
      <c r="GI254" s="59"/>
      <c r="GJ254" s="59"/>
      <c r="GK254" s="59"/>
      <c r="GL254" s="59"/>
      <c r="GM254" s="59"/>
      <c r="GN254" s="59"/>
      <c r="GO254" s="59"/>
      <c r="GP254" s="59"/>
      <c r="GQ254" s="59"/>
      <c r="GR254" s="59"/>
      <c r="GS254" s="59"/>
      <c r="GT254" s="59"/>
      <c r="GU254" s="59"/>
      <c r="GV254" s="59"/>
      <c r="GW254" s="59"/>
      <c r="GX254" s="59"/>
      <c r="GY254" s="59"/>
      <c r="GZ254" s="59"/>
      <c r="HA254" s="59"/>
      <c r="HB254" s="59"/>
      <c r="HC254" s="59"/>
      <c r="HD254" s="59"/>
      <c r="HE254" s="59"/>
      <c r="HF254" s="59"/>
      <c r="HG254" s="59"/>
      <c r="HH254" s="59"/>
      <c r="HI254" s="59"/>
      <c r="HJ254" s="59"/>
      <c r="HK254" s="59"/>
      <c r="HL254" s="59"/>
      <c r="HM254" s="59"/>
      <c r="HN254" s="59"/>
      <c r="HO254" s="59"/>
      <c r="HP254" s="59"/>
      <c r="HQ254" s="59"/>
      <c r="HR254" s="59"/>
      <c r="HS254" s="59"/>
      <c r="HT254" s="59"/>
      <c r="HU254" s="59"/>
      <c r="HV254" s="59"/>
      <c r="HW254" s="59"/>
      <c r="HX254" s="59"/>
      <c r="HY254" s="59"/>
      <c r="HZ254" s="59"/>
      <c r="IA254" s="59"/>
      <c r="IB254" s="59"/>
      <c r="IC254" s="59"/>
      <c r="ID254" s="59"/>
      <c r="IE254" s="59"/>
      <c r="IF254" s="59"/>
      <c r="IG254" s="59"/>
      <c r="IH254" s="59"/>
      <c r="II254" s="59"/>
      <c r="IJ254" s="59"/>
      <c r="IK254" s="59"/>
      <c r="IL254" s="59"/>
      <c r="IM254" s="59"/>
      <c r="IN254" s="59"/>
      <c r="IO254" s="59"/>
      <c r="IP254" s="59"/>
      <c r="IQ254" s="59"/>
      <c r="IR254" s="59"/>
      <c r="IS254" s="59"/>
      <c r="IT254" s="59"/>
      <c r="IU254" s="59"/>
      <c r="IV254" s="59"/>
    </row>
    <row r="255" spans="1:256" ht="18">
      <c r="A255" s="11" t="s">
        <v>50</v>
      </c>
      <c r="B255" s="57">
        <v>0</v>
      </c>
      <c r="C255" s="23">
        <v>4401.188368</v>
      </c>
      <c r="D255" s="31">
        <f t="shared" si="73"/>
        <v>4401.188368</v>
      </c>
      <c r="E255" s="57">
        <v>0</v>
      </c>
      <c r="F255" s="51">
        <v>10797.4</v>
      </c>
      <c r="G255" s="31">
        <f t="shared" si="81"/>
        <v>10797.4</v>
      </c>
      <c r="H255" s="31">
        <f t="shared" si="82"/>
        <v>15198.588368</v>
      </c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  <c r="AA255" s="59"/>
      <c r="AB255" s="59"/>
      <c r="AC255" s="59"/>
      <c r="AD255" s="59"/>
      <c r="AE255" s="59"/>
      <c r="AF255" s="59"/>
      <c r="AG255" s="59"/>
      <c r="AH255" s="59"/>
      <c r="AI255" s="59"/>
      <c r="AJ255" s="59"/>
      <c r="AK255" s="59"/>
      <c r="AL255" s="59"/>
      <c r="AM255" s="59"/>
      <c r="AN255" s="59"/>
      <c r="AO255" s="59"/>
      <c r="AP255" s="59"/>
      <c r="AQ255" s="59"/>
      <c r="AR255" s="59"/>
      <c r="AS255" s="59"/>
      <c r="AT255" s="59"/>
      <c r="AU255" s="59"/>
      <c r="AV255" s="59"/>
      <c r="AW255" s="59"/>
      <c r="AX255" s="59"/>
      <c r="AY255" s="59"/>
      <c r="AZ255" s="59"/>
      <c r="BA255" s="59"/>
      <c r="BB255" s="59"/>
      <c r="BC255" s="59"/>
      <c r="BD255" s="59"/>
      <c r="BE255" s="59"/>
      <c r="BF255" s="59"/>
      <c r="BG255" s="59"/>
      <c r="BH255" s="59"/>
      <c r="BI255" s="59"/>
      <c r="BJ255" s="59"/>
      <c r="BK255" s="59"/>
      <c r="BL255" s="59"/>
      <c r="BM255" s="59"/>
      <c r="BN255" s="59"/>
      <c r="BO255" s="59"/>
      <c r="BP255" s="59"/>
      <c r="BQ255" s="59"/>
      <c r="BR255" s="59"/>
      <c r="BS255" s="59"/>
      <c r="BT255" s="59"/>
      <c r="BU255" s="59"/>
      <c r="BV255" s="59"/>
      <c r="BW255" s="59"/>
      <c r="BX255" s="59"/>
      <c r="BY255" s="59"/>
      <c r="BZ255" s="59"/>
      <c r="CA255" s="59"/>
      <c r="CB255" s="59"/>
      <c r="CC255" s="59"/>
      <c r="CD255" s="59"/>
      <c r="CE255" s="59"/>
      <c r="CF255" s="59"/>
      <c r="CG255" s="59"/>
      <c r="CH255" s="59"/>
      <c r="CI255" s="59"/>
      <c r="CJ255" s="59"/>
      <c r="CK255" s="59"/>
      <c r="CL255" s="59"/>
      <c r="CM255" s="59"/>
      <c r="CN255" s="59"/>
      <c r="CO255" s="59"/>
      <c r="CP255" s="59"/>
      <c r="CQ255" s="59"/>
      <c r="CR255" s="59"/>
      <c r="CS255" s="59"/>
      <c r="CT255" s="59"/>
      <c r="CU255" s="59"/>
      <c r="CV255" s="59"/>
      <c r="CW255" s="59"/>
      <c r="CX255" s="59"/>
      <c r="CY255" s="59"/>
      <c r="CZ255" s="59"/>
      <c r="DA255" s="59"/>
      <c r="DB255" s="59"/>
      <c r="DC255" s="59"/>
      <c r="DD255" s="59"/>
      <c r="DE255" s="59"/>
      <c r="DF255" s="59"/>
      <c r="DG255" s="59"/>
      <c r="DH255" s="59"/>
      <c r="DI255" s="59"/>
      <c r="DJ255" s="59"/>
      <c r="DK255" s="59"/>
      <c r="DL255" s="59"/>
      <c r="DM255" s="59"/>
      <c r="DN255" s="59"/>
      <c r="DO255" s="59"/>
      <c r="DP255" s="59"/>
      <c r="DQ255" s="59"/>
      <c r="DR255" s="59"/>
      <c r="DS255" s="59"/>
      <c r="DT255" s="59"/>
      <c r="DU255" s="59"/>
      <c r="DV255" s="59"/>
      <c r="DW255" s="59"/>
      <c r="DX255" s="59"/>
      <c r="DY255" s="59"/>
      <c r="DZ255" s="59"/>
      <c r="EA255" s="59"/>
      <c r="EB255" s="59"/>
      <c r="EC255" s="59"/>
      <c r="ED255" s="59"/>
      <c r="EE255" s="59"/>
      <c r="EF255" s="59"/>
      <c r="EG255" s="59"/>
      <c r="EH255" s="59"/>
      <c r="EI255" s="59"/>
      <c r="EJ255" s="59"/>
      <c r="EK255" s="59"/>
      <c r="EL255" s="59"/>
      <c r="EM255" s="59"/>
      <c r="EN255" s="59"/>
      <c r="EO255" s="59"/>
      <c r="EP255" s="59"/>
      <c r="EQ255" s="59"/>
      <c r="ER255" s="59"/>
      <c r="ES255" s="59"/>
      <c r="ET255" s="59"/>
      <c r="EU255" s="59"/>
      <c r="EV255" s="59"/>
      <c r="EW255" s="59"/>
      <c r="EX255" s="59"/>
      <c r="EY255" s="59"/>
      <c r="EZ255" s="59"/>
      <c r="FA255" s="59"/>
      <c r="FB255" s="59"/>
      <c r="FC255" s="59"/>
      <c r="FD255" s="59"/>
      <c r="FE255" s="59"/>
      <c r="FF255" s="59"/>
      <c r="FG255" s="59"/>
      <c r="FH255" s="59"/>
      <c r="FI255" s="59"/>
      <c r="FJ255" s="59"/>
      <c r="FK255" s="59"/>
      <c r="FL255" s="59"/>
      <c r="FM255" s="59"/>
      <c r="FN255" s="59"/>
      <c r="FO255" s="59"/>
      <c r="FP255" s="59"/>
      <c r="FQ255" s="59"/>
      <c r="FR255" s="59"/>
      <c r="FS255" s="59"/>
      <c r="FT255" s="59"/>
      <c r="FU255" s="59"/>
      <c r="FV255" s="59"/>
      <c r="FW255" s="59"/>
      <c r="FX255" s="59"/>
      <c r="FY255" s="59"/>
      <c r="FZ255" s="59"/>
      <c r="GA255" s="59"/>
      <c r="GB255" s="59"/>
      <c r="GC255" s="59"/>
      <c r="GD255" s="59"/>
      <c r="GE255" s="59"/>
      <c r="GF255" s="59"/>
      <c r="GG255" s="59"/>
      <c r="GH255" s="59"/>
      <c r="GI255" s="59"/>
      <c r="GJ255" s="59"/>
      <c r="GK255" s="59"/>
      <c r="GL255" s="59"/>
      <c r="GM255" s="59"/>
      <c r="GN255" s="59"/>
      <c r="GO255" s="59"/>
      <c r="GP255" s="59"/>
      <c r="GQ255" s="59"/>
      <c r="GR255" s="59"/>
      <c r="GS255" s="59"/>
      <c r="GT255" s="59"/>
      <c r="GU255" s="59"/>
      <c r="GV255" s="59"/>
      <c r="GW255" s="59"/>
      <c r="GX255" s="59"/>
      <c r="GY255" s="59"/>
      <c r="GZ255" s="59"/>
      <c r="HA255" s="59"/>
      <c r="HB255" s="59"/>
      <c r="HC255" s="59"/>
      <c r="HD255" s="59"/>
      <c r="HE255" s="59"/>
      <c r="HF255" s="59"/>
      <c r="HG255" s="59"/>
      <c r="HH255" s="59"/>
      <c r="HI255" s="59"/>
      <c r="HJ255" s="59"/>
      <c r="HK255" s="59"/>
      <c r="HL255" s="59"/>
      <c r="HM255" s="59"/>
      <c r="HN255" s="59"/>
      <c r="HO255" s="59"/>
      <c r="HP255" s="59"/>
      <c r="HQ255" s="59"/>
      <c r="HR255" s="59"/>
      <c r="HS255" s="59"/>
      <c r="HT255" s="59"/>
      <c r="HU255" s="59"/>
      <c r="HV255" s="59"/>
      <c r="HW255" s="59"/>
      <c r="HX255" s="59"/>
      <c r="HY255" s="59"/>
      <c r="HZ255" s="59"/>
      <c r="IA255" s="59"/>
      <c r="IB255" s="59"/>
      <c r="IC255" s="59"/>
      <c r="ID255" s="59"/>
      <c r="IE255" s="59"/>
      <c r="IF255" s="59"/>
      <c r="IG255" s="59"/>
      <c r="IH255" s="59"/>
      <c r="II255" s="59"/>
      <c r="IJ255" s="59"/>
      <c r="IK255" s="59"/>
      <c r="IL255" s="59"/>
      <c r="IM255" s="59"/>
      <c r="IN255" s="59"/>
      <c r="IO255" s="59"/>
      <c r="IP255" s="59"/>
      <c r="IQ255" s="59"/>
      <c r="IR255" s="59"/>
      <c r="IS255" s="59"/>
      <c r="IT255" s="59"/>
      <c r="IU255" s="59"/>
      <c r="IV255" s="59"/>
    </row>
    <row r="256" spans="1:256" ht="18">
      <c r="A256" s="11" t="s">
        <v>51</v>
      </c>
      <c r="B256" s="31">
        <v>22.058824</v>
      </c>
      <c r="C256" s="23">
        <v>2480.574597</v>
      </c>
      <c r="D256" s="31">
        <f t="shared" si="73"/>
        <v>2502.633421</v>
      </c>
      <c r="E256" s="57">
        <v>0</v>
      </c>
      <c r="F256" s="51">
        <v>12755.88</v>
      </c>
      <c r="G256" s="31">
        <f t="shared" si="81"/>
        <v>12755.88</v>
      </c>
      <c r="H256" s="31">
        <f t="shared" si="82"/>
        <v>15258.513421</v>
      </c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59"/>
      <c r="Z256" s="59"/>
      <c r="AA256" s="59"/>
      <c r="AB256" s="59"/>
      <c r="AC256" s="59"/>
      <c r="AD256" s="59"/>
      <c r="AE256" s="59"/>
      <c r="AF256" s="59"/>
      <c r="AG256" s="59"/>
      <c r="AH256" s="59"/>
      <c r="AI256" s="59"/>
      <c r="AJ256" s="59"/>
      <c r="AK256" s="59"/>
      <c r="AL256" s="59"/>
      <c r="AM256" s="59"/>
      <c r="AN256" s="59"/>
      <c r="AO256" s="59"/>
      <c r="AP256" s="59"/>
      <c r="AQ256" s="59"/>
      <c r="AR256" s="59"/>
      <c r="AS256" s="59"/>
      <c r="AT256" s="59"/>
      <c r="AU256" s="59"/>
      <c r="AV256" s="59"/>
      <c r="AW256" s="59"/>
      <c r="AX256" s="59"/>
      <c r="AY256" s="59"/>
      <c r="AZ256" s="59"/>
      <c r="BA256" s="59"/>
      <c r="BB256" s="59"/>
      <c r="BC256" s="59"/>
      <c r="BD256" s="59"/>
      <c r="BE256" s="59"/>
      <c r="BF256" s="59"/>
      <c r="BG256" s="59"/>
      <c r="BH256" s="59"/>
      <c r="BI256" s="59"/>
      <c r="BJ256" s="59"/>
      <c r="BK256" s="59"/>
      <c r="BL256" s="59"/>
      <c r="BM256" s="59"/>
      <c r="BN256" s="59"/>
      <c r="BO256" s="59"/>
      <c r="BP256" s="59"/>
      <c r="BQ256" s="59"/>
      <c r="BR256" s="59"/>
      <c r="BS256" s="59"/>
      <c r="BT256" s="59"/>
      <c r="BU256" s="59"/>
      <c r="BV256" s="59"/>
      <c r="BW256" s="59"/>
      <c r="BX256" s="59"/>
      <c r="BY256" s="59"/>
      <c r="BZ256" s="59"/>
      <c r="CA256" s="59"/>
      <c r="CB256" s="59"/>
      <c r="CC256" s="59"/>
      <c r="CD256" s="59"/>
      <c r="CE256" s="59"/>
      <c r="CF256" s="59"/>
      <c r="CG256" s="59"/>
      <c r="CH256" s="59"/>
      <c r="CI256" s="59"/>
      <c r="CJ256" s="59"/>
      <c r="CK256" s="59"/>
      <c r="CL256" s="59"/>
      <c r="CM256" s="59"/>
      <c r="CN256" s="59"/>
      <c r="CO256" s="59"/>
      <c r="CP256" s="59"/>
      <c r="CQ256" s="59"/>
      <c r="CR256" s="59"/>
      <c r="CS256" s="59"/>
      <c r="CT256" s="59"/>
      <c r="CU256" s="59"/>
      <c r="CV256" s="59"/>
      <c r="CW256" s="59"/>
      <c r="CX256" s="59"/>
      <c r="CY256" s="59"/>
      <c r="CZ256" s="59"/>
      <c r="DA256" s="59"/>
      <c r="DB256" s="59"/>
      <c r="DC256" s="59"/>
      <c r="DD256" s="59"/>
      <c r="DE256" s="59"/>
      <c r="DF256" s="59"/>
      <c r="DG256" s="59"/>
      <c r="DH256" s="59"/>
      <c r="DI256" s="59"/>
      <c r="DJ256" s="59"/>
      <c r="DK256" s="59"/>
      <c r="DL256" s="59"/>
      <c r="DM256" s="59"/>
      <c r="DN256" s="59"/>
      <c r="DO256" s="59"/>
      <c r="DP256" s="59"/>
      <c r="DQ256" s="59"/>
      <c r="DR256" s="59"/>
      <c r="DS256" s="59"/>
      <c r="DT256" s="59"/>
      <c r="DU256" s="59"/>
      <c r="DV256" s="59"/>
      <c r="DW256" s="59"/>
      <c r="DX256" s="59"/>
      <c r="DY256" s="59"/>
      <c r="DZ256" s="59"/>
      <c r="EA256" s="59"/>
      <c r="EB256" s="59"/>
      <c r="EC256" s="59"/>
      <c r="ED256" s="59"/>
      <c r="EE256" s="59"/>
      <c r="EF256" s="59"/>
      <c r="EG256" s="59"/>
      <c r="EH256" s="59"/>
      <c r="EI256" s="59"/>
      <c r="EJ256" s="59"/>
      <c r="EK256" s="59"/>
      <c r="EL256" s="59"/>
      <c r="EM256" s="59"/>
      <c r="EN256" s="59"/>
      <c r="EO256" s="59"/>
      <c r="EP256" s="59"/>
      <c r="EQ256" s="59"/>
      <c r="ER256" s="59"/>
      <c r="ES256" s="59"/>
      <c r="ET256" s="59"/>
      <c r="EU256" s="59"/>
      <c r="EV256" s="59"/>
      <c r="EW256" s="59"/>
      <c r="EX256" s="59"/>
      <c r="EY256" s="59"/>
      <c r="EZ256" s="59"/>
      <c r="FA256" s="59"/>
      <c r="FB256" s="59"/>
      <c r="FC256" s="59"/>
      <c r="FD256" s="59"/>
      <c r="FE256" s="59"/>
      <c r="FF256" s="59"/>
      <c r="FG256" s="59"/>
      <c r="FH256" s="59"/>
      <c r="FI256" s="59"/>
      <c r="FJ256" s="59"/>
      <c r="FK256" s="59"/>
      <c r="FL256" s="59"/>
      <c r="FM256" s="59"/>
      <c r="FN256" s="59"/>
      <c r="FO256" s="59"/>
      <c r="FP256" s="59"/>
      <c r="FQ256" s="59"/>
      <c r="FR256" s="59"/>
      <c r="FS256" s="59"/>
      <c r="FT256" s="59"/>
      <c r="FU256" s="59"/>
      <c r="FV256" s="59"/>
      <c r="FW256" s="59"/>
      <c r="FX256" s="59"/>
      <c r="FY256" s="59"/>
      <c r="FZ256" s="59"/>
      <c r="GA256" s="59"/>
      <c r="GB256" s="59"/>
      <c r="GC256" s="59"/>
      <c r="GD256" s="59"/>
      <c r="GE256" s="59"/>
      <c r="GF256" s="59"/>
      <c r="GG256" s="59"/>
      <c r="GH256" s="59"/>
      <c r="GI256" s="59"/>
      <c r="GJ256" s="59"/>
      <c r="GK256" s="59"/>
      <c r="GL256" s="59"/>
      <c r="GM256" s="59"/>
      <c r="GN256" s="59"/>
      <c r="GO256" s="59"/>
      <c r="GP256" s="59"/>
      <c r="GQ256" s="59"/>
      <c r="GR256" s="59"/>
      <c r="GS256" s="59"/>
      <c r="GT256" s="59"/>
      <c r="GU256" s="59"/>
      <c r="GV256" s="59"/>
      <c r="GW256" s="59"/>
      <c r="GX256" s="59"/>
      <c r="GY256" s="59"/>
      <c r="GZ256" s="59"/>
      <c r="HA256" s="59"/>
      <c r="HB256" s="59"/>
      <c r="HC256" s="59"/>
      <c r="HD256" s="59"/>
      <c r="HE256" s="59"/>
      <c r="HF256" s="59"/>
      <c r="HG256" s="59"/>
      <c r="HH256" s="59"/>
      <c r="HI256" s="59"/>
      <c r="HJ256" s="59"/>
      <c r="HK256" s="59"/>
      <c r="HL256" s="59"/>
      <c r="HM256" s="59"/>
      <c r="HN256" s="59"/>
      <c r="HO256" s="59"/>
      <c r="HP256" s="59"/>
      <c r="HQ256" s="59"/>
      <c r="HR256" s="59"/>
      <c r="HS256" s="59"/>
      <c r="HT256" s="59"/>
      <c r="HU256" s="59"/>
      <c r="HV256" s="59"/>
      <c r="HW256" s="59"/>
      <c r="HX256" s="59"/>
      <c r="HY256" s="59"/>
      <c r="HZ256" s="59"/>
      <c r="IA256" s="59"/>
      <c r="IB256" s="59"/>
      <c r="IC256" s="59"/>
      <c r="ID256" s="59"/>
      <c r="IE256" s="59"/>
      <c r="IF256" s="59"/>
      <c r="IG256" s="59"/>
      <c r="IH256" s="59"/>
      <c r="II256" s="59"/>
      <c r="IJ256" s="59"/>
      <c r="IK256" s="59"/>
      <c r="IL256" s="59"/>
      <c r="IM256" s="59"/>
      <c r="IN256" s="59"/>
      <c r="IO256" s="59"/>
      <c r="IP256" s="59"/>
      <c r="IQ256" s="59"/>
      <c r="IR256" s="59"/>
      <c r="IS256" s="59"/>
      <c r="IT256" s="59"/>
      <c r="IU256" s="59"/>
      <c r="IV256" s="59"/>
    </row>
    <row r="257" spans="1:256" ht="18">
      <c r="A257" s="11" t="s">
        <v>52</v>
      </c>
      <c r="B257" s="31">
        <v>3671.319342</v>
      </c>
      <c r="C257" s="31">
        <v>2803.133602632005</v>
      </c>
      <c r="D257" s="31">
        <f t="shared" si="73"/>
        <v>6474.452944632005</v>
      </c>
      <c r="E257" s="57">
        <v>0</v>
      </c>
      <c r="F257" s="51">
        <v>15941.569542</v>
      </c>
      <c r="G257" s="31">
        <f t="shared" si="81"/>
        <v>15941.569542</v>
      </c>
      <c r="H257" s="31">
        <f t="shared" si="82"/>
        <v>22416.022486632006</v>
      </c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59"/>
      <c r="AA257" s="59"/>
      <c r="AB257" s="59"/>
      <c r="AC257" s="59"/>
      <c r="AD257" s="59"/>
      <c r="AE257" s="59"/>
      <c r="AF257" s="59"/>
      <c r="AG257" s="59"/>
      <c r="AH257" s="59"/>
      <c r="AI257" s="59"/>
      <c r="AJ257" s="59"/>
      <c r="AK257" s="59"/>
      <c r="AL257" s="59"/>
      <c r="AM257" s="59"/>
      <c r="AN257" s="59"/>
      <c r="AO257" s="59"/>
      <c r="AP257" s="59"/>
      <c r="AQ257" s="59"/>
      <c r="AR257" s="59"/>
      <c r="AS257" s="59"/>
      <c r="AT257" s="59"/>
      <c r="AU257" s="59"/>
      <c r="AV257" s="59"/>
      <c r="AW257" s="59"/>
      <c r="AX257" s="59"/>
      <c r="AY257" s="59"/>
      <c r="AZ257" s="59"/>
      <c r="BA257" s="59"/>
      <c r="BB257" s="59"/>
      <c r="BC257" s="59"/>
      <c r="BD257" s="59"/>
      <c r="BE257" s="59"/>
      <c r="BF257" s="59"/>
      <c r="BG257" s="59"/>
      <c r="BH257" s="59"/>
      <c r="BI257" s="59"/>
      <c r="BJ257" s="59"/>
      <c r="BK257" s="59"/>
      <c r="BL257" s="59"/>
      <c r="BM257" s="59"/>
      <c r="BN257" s="59"/>
      <c r="BO257" s="59"/>
      <c r="BP257" s="59"/>
      <c r="BQ257" s="59"/>
      <c r="BR257" s="59"/>
      <c r="BS257" s="59"/>
      <c r="BT257" s="59"/>
      <c r="BU257" s="59"/>
      <c r="BV257" s="59"/>
      <c r="BW257" s="59"/>
      <c r="BX257" s="59"/>
      <c r="BY257" s="59"/>
      <c r="BZ257" s="59"/>
      <c r="CA257" s="59"/>
      <c r="CB257" s="59"/>
      <c r="CC257" s="59"/>
      <c r="CD257" s="59"/>
      <c r="CE257" s="59"/>
      <c r="CF257" s="59"/>
      <c r="CG257" s="59"/>
      <c r="CH257" s="59"/>
      <c r="CI257" s="59"/>
      <c r="CJ257" s="59"/>
      <c r="CK257" s="59"/>
      <c r="CL257" s="59"/>
      <c r="CM257" s="59"/>
      <c r="CN257" s="59"/>
      <c r="CO257" s="59"/>
      <c r="CP257" s="59"/>
      <c r="CQ257" s="59"/>
      <c r="CR257" s="59"/>
      <c r="CS257" s="59"/>
      <c r="CT257" s="59"/>
      <c r="CU257" s="59"/>
      <c r="CV257" s="59"/>
      <c r="CW257" s="59"/>
      <c r="CX257" s="59"/>
      <c r="CY257" s="59"/>
      <c r="CZ257" s="59"/>
      <c r="DA257" s="59"/>
      <c r="DB257" s="59"/>
      <c r="DC257" s="59"/>
      <c r="DD257" s="59"/>
      <c r="DE257" s="59"/>
      <c r="DF257" s="59"/>
      <c r="DG257" s="59"/>
      <c r="DH257" s="59"/>
      <c r="DI257" s="59"/>
      <c r="DJ257" s="59"/>
      <c r="DK257" s="59"/>
      <c r="DL257" s="59"/>
      <c r="DM257" s="59"/>
      <c r="DN257" s="59"/>
      <c r="DO257" s="59"/>
      <c r="DP257" s="59"/>
      <c r="DQ257" s="59"/>
      <c r="DR257" s="59"/>
      <c r="DS257" s="59"/>
      <c r="DT257" s="59"/>
      <c r="DU257" s="59"/>
      <c r="DV257" s="59"/>
      <c r="DW257" s="59"/>
      <c r="DX257" s="59"/>
      <c r="DY257" s="59"/>
      <c r="DZ257" s="59"/>
      <c r="EA257" s="59"/>
      <c r="EB257" s="59"/>
      <c r="EC257" s="59"/>
      <c r="ED257" s="59"/>
      <c r="EE257" s="59"/>
      <c r="EF257" s="59"/>
      <c r="EG257" s="59"/>
      <c r="EH257" s="59"/>
      <c r="EI257" s="59"/>
      <c r="EJ257" s="59"/>
      <c r="EK257" s="59"/>
      <c r="EL257" s="59"/>
      <c r="EM257" s="59"/>
      <c r="EN257" s="59"/>
      <c r="EO257" s="59"/>
      <c r="EP257" s="59"/>
      <c r="EQ257" s="59"/>
      <c r="ER257" s="59"/>
      <c r="ES257" s="59"/>
      <c r="ET257" s="59"/>
      <c r="EU257" s="59"/>
      <c r="EV257" s="59"/>
      <c r="EW257" s="59"/>
      <c r="EX257" s="59"/>
      <c r="EY257" s="59"/>
      <c r="EZ257" s="59"/>
      <c r="FA257" s="59"/>
      <c r="FB257" s="59"/>
      <c r="FC257" s="59"/>
      <c r="FD257" s="59"/>
      <c r="FE257" s="59"/>
      <c r="FF257" s="59"/>
      <c r="FG257" s="59"/>
      <c r="FH257" s="59"/>
      <c r="FI257" s="59"/>
      <c r="FJ257" s="59"/>
      <c r="FK257" s="59"/>
      <c r="FL257" s="59"/>
      <c r="FM257" s="59"/>
      <c r="FN257" s="59"/>
      <c r="FO257" s="59"/>
      <c r="FP257" s="59"/>
      <c r="FQ257" s="59"/>
      <c r="FR257" s="59"/>
      <c r="FS257" s="59"/>
      <c r="FT257" s="59"/>
      <c r="FU257" s="59"/>
      <c r="FV257" s="59"/>
      <c r="FW257" s="59"/>
      <c r="FX257" s="59"/>
      <c r="FY257" s="59"/>
      <c r="FZ257" s="59"/>
      <c r="GA257" s="59"/>
      <c r="GB257" s="59"/>
      <c r="GC257" s="59"/>
      <c r="GD257" s="59"/>
      <c r="GE257" s="59"/>
      <c r="GF257" s="59"/>
      <c r="GG257" s="59"/>
      <c r="GH257" s="59"/>
      <c r="GI257" s="59"/>
      <c r="GJ257" s="59"/>
      <c r="GK257" s="59"/>
      <c r="GL257" s="59"/>
      <c r="GM257" s="59"/>
      <c r="GN257" s="59"/>
      <c r="GO257" s="59"/>
      <c r="GP257" s="59"/>
      <c r="GQ257" s="59"/>
      <c r="GR257" s="59"/>
      <c r="GS257" s="59"/>
      <c r="GT257" s="59"/>
      <c r="GU257" s="59"/>
      <c r="GV257" s="59"/>
      <c r="GW257" s="59"/>
      <c r="GX257" s="59"/>
      <c r="GY257" s="59"/>
      <c r="GZ257" s="59"/>
      <c r="HA257" s="59"/>
      <c r="HB257" s="59"/>
      <c r="HC257" s="59"/>
      <c r="HD257" s="59"/>
      <c r="HE257" s="59"/>
      <c r="HF257" s="59"/>
      <c r="HG257" s="59"/>
      <c r="HH257" s="59"/>
      <c r="HI257" s="59"/>
      <c r="HJ257" s="59"/>
      <c r="HK257" s="59"/>
      <c r="HL257" s="59"/>
      <c r="HM257" s="59"/>
      <c r="HN257" s="59"/>
      <c r="HO257" s="59"/>
      <c r="HP257" s="59"/>
      <c r="HQ257" s="59"/>
      <c r="HR257" s="59"/>
      <c r="HS257" s="59"/>
      <c r="HT257" s="59"/>
      <c r="HU257" s="59"/>
      <c r="HV257" s="59"/>
      <c r="HW257" s="59"/>
      <c r="HX257" s="59"/>
      <c r="HY257" s="59"/>
      <c r="HZ257" s="59"/>
      <c r="IA257" s="59"/>
      <c r="IB257" s="59"/>
      <c r="IC257" s="59"/>
      <c r="ID257" s="59"/>
      <c r="IE257" s="59"/>
      <c r="IF257" s="59"/>
      <c r="IG257" s="59"/>
      <c r="IH257" s="59"/>
      <c r="II257" s="59"/>
      <c r="IJ257" s="59"/>
      <c r="IK257" s="59"/>
      <c r="IL257" s="59"/>
      <c r="IM257" s="59"/>
      <c r="IN257" s="59"/>
      <c r="IO257" s="59"/>
      <c r="IP257" s="59"/>
      <c r="IQ257" s="59"/>
      <c r="IR257" s="59"/>
      <c r="IS257" s="59"/>
      <c r="IT257" s="59"/>
      <c r="IU257" s="59"/>
      <c r="IV257" s="59"/>
    </row>
    <row r="258" spans="1:256" ht="18">
      <c r="A258" s="11" t="s">
        <v>53</v>
      </c>
      <c r="B258" s="31">
        <v>15</v>
      </c>
      <c r="C258" s="31">
        <v>3222.97933110295</v>
      </c>
      <c r="D258" s="31">
        <f t="shared" si="73"/>
        <v>3237.97933110295</v>
      </c>
      <c r="E258" s="57">
        <v>0</v>
      </c>
      <c r="F258" s="51">
        <v>21314.784549</v>
      </c>
      <c r="G258" s="31">
        <f t="shared" si="81"/>
        <v>21314.784549</v>
      </c>
      <c r="H258" s="31">
        <f t="shared" si="82"/>
        <v>24552.76388010295</v>
      </c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59"/>
      <c r="AA258" s="59"/>
      <c r="AB258" s="59"/>
      <c r="AC258" s="59"/>
      <c r="AD258" s="59"/>
      <c r="AE258" s="59"/>
      <c r="AF258" s="59"/>
      <c r="AG258" s="59"/>
      <c r="AH258" s="59"/>
      <c r="AI258" s="59"/>
      <c r="AJ258" s="59"/>
      <c r="AK258" s="59"/>
      <c r="AL258" s="59"/>
      <c r="AM258" s="59"/>
      <c r="AN258" s="59"/>
      <c r="AO258" s="59"/>
      <c r="AP258" s="59"/>
      <c r="AQ258" s="59"/>
      <c r="AR258" s="59"/>
      <c r="AS258" s="59"/>
      <c r="AT258" s="59"/>
      <c r="AU258" s="59"/>
      <c r="AV258" s="59"/>
      <c r="AW258" s="59"/>
      <c r="AX258" s="59"/>
      <c r="AY258" s="59"/>
      <c r="AZ258" s="59"/>
      <c r="BA258" s="59"/>
      <c r="BB258" s="59"/>
      <c r="BC258" s="59"/>
      <c r="BD258" s="59"/>
      <c r="BE258" s="59"/>
      <c r="BF258" s="59"/>
      <c r="BG258" s="59"/>
      <c r="BH258" s="59"/>
      <c r="BI258" s="59"/>
      <c r="BJ258" s="59"/>
      <c r="BK258" s="59"/>
      <c r="BL258" s="59"/>
      <c r="BM258" s="59"/>
      <c r="BN258" s="59"/>
      <c r="BO258" s="59"/>
      <c r="BP258" s="59"/>
      <c r="BQ258" s="59"/>
      <c r="BR258" s="59"/>
      <c r="BS258" s="59"/>
      <c r="BT258" s="59"/>
      <c r="BU258" s="59"/>
      <c r="BV258" s="59"/>
      <c r="BW258" s="59"/>
      <c r="BX258" s="59"/>
      <c r="BY258" s="59"/>
      <c r="BZ258" s="59"/>
      <c r="CA258" s="59"/>
      <c r="CB258" s="59"/>
      <c r="CC258" s="59"/>
      <c r="CD258" s="59"/>
      <c r="CE258" s="59"/>
      <c r="CF258" s="59"/>
      <c r="CG258" s="59"/>
      <c r="CH258" s="59"/>
      <c r="CI258" s="59"/>
      <c r="CJ258" s="59"/>
      <c r="CK258" s="59"/>
      <c r="CL258" s="59"/>
      <c r="CM258" s="59"/>
      <c r="CN258" s="59"/>
      <c r="CO258" s="59"/>
      <c r="CP258" s="59"/>
      <c r="CQ258" s="59"/>
      <c r="CR258" s="59"/>
      <c r="CS258" s="59"/>
      <c r="CT258" s="59"/>
      <c r="CU258" s="59"/>
      <c r="CV258" s="59"/>
      <c r="CW258" s="59"/>
      <c r="CX258" s="59"/>
      <c r="CY258" s="59"/>
      <c r="CZ258" s="59"/>
      <c r="DA258" s="59"/>
      <c r="DB258" s="59"/>
      <c r="DC258" s="59"/>
      <c r="DD258" s="59"/>
      <c r="DE258" s="59"/>
      <c r="DF258" s="59"/>
      <c r="DG258" s="59"/>
      <c r="DH258" s="59"/>
      <c r="DI258" s="59"/>
      <c r="DJ258" s="59"/>
      <c r="DK258" s="59"/>
      <c r="DL258" s="59"/>
      <c r="DM258" s="59"/>
      <c r="DN258" s="59"/>
      <c r="DO258" s="59"/>
      <c r="DP258" s="59"/>
      <c r="DQ258" s="59"/>
      <c r="DR258" s="59"/>
      <c r="DS258" s="59"/>
      <c r="DT258" s="59"/>
      <c r="DU258" s="59"/>
      <c r="DV258" s="59"/>
      <c r="DW258" s="59"/>
      <c r="DX258" s="59"/>
      <c r="DY258" s="59"/>
      <c r="DZ258" s="59"/>
      <c r="EA258" s="59"/>
      <c r="EB258" s="59"/>
      <c r="EC258" s="59"/>
      <c r="ED258" s="59"/>
      <c r="EE258" s="59"/>
      <c r="EF258" s="59"/>
      <c r="EG258" s="59"/>
      <c r="EH258" s="59"/>
      <c r="EI258" s="59"/>
      <c r="EJ258" s="59"/>
      <c r="EK258" s="59"/>
      <c r="EL258" s="59"/>
      <c r="EM258" s="59"/>
      <c r="EN258" s="59"/>
      <c r="EO258" s="59"/>
      <c r="EP258" s="59"/>
      <c r="EQ258" s="59"/>
      <c r="ER258" s="59"/>
      <c r="ES258" s="59"/>
      <c r="ET258" s="59"/>
      <c r="EU258" s="59"/>
      <c r="EV258" s="59"/>
      <c r="EW258" s="59"/>
      <c r="EX258" s="59"/>
      <c r="EY258" s="59"/>
      <c r="EZ258" s="59"/>
      <c r="FA258" s="59"/>
      <c r="FB258" s="59"/>
      <c r="FC258" s="59"/>
      <c r="FD258" s="59"/>
      <c r="FE258" s="59"/>
      <c r="FF258" s="59"/>
      <c r="FG258" s="59"/>
      <c r="FH258" s="59"/>
      <c r="FI258" s="59"/>
      <c r="FJ258" s="59"/>
      <c r="FK258" s="59"/>
      <c r="FL258" s="59"/>
      <c r="FM258" s="59"/>
      <c r="FN258" s="59"/>
      <c r="FO258" s="59"/>
      <c r="FP258" s="59"/>
      <c r="FQ258" s="59"/>
      <c r="FR258" s="59"/>
      <c r="FS258" s="59"/>
      <c r="FT258" s="59"/>
      <c r="FU258" s="59"/>
      <c r="FV258" s="59"/>
      <c r="FW258" s="59"/>
      <c r="FX258" s="59"/>
      <c r="FY258" s="59"/>
      <c r="FZ258" s="59"/>
      <c r="GA258" s="59"/>
      <c r="GB258" s="59"/>
      <c r="GC258" s="59"/>
      <c r="GD258" s="59"/>
      <c r="GE258" s="59"/>
      <c r="GF258" s="59"/>
      <c r="GG258" s="59"/>
      <c r="GH258" s="59"/>
      <c r="GI258" s="59"/>
      <c r="GJ258" s="59"/>
      <c r="GK258" s="59"/>
      <c r="GL258" s="59"/>
      <c r="GM258" s="59"/>
      <c r="GN258" s="59"/>
      <c r="GO258" s="59"/>
      <c r="GP258" s="59"/>
      <c r="GQ258" s="59"/>
      <c r="GR258" s="59"/>
      <c r="GS258" s="59"/>
      <c r="GT258" s="59"/>
      <c r="GU258" s="59"/>
      <c r="GV258" s="59"/>
      <c r="GW258" s="59"/>
      <c r="GX258" s="59"/>
      <c r="GY258" s="59"/>
      <c r="GZ258" s="59"/>
      <c r="HA258" s="59"/>
      <c r="HB258" s="59"/>
      <c r="HC258" s="59"/>
      <c r="HD258" s="59"/>
      <c r="HE258" s="59"/>
      <c r="HF258" s="59"/>
      <c r="HG258" s="59"/>
      <c r="HH258" s="59"/>
      <c r="HI258" s="59"/>
      <c r="HJ258" s="59"/>
      <c r="HK258" s="59"/>
      <c r="HL258" s="59"/>
      <c r="HM258" s="59"/>
      <c r="HN258" s="59"/>
      <c r="HO258" s="59"/>
      <c r="HP258" s="59"/>
      <c r="HQ258" s="59"/>
      <c r="HR258" s="59"/>
      <c r="HS258" s="59"/>
      <c r="HT258" s="59"/>
      <c r="HU258" s="59"/>
      <c r="HV258" s="59"/>
      <c r="HW258" s="59"/>
      <c r="HX258" s="59"/>
      <c r="HY258" s="59"/>
      <c r="HZ258" s="59"/>
      <c r="IA258" s="59"/>
      <c r="IB258" s="59"/>
      <c r="IC258" s="59"/>
      <c r="ID258" s="59"/>
      <c r="IE258" s="59"/>
      <c r="IF258" s="59"/>
      <c r="IG258" s="59"/>
      <c r="IH258" s="59"/>
      <c r="II258" s="59"/>
      <c r="IJ258" s="59"/>
      <c r="IK258" s="59"/>
      <c r="IL258" s="59"/>
      <c r="IM258" s="59"/>
      <c r="IN258" s="59"/>
      <c r="IO258" s="59"/>
      <c r="IP258" s="59"/>
      <c r="IQ258" s="59"/>
      <c r="IR258" s="59"/>
      <c r="IS258" s="59"/>
      <c r="IT258" s="59"/>
      <c r="IU258" s="59"/>
      <c r="IV258" s="59"/>
    </row>
    <row r="259" spans="1:256" ht="18">
      <c r="A259" s="11"/>
      <c r="B259" s="31"/>
      <c r="C259" s="31"/>
      <c r="D259" s="31"/>
      <c r="E259" s="57"/>
      <c r="F259" s="51"/>
      <c r="G259" s="31"/>
      <c r="H259" s="31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59"/>
      <c r="Z259" s="59"/>
      <c r="AA259" s="59"/>
      <c r="AB259" s="59"/>
      <c r="AC259" s="59"/>
      <c r="AD259" s="59"/>
      <c r="AE259" s="59"/>
      <c r="AF259" s="59"/>
      <c r="AG259" s="59"/>
      <c r="AH259" s="59"/>
      <c r="AI259" s="59"/>
      <c r="AJ259" s="59"/>
      <c r="AK259" s="59"/>
      <c r="AL259" s="59"/>
      <c r="AM259" s="59"/>
      <c r="AN259" s="59"/>
      <c r="AO259" s="59"/>
      <c r="AP259" s="59"/>
      <c r="AQ259" s="59"/>
      <c r="AR259" s="59"/>
      <c r="AS259" s="59"/>
      <c r="AT259" s="59"/>
      <c r="AU259" s="59"/>
      <c r="AV259" s="59"/>
      <c r="AW259" s="59"/>
      <c r="AX259" s="59"/>
      <c r="AY259" s="59"/>
      <c r="AZ259" s="59"/>
      <c r="BA259" s="59"/>
      <c r="BB259" s="59"/>
      <c r="BC259" s="59"/>
      <c r="BD259" s="59"/>
      <c r="BE259" s="59"/>
      <c r="BF259" s="59"/>
      <c r="BG259" s="59"/>
      <c r="BH259" s="59"/>
      <c r="BI259" s="59"/>
      <c r="BJ259" s="59"/>
      <c r="BK259" s="59"/>
      <c r="BL259" s="59"/>
      <c r="BM259" s="59"/>
      <c r="BN259" s="59"/>
      <c r="BO259" s="59"/>
      <c r="BP259" s="59"/>
      <c r="BQ259" s="59"/>
      <c r="BR259" s="59"/>
      <c r="BS259" s="59"/>
      <c r="BT259" s="59"/>
      <c r="BU259" s="59"/>
      <c r="BV259" s="59"/>
      <c r="BW259" s="59"/>
      <c r="BX259" s="59"/>
      <c r="BY259" s="59"/>
      <c r="BZ259" s="59"/>
      <c r="CA259" s="59"/>
      <c r="CB259" s="59"/>
      <c r="CC259" s="59"/>
      <c r="CD259" s="59"/>
      <c r="CE259" s="59"/>
      <c r="CF259" s="59"/>
      <c r="CG259" s="59"/>
      <c r="CH259" s="59"/>
      <c r="CI259" s="59"/>
      <c r="CJ259" s="59"/>
      <c r="CK259" s="59"/>
      <c r="CL259" s="59"/>
      <c r="CM259" s="59"/>
      <c r="CN259" s="59"/>
      <c r="CO259" s="59"/>
      <c r="CP259" s="59"/>
      <c r="CQ259" s="59"/>
      <c r="CR259" s="59"/>
      <c r="CS259" s="59"/>
      <c r="CT259" s="59"/>
      <c r="CU259" s="59"/>
      <c r="CV259" s="59"/>
      <c r="CW259" s="59"/>
      <c r="CX259" s="59"/>
      <c r="CY259" s="59"/>
      <c r="CZ259" s="59"/>
      <c r="DA259" s="59"/>
      <c r="DB259" s="59"/>
      <c r="DC259" s="59"/>
      <c r="DD259" s="59"/>
      <c r="DE259" s="59"/>
      <c r="DF259" s="59"/>
      <c r="DG259" s="59"/>
      <c r="DH259" s="59"/>
      <c r="DI259" s="59"/>
      <c r="DJ259" s="59"/>
      <c r="DK259" s="59"/>
      <c r="DL259" s="59"/>
      <c r="DM259" s="59"/>
      <c r="DN259" s="59"/>
      <c r="DO259" s="59"/>
      <c r="DP259" s="59"/>
      <c r="DQ259" s="59"/>
      <c r="DR259" s="59"/>
      <c r="DS259" s="59"/>
      <c r="DT259" s="59"/>
      <c r="DU259" s="59"/>
      <c r="DV259" s="59"/>
      <c r="DW259" s="59"/>
      <c r="DX259" s="59"/>
      <c r="DY259" s="59"/>
      <c r="DZ259" s="59"/>
      <c r="EA259" s="59"/>
      <c r="EB259" s="59"/>
      <c r="EC259" s="59"/>
      <c r="ED259" s="59"/>
      <c r="EE259" s="59"/>
      <c r="EF259" s="59"/>
      <c r="EG259" s="59"/>
      <c r="EH259" s="59"/>
      <c r="EI259" s="59"/>
      <c r="EJ259" s="59"/>
      <c r="EK259" s="59"/>
      <c r="EL259" s="59"/>
      <c r="EM259" s="59"/>
      <c r="EN259" s="59"/>
      <c r="EO259" s="59"/>
      <c r="EP259" s="59"/>
      <c r="EQ259" s="59"/>
      <c r="ER259" s="59"/>
      <c r="ES259" s="59"/>
      <c r="ET259" s="59"/>
      <c r="EU259" s="59"/>
      <c r="EV259" s="59"/>
      <c r="EW259" s="59"/>
      <c r="EX259" s="59"/>
      <c r="EY259" s="59"/>
      <c r="EZ259" s="59"/>
      <c r="FA259" s="59"/>
      <c r="FB259" s="59"/>
      <c r="FC259" s="59"/>
      <c r="FD259" s="59"/>
      <c r="FE259" s="59"/>
      <c r="FF259" s="59"/>
      <c r="FG259" s="59"/>
      <c r="FH259" s="59"/>
      <c r="FI259" s="59"/>
      <c r="FJ259" s="59"/>
      <c r="FK259" s="59"/>
      <c r="FL259" s="59"/>
      <c r="FM259" s="59"/>
      <c r="FN259" s="59"/>
      <c r="FO259" s="59"/>
      <c r="FP259" s="59"/>
      <c r="FQ259" s="59"/>
      <c r="FR259" s="59"/>
      <c r="FS259" s="59"/>
      <c r="FT259" s="59"/>
      <c r="FU259" s="59"/>
      <c r="FV259" s="59"/>
      <c r="FW259" s="59"/>
      <c r="FX259" s="59"/>
      <c r="FY259" s="59"/>
      <c r="FZ259" s="59"/>
      <c r="GA259" s="59"/>
      <c r="GB259" s="59"/>
      <c r="GC259" s="59"/>
      <c r="GD259" s="59"/>
      <c r="GE259" s="59"/>
      <c r="GF259" s="59"/>
      <c r="GG259" s="59"/>
      <c r="GH259" s="59"/>
      <c r="GI259" s="59"/>
      <c r="GJ259" s="59"/>
      <c r="GK259" s="59"/>
      <c r="GL259" s="59"/>
      <c r="GM259" s="59"/>
      <c r="GN259" s="59"/>
      <c r="GO259" s="59"/>
      <c r="GP259" s="59"/>
      <c r="GQ259" s="59"/>
      <c r="GR259" s="59"/>
      <c r="GS259" s="59"/>
      <c r="GT259" s="59"/>
      <c r="GU259" s="59"/>
      <c r="GV259" s="59"/>
      <c r="GW259" s="59"/>
      <c r="GX259" s="59"/>
      <c r="GY259" s="59"/>
      <c r="GZ259" s="59"/>
      <c r="HA259" s="59"/>
      <c r="HB259" s="59"/>
      <c r="HC259" s="59"/>
      <c r="HD259" s="59"/>
      <c r="HE259" s="59"/>
      <c r="HF259" s="59"/>
      <c r="HG259" s="59"/>
      <c r="HH259" s="59"/>
      <c r="HI259" s="59"/>
      <c r="HJ259" s="59"/>
      <c r="HK259" s="59"/>
      <c r="HL259" s="59"/>
      <c r="HM259" s="59"/>
      <c r="HN259" s="59"/>
      <c r="HO259" s="59"/>
      <c r="HP259" s="59"/>
      <c r="HQ259" s="59"/>
      <c r="HR259" s="59"/>
      <c r="HS259" s="59"/>
      <c r="HT259" s="59"/>
      <c r="HU259" s="59"/>
      <c r="HV259" s="59"/>
      <c r="HW259" s="59"/>
      <c r="HX259" s="59"/>
      <c r="HY259" s="59"/>
      <c r="HZ259" s="59"/>
      <c r="IA259" s="59"/>
      <c r="IB259" s="59"/>
      <c r="IC259" s="59"/>
      <c r="ID259" s="59"/>
      <c r="IE259" s="59"/>
      <c r="IF259" s="59"/>
      <c r="IG259" s="59"/>
      <c r="IH259" s="59"/>
      <c r="II259" s="59"/>
      <c r="IJ259" s="59"/>
      <c r="IK259" s="59"/>
      <c r="IL259" s="59"/>
      <c r="IM259" s="59"/>
      <c r="IN259" s="59"/>
      <c r="IO259" s="59"/>
      <c r="IP259" s="59"/>
      <c r="IQ259" s="59"/>
      <c r="IR259" s="59"/>
      <c r="IS259" s="59"/>
      <c r="IT259" s="59"/>
      <c r="IU259" s="59"/>
      <c r="IV259" s="59"/>
    </row>
    <row r="260" spans="1:256" ht="18">
      <c r="A260" s="11" t="s">
        <v>57</v>
      </c>
      <c r="B260" s="57">
        <v>0</v>
      </c>
      <c r="C260" s="23">
        <v>3205.155134</v>
      </c>
      <c r="D260" s="31">
        <f t="shared" si="73"/>
        <v>3205.155134</v>
      </c>
      <c r="E260" s="57">
        <v>0</v>
      </c>
      <c r="F260" s="51">
        <v>7058.263482</v>
      </c>
      <c r="G260" s="31">
        <f aca="true" t="shared" si="83" ref="G260:G265">+E260+F260</f>
        <v>7058.263482</v>
      </c>
      <c r="H260" s="31">
        <f aca="true" t="shared" si="84" ref="H260:H265">+D260+G260</f>
        <v>10263.418616</v>
      </c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59"/>
      <c r="AA260" s="59"/>
      <c r="AB260" s="59"/>
      <c r="AC260" s="59"/>
      <c r="AD260" s="59"/>
      <c r="AE260" s="59"/>
      <c r="AF260" s="59"/>
      <c r="AG260" s="59"/>
      <c r="AH260" s="59"/>
      <c r="AI260" s="59"/>
      <c r="AJ260" s="59"/>
      <c r="AK260" s="59"/>
      <c r="AL260" s="59"/>
      <c r="AM260" s="59"/>
      <c r="AN260" s="59"/>
      <c r="AO260" s="59"/>
      <c r="AP260" s="59"/>
      <c r="AQ260" s="59"/>
      <c r="AR260" s="59"/>
      <c r="AS260" s="59"/>
      <c r="AT260" s="59"/>
      <c r="AU260" s="59"/>
      <c r="AV260" s="59"/>
      <c r="AW260" s="59"/>
      <c r="AX260" s="59"/>
      <c r="AY260" s="59"/>
      <c r="AZ260" s="59"/>
      <c r="BA260" s="59"/>
      <c r="BB260" s="59"/>
      <c r="BC260" s="59"/>
      <c r="BD260" s="59"/>
      <c r="BE260" s="59"/>
      <c r="BF260" s="59"/>
      <c r="BG260" s="59"/>
      <c r="BH260" s="59"/>
      <c r="BI260" s="59"/>
      <c r="BJ260" s="59"/>
      <c r="BK260" s="59"/>
      <c r="BL260" s="59"/>
      <c r="BM260" s="59"/>
      <c r="BN260" s="59"/>
      <c r="BO260" s="59"/>
      <c r="BP260" s="59"/>
      <c r="BQ260" s="59"/>
      <c r="BR260" s="59"/>
      <c r="BS260" s="59"/>
      <c r="BT260" s="59"/>
      <c r="BU260" s="59"/>
      <c r="BV260" s="59"/>
      <c r="BW260" s="59"/>
      <c r="BX260" s="59"/>
      <c r="BY260" s="59"/>
      <c r="BZ260" s="59"/>
      <c r="CA260" s="59"/>
      <c r="CB260" s="59"/>
      <c r="CC260" s="59"/>
      <c r="CD260" s="59"/>
      <c r="CE260" s="59"/>
      <c r="CF260" s="59"/>
      <c r="CG260" s="59"/>
      <c r="CH260" s="59"/>
      <c r="CI260" s="59"/>
      <c r="CJ260" s="59"/>
      <c r="CK260" s="59"/>
      <c r="CL260" s="59"/>
      <c r="CM260" s="59"/>
      <c r="CN260" s="59"/>
      <c r="CO260" s="59"/>
      <c r="CP260" s="59"/>
      <c r="CQ260" s="59"/>
      <c r="CR260" s="59"/>
      <c r="CS260" s="59"/>
      <c r="CT260" s="59"/>
      <c r="CU260" s="59"/>
      <c r="CV260" s="59"/>
      <c r="CW260" s="59"/>
      <c r="CX260" s="59"/>
      <c r="CY260" s="59"/>
      <c r="CZ260" s="59"/>
      <c r="DA260" s="59"/>
      <c r="DB260" s="59"/>
      <c r="DC260" s="59"/>
      <c r="DD260" s="59"/>
      <c r="DE260" s="59"/>
      <c r="DF260" s="59"/>
      <c r="DG260" s="59"/>
      <c r="DH260" s="59"/>
      <c r="DI260" s="59"/>
      <c r="DJ260" s="59"/>
      <c r="DK260" s="59"/>
      <c r="DL260" s="59"/>
      <c r="DM260" s="59"/>
      <c r="DN260" s="59"/>
      <c r="DO260" s="59"/>
      <c r="DP260" s="59"/>
      <c r="DQ260" s="59"/>
      <c r="DR260" s="59"/>
      <c r="DS260" s="59"/>
      <c r="DT260" s="59"/>
      <c r="DU260" s="59"/>
      <c r="DV260" s="59"/>
      <c r="DW260" s="59"/>
      <c r="DX260" s="59"/>
      <c r="DY260" s="59"/>
      <c r="DZ260" s="59"/>
      <c r="EA260" s="59"/>
      <c r="EB260" s="59"/>
      <c r="EC260" s="59"/>
      <c r="ED260" s="59"/>
      <c r="EE260" s="59"/>
      <c r="EF260" s="59"/>
      <c r="EG260" s="59"/>
      <c r="EH260" s="59"/>
      <c r="EI260" s="59"/>
      <c r="EJ260" s="59"/>
      <c r="EK260" s="59"/>
      <c r="EL260" s="59"/>
      <c r="EM260" s="59"/>
      <c r="EN260" s="59"/>
      <c r="EO260" s="59"/>
      <c r="EP260" s="59"/>
      <c r="EQ260" s="59"/>
      <c r="ER260" s="59"/>
      <c r="ES260" s="59"/>
      <c r="ET260" s="59"/>
      <c r="EU260" s="59"/>
      <c r="EV260" s="59"/>
      <c r="EW260" s="59"/>
      <c r="EX260" s="59"/>
      <c r="EY260" s="59"/>
      <c r="EZ260" s="59"/>
      <c r="FA260" s="59"/>
      <c r="FB260" s="59"/>
      <c r="FC260" s="59"/>
      <c r="FD260" s="59"/>
      <c r="FE260" s="59"/>
      <c r="FF260" s="59"/>
      <c r="FG260" s="59"/>
      <c r="FH260" s="59"/>
      <c r="FI260" s="59"/>
      <c r="FJ260" s="59"/>
      <c r="FK260" s="59"/>
      <c r="FL260" s="59"/>
      <c r="FM260" s="59"/>
      <c r="FN260" s="59"/>
      <c r="FO260" s="59"/>
      <c r="FP260" s="59"/>
      <c r="FQ260" s="59"/>
      <c r="FR260" s="59"/>
      <c r="FS260" s="59"/>
      <c r="FT260" s="59"/>
      <c r="FU260" s="59"/>
      <c r="FV260" s="59"/>
      <c r="FW260" s="59"/>
      <c r="FX260" s="59"/>
      <c r="FY260" s="59"/>
      <c r="FZ260" s="59"/>
      <c r="GA260" s="59"/>
      <c r="GB260" s="59"/>
      <c r="GC260" s="59"/>
      <c r="GD260" s="59"/>
      <c r="GE260" s="59"/>
      <c r="GF260" s="59"/>
      <c r="GG260" s="59"/>
      <c r="GH260" s="59"/>
      <c r="GI260" s="59"/>
      <c r="GJ260" s="59"/>
      <c r="GK260" s="59"/>
      <c r="GL260" s="59"/>
      <c r="GM260" s="59"/>
      <c r="GN260" s="59"/>
      <c r="GO260" s="59"/>
      <c r="GP260" s="59"/>
      <c r="GQ260" s="59"/>
      <c r="GR260" s="59"/>
      <c r="GS260" s="59"/>
      <c r="GT260" s="59"/>
      <c r="GU260" s="59"/>
      <c r="GV260" s="59"/>
      <c r="GW260" s="59"/>
      <c r="GX260" s="59"/>
      <c r="GY260" s="59"/>
      <c r="GZ260" s="59"/>
      <c r="HA260" s="59"/>
      <c r="HB260" s="59"/>
      <c r="HC260" s="59"/>
      <c r="HD260" s="59"/>
      <c r="HE260" s="59"/>
      <c r="HF260" s="59"/>
      <c r="HG260" s="59"/>
      <c r="HH260" s="59"/>
      <c r="HI260" s="59"/>
      <c r="HJ260" s="59"/>
      <c r="HK260" s="59"/>
      <c r="HL260" s="59"/>
      <c r="HM260" s="59"/>
      <c r="HN260" s="59"/>
      <c r="HO260" s="59"/>
      <c r="HP260" s="59"/>
      <c r="HQ260" s="59"/>
      <c r="HR260" s="59"/>
      <c r="HS260" s="59"/>
      <c r="HT260" s="59"/>
      <c r="HU260" s="59"/>
      <c r="HV260" s="59"/>
      <c r="HW260" s="59"/>
      <c r="HX260" s="59"/>
      <c r="HY260" s="59"/>
      <c r="HZ260" s="59"/>
      <c r="IA260" s="59"/>
      <c r="IB260" s="59"/>
      <c r="IC260" s="59"/>
      <c r="ID260" s="59"/>
      <c r="IE260" s="59"/>
      <c r="IF260" s="59"/>
      <c r="IG260" s="59"/>
      <c r="IH260" s="59"/>
      <c r="II260" s="59"/>
      <c r="IJ260" s="59"/>
      <c r="IK260" s="59"/>
      <c r="IL260" s="59"/>
      <c r="IM260" s="59"/>
      <c r="IN260" s="59"/>
      <c r="IO260" s="59"/>
      <c r="IP260" s="59"/>
      <c r="IQ260" s="59"/>
      <c r="IR260" s="59"/>
      <c r="IS260" s="59"/>
      <c r="IT260" s="59"/>
      <c r="IU260" s="59"/>
      <c r="IV260" s="59"/>
    </row>
    <row r="261" spans="1:256" ht="18">
      <c r="A261" s="11" t="s">
        <v>22</v>
      </c>
      <c r="B261" s="57">
        <v>0</v>
      </c>
      <c r="C261" s="23">
        <v>2598.606845</v>
      </c>
      <c r="D261" s="31">
        <f>+B261+C261</f>
        <v>2598.606845</v>
      </c>
      <c r="E261" s="57">
        <v>0</v>
      </c>
      <c r="F261" s="51">
        <v>10991.65</v>
      </c>
      <c r="G261" s="31">
        <f t="shared" si="83"/>
        <v>10991.65</v>
      </c>
      <c r="H261" s="31">
        <f t="shared" si="84"/>
        <v>13590.256845</v>
      </c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59"/>
      <c r="V261" s="59"/>
      <c r="W261" s="59"/>
      <c r="X261" s="59"/>
      <c r="Y261" s="59"/>
      <c r="Z261" s="59"/>
      <c r="AA261" s="59"/>
      <c r="AB261" s="59"/>
      <c r="AC261" s="59"/>
      <c r="AD261" s="59"/>
      <c r="AE261" s="59"/>
      <c r="AF261" s="59"/>
      <c r="AG261" s="59"/>
      <c r="AH261" s="59"/>
      <c r="AI261" s="59"/>
      <c r="AJ261" s="59"/>
      <c r="AK261" s="59"/>
      <c r="AL261" s="59"/>
      <c r="AM261" s="59"/>
      <c r="AN261" s="59"/>
      <c r="AO261" s="59"/>
      <c r="AP261" s="59"/>
      <c r="AQ261" s="59"/>
      <c r="AR261" s="59"/>
      <c r="AS261" s="59"/>
      <c r="AT261" s="59"/>
      <c r="AU261" s="59"/>
      <c r="AV261" s="59"/>
      <c r="AW261" s="59"/>
      <c r="AX261" s="59"/>
      <c r="AY261" s="59"/>
      <c r="AZ261" s="59"/>
      <c r="BA261" s="59"/>
      <c r="BB261" s="59"/>
      <c r="BC261" s="59"/>
      <c r="BD261" s="59"/>
      <c r="BE261" s="59"/>
      <c r="BF261" s="59"/>
      <c r="BG261" s="59"/>
      <c r="BH261" s="59"/>
      <c r="BI261" s="59"/>
      <c r="BJ261" s="59"/>
      <c r="BK261" s="59"/>
      <c r="BL261" s="59"/>
      <c r="BM261" s="59"/>
      <c r="BN261" s="59"/>
      <c r="BO261" s="59"/>
      <c r="BP261" s="59"/>
      <c r="BQ261" s="59"/>
      <c r="BR261" s="59"/>
      <c r="BS261" s="59"/>
      <c r="BT261" s="59"/>
      <c r="BU261" s="59"/>
      <c r="BV261" s="59"/>
      <c r="BW261" s="59"/>
      <c r="BX261" s="59"/>
      <c r="BY261" s="59"/>
      <c r="BZ261" s="59"/>
      <c r="CA261" s="59"/>
      <c r="CB261" s="59"/>
      <c r="CC261" s="59"/>
      <c r="CD261" s="59"/>
      <c r="CE261" s="59"/>
      <c r="CF261" s="59"/>
      <c r="CG261" s="59"/>
      <c r="CH261" s="59"/>
      <c r="CI261" s="59"/>
      <c r="CJ261" s="59"/>
      <c r="CK261" s="59"/>
      <c r="CL261" s="59"/>
      <c r="CM261" s="59"/>
      <c r="CN261" s="59"/>
      <c r="CO261" s="59"/>
      <c r="CP261" s="59"/>
      <c r="CQ261" s="59"/>
      <c r="CR261" s="59"/>
      <c r="CS261" s="59"/>
      <c r="CT261" s="59"/>
      <c r="CU261" s="59"/>
      <c r="CV261" s="59"/>
      <c r="CW261" s="59"/>
      <c r="CX261" s="59"/>
      <c r="CY261" s="59"/>
      <c r="CZ261" s="59"/>
      <c r="DA261" s="59"/>
      <c r="DB261" s="59"/>
      <c r="DC261" s="59"/>
      <c r="DD261" s="59"/>
      <c r="DE261" s="59"/>
      <c r="DF261" s="59"/>
      <c r="DG261" s="59"/>
      <c r="DH261" s="59"/>
      <c r="DI261" s="59"/>
      <c r="DJ261" s="59"/>
      <c r="DK261" s="59"/>
      <c r="DL261" s="59"/>
      <c r="DM261" s="59"/>
      <c r="DN261" s="59"/>
      <c r="DO261" s="59"/>
      <c r="DP261" s="59"/>
      <c r="DQ261" s="59"/>
      <c r="DR261" s="59"/>
      <c r="DS261" s="59"/>
      <c r="DT261" s="59"/>
      <c r="DU261" s="59"/>
      <c r="DV261" s="59"/>
      <c r="DW261" s="59"/>
      <c r="DX261" s="59"/>
      <c r="DY261" s="59"/>
      <c r="DZ261" s="59"/>
      <c r="EA261" s="59"/>
      <c r="EB261" s="59"/>
      <c r="EC261" s="59"/>
      <c r="ED261" s="59"/>
      <c r="EE261" s="59"/>
      <c r="EF261" s="59"/>
      <c r="EG261" s="59"/>
      <c r="EH261" s="59"/>
      <c r="EI261" s="59"/>
      <c r="EJ261" s="59"/>
      <c r="EK261" s="59"/>
      <c r="EL261" s="59"/>
      <c r="EM261" s="59"/>
      <c r="EN261" s="59"/>
      <c r="EO261" s="59"/>
      <c r="EP261" s="59"/>
      <c r="EQ261" s="59"/>
      <c r="ER261" s="59"/>
      <c r="ES261" s="59"/>
      <c r="ET261" s="59"/>
      <c r="EU261" s="59"/>
      <c r="EV261" s="59"/>
      <c r="EW261" s="59"/>
      <c r="EX261" s="59"/>
      <c r="EY261" s="59"/>
      <c r="EZ261" s="59"/>
      <c r="FA261" s="59"/>
      <c r="FB261" s="59"/>
      <c r="FC261" s="59"/>
      <c r="FD261" s="59"/>
      <c r="FE261" s="59"/>
      <c r="FF261" s="59"/>
      <c r="FG261" s="59"/>
      <c r="FH261" s="59"/>
      <c r="FI261" s="59"/>
      <c r="FJ261" s="59"/>
      <c r="FK261" s="59"/>
      <c r="FL261" s="59"/>
      <c r="FM261" s="59"/>
      <c r="FN261" s="59"/>
      <c r="FO261" s="59"/>
      <c r="FP261" s="59"/>
      <c r="FQ261" s="59"/>
      <c r="FR261" s="59"/>
      <c r="FS261" s="59"/>
      <c r="FT261" s="59"/>
      <c r="FU261" s="59"/>
      <c r="FV261" s="59"/>
      <c r="FW261" s="59"/>
      <c r="FX261" s="59"/>
      <c r="FY261" s="59"/>
      <c r="FZ261" s="59"/>
      <c r="GA261" s="59"/>
      <c r="GB261" s="59"/>
      <c r="GC261" s="59"/>
      <c r="GD261" s="59"/>
      <c r="GE261" s="59"/>
      <c r="GF261" s="59"/>
      <c r="GG261" s="59"/>
      <c r="GH261" s="59"/>
      <c r="GI261" s="59"/>
      <c r="GJ261" s="59"/>
      <c r="GK261" s="59"/>
      <c r="GL261" s="59"/>
      <c r="GM261" s="59"/>
      <c r="GN261" s="59"/>
      <c r="GO261" s="59"/>
      <c r="GP261" s="59"/>
      <c r="GQ261" s="59"/>
      <c r="GR261" s="59"/>
      <c r="GS261" s="59"/>
      <c r="GT261" s="59"/>
      <c r="GU261" s="59"/>
      <c r="GV261" s="59"/>
      <c r="GW261" s="59"/>
      <c r="GX261" s="59"/>
      <c r="GY261" s="59"/>
      <c r="GZ261" s="59"/>
      <c r="HA261" s="59"/>
      <c r="HB261" s="59"/>
      <c r="HC261" s="59"/>
      <c r="HD261" s="59"/>
      <c r="HE261" s="59"/>
      <c r="HF261" s="59"/>
      <c r="HG261" s="59"/>
      <c r="HH261" s="59"/>
      <c r="HI261" s="59"/>
      <c r="HJ261" s="59"/>
      <c r="HK261" s="59"/>
      <c r="HL261" s="59"/>
      <c r="HM261" s="59"/>
      <c r="HN261" s="59"/>
      <c r="HO261" s="59"/>
      <c r="HP261" s="59"/>
      <c r="HQ261" s="59"/>
      <c r="HR261" s="59"/>
      <c r="HS261" s="59"/>
      <c r="HT261" s="59"/>
      <c r="HU261" s="59"/>
      <c r="HV261" s="59"/>
      <c r="HW261" s="59"/>
      <c r="HX261" s="59"/>
      <c r="HY261" s="59"/>
      <c r="HZ261" s="59"/>
      <c r="IA261" s="59"/>
      <c r="IB261" s="59"/>
      <c r="IC261" s="59"/>
      <c r="ID261" s="59"/>
      <c r="IE261" s="59"/>
      <c r="IF261" s="59"/>
      <c r="IG261" s="59"/>
      <c r="IH261" s="59"/>
      <c r="II261" s="59"/>
      <c r="IJ261" s="59"/>
      <c r="IK261" s="59"/>
      <c r="IL261" s="59"/>
      <c r="IM261" s="59"/>
      <c r="IN261" s="59"/>
      <c r="IO261" s="59"/>
      <c r="IP261" s="59"/>
      <c r="IQ261" s="59"/>
      <c r="IR261" s="59"/>
      <c r="IS261" s="59"/>
      <c r="IT261" s="59"/>
      <c r="IU261" s="59"/>
      <c r="IV261" s="59"/>
    </row>
    <row r="262" spans="1:256" ht="18">
      <c r="A262" s="11" t="s">
        <v>23</v>
      </c>
      <c r="B262" s="23">
        <v>446.388499</v>
      </c>
      <c r="C262" s="23">
        <v>4720.108879</v>
      </c>
      <c r="D262" s="31">
        <f>+B262+C262</f>
        <v>5166.497378</v>
      </c>
      <c r="E262" s="57">
        <v>0</v>
      </c>
      <c r="F262" s="51">
        <v>13243.558</v>
      </c>
      <c r="G262" s="31">
        <f t="shared" si="83"/>
        <v>13243.558</v>
      </c>
      <c r="H262" s="31">
        <f t="shared" si="84"/>
        <v>18410.055378</v>
      </c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59"/>
      <c r="Z262" s="59"/>
      <c r="AA262" s="59"/>
      <c r="AB262" s="59"/>
      <c r="AC262" s="59"/>
      <c r="AD262" s="59"/>
      <c r="AE262" s="59"/>
      <c r="AF262" s="59"/>
      <c r="AG262" s="59"/>
      <c r="AH262" s="59"/>
      <c r="AI262" s="59"/>
      <c r="AJ262" s="59"/>
      <c r="AK262" s="59"/>
      <c r="AL262" s="59"/>
      <c r="AM262" s="59"/>
      <c r="AN262" s="59"/>
      <c r="AO262" s="59"/>
      <c r="AP262" s="59"/>
      <c r="AQ262" s="59"/>
      <c r="AR262" s="59"/>
      <c r="AS262" s="59"/>
      <c r="AT262" s="59"/>
      <c r="AU262" s="59"/>
      <c r="AV262" s="59"/>
      <c r="AW262" s="59"/>
      <c r="AX262" s="59"/>
      <c r="AY262" s="59"/>
      <c r="AZ262" s="59"/>
      <c r="BA262" s="59"/>
      <c r="BB262" s="59"/>
      <c r="BC262" s="59"/>
      <c r="BD262" s="59"/>
      <c r="BE262" s="59"/>
      <c r="BF262" s="59"/>
      <c r="BG262" s="59"/>
      <c r="BH262" s="59"/>
      <c r="BI262" s="59"/>
      <c r="BJ262" s="59"/>
      <c r="BK262" s="59"/>
      <c r="BL262" s="59"/>
      <c r="BM262" s="59"/>
      <c r="BN262" s="59"/>
      <c r="BO262" s="59"/>
      <c r="BP262" s="59"/>
      <c r="BQ262" s="59"/>
      <c r="BR262" s="59"/>
      <c r="BS262" s="59"/>
      <c r="BT262" s="59"/>
      <c r="BU262" s="59"/>
      <c r="BV262" s="59"/>
      <c r="BW262" s="59"/>
      <c r="BX262" s="59"/>
      <c r="BY262" s="59"/>
      <c r="BZ262" s="59"/>
      <c r="CA262" s="59"/>
      <c r="CB262" s="59"/>
      <c r="CC262" s="59"/>
      <c r="CD262" s="59"/>
      <c r="CE262" s="59"/>
      <c r="CF262" s="59"/>
      <c r="CG262" s="59"/>
      <c r="CH262" s="59"/>
      <c r="CI262" s="59"/>
      <c r="CJ262" s="59"/>
      <c r="CK262" s="59"/>
      <c r="CL262" s="59"/>
      <c r="CM262" s="59"/>
      <c r="CN262" s="59"/>
      <c r="CO262" s="59"/>
      <c r="CP262" s="59"/>
      <c r="CQ262" s="59"/>
      <c r="CR262" s="59"/>
      <c r="CS262" s="59"/>
      <c r="CT262" s="59"/>
      <c r="CU262" s="59"/>
      <c r="CV262" s="59"/>
      <c r="CW262" s="59"/>
      <c r="CX262" s="59"/>
      <c r="CY262" s="59"/>
      <c r="CZ262" s="59"/>
      <c r="DA262" s="59"/>
      <c r="DB262" s="59"/>
      <c r="DC262" s="59"/>
      <c r="DD262" s="59"/>
      <c r="DE262" s="59"/>
      <c r="DF262" s="59"/>
      <c r="DG262" s="59"/>
      <c r="DH262" s="59"/>
      <c r="DI262" s="59"/>
      <c r="DJ262" s="59"/>
      <c r="DK262" s="59"/>
      <c r="DL262" s="59"/>
      <c r="DM262" s="59"/>
      <c r="DN262" s="59"/>
      <c r="DO262" s="59"/>
      <c r="DP262" s="59"/>
      <c r="DQ262" s="59"/>
      <c r="DR262" s="59"/>
      <c r="DS262" s="59"/>
      <c r="DT262" s="59"/>
      <c r="DU262" s="59"/>
      <c r="DV262" s="59"/>
      <c r="DW262" s="59"/>
      <c r="DX262" s="59"/>
      <c r="DY262" s="59"/>
      <c r="DZ262" s="59"/>
      <c r="EA262" s="59"/>
      <c r="EB262" s="59"/>
      <c r="EC262" s="59"/>
      <c r="ED262" s="59"/>
      <c r="EE262" s="59"/>
      <c r="EF262" s="59"/>
      <c r="EG262" s="59"/>
      <c r="EH262" s="59"/>
      <c r="EI262" s="59"/>
      <c r="EJ262" s="59"/>
      <c r="EK262" s="59"/>
      <c r="EL262" s="59"/>
      <c r="EM262" s="59"/>
      <c r="EN262" s="59"/>
      <c r="EO262" s="59"/>
      <c r="EP262" s="59"/>
      <c r="EQ262" s="59"/>
      <c r="ER262" s="59"/>
      <c r="ES262" s="59"/>
      <c r="ET262" s="59"/>
      <c r="EU262" s="59"/>
      <c r="EV262" s="59"/>
      <c r="EW262" s="59"/>
      <c r="EX262" s="59"/>
      <c r="EY262" s="59"/>
      <c r="EZ262" s="59"/>
      <c r="FA262" s="59"/>
      <c r="FB262" s="59"/>
      <c r="FC262" s="59"/>
      <c r="FD262" s="59"/>
      <c r="FE262" s="59"/>
      <c r="FF262" s="59"/>
      <c r="FG262" s="59"/>
      <c r="FH262" s="59"/>
      <c r="FI262" s="59"/>
      <c r="FJ262" s="59"/>
      <c r="FK262" s="59"/>
      <c r="FL262" s="59"/>
      <c r="FM262" s="59"/>
      <c r="FN262" s="59"/>
      <c r="FO262" s="59"/>
      <c r="FP262" s="59"/>
      <c r="FQ262" s="59"/>
      <c r="FR262" s="59"/>
      <c r="FS262" s="59"/>
      <c r="FT262" s="59"/>
      <c r="FU262" s="59"/>
      <c r="FV262" s="59"/>
      <c r="FW262" s="59"/>
      <c r="FX262" s="59"/>
      <c r="FY262" s="59"/>
      <c r="FZ262" s="59"/>
      <c r="GA262" s="59"/>
      <c r="GB262" s="59"/>
      <c r="GC262" s="59"/>
      <c r="GD262" s="59"/>
      <c r="GE262" s="59"/>
      <c r="GF262" s="59"/>
      <c r="GG262" s="59"/>
      <c r="GH262" s="59"/>
      <c r="GI262" s="59"/>
      <c r="GJ262" s="59"/>
      <c r="GK262" s="59"/>
      <c r="GL262" s="59"/>
      <c r="GM262" s="59"/>
      <c r="GN262" s="59"/>
      <c r="GO262" s="59"/>
      <c r="GP262" s="59"/>
      <c r="GQ262" s="59"/>
      <c r="GR262" s="59"/>
      <c r="GS262" s="59"/>
      <c r="GT262" s="59"/>
      <c r="GU262" s="59"/>
      <c r="GV262" s="59"/>
      <c r="GW262" s="59"/>
      <c r="GX262" s="59"/>
      <c r="GY262" s="59"/>
      <c r="GZ262" s="59"/>
      <c r="HA262" s="59"/>
      <c r="HB262" s="59"/>
      <c r="HC262" s="59"/>
      <c r="HD262" s="59"/>
      <c r="HE262" s="59"/>
      <c r="HF262" s="59"/>
      <c r="HG262" s="59"/>
      <c r="HH262" s="59"/>
      <c r="HI262" s="59"/>
      <c r="HJ262" s="59"/>
      <c r="HK262" s="59"/>
      <c r="HL262" s="59"/>
      <c r="HM262" s="59"/>
      <c r="HN262" s="59"/>
      <c r="HO262" s="59"/>
      <c r="HP262" s="59"/>
      <c r="HQ262" s="59"/>
      <c r="HR262" s="59"/>
      <c r="HS262" s="59"/>
      <c r="HT262" s="59"/>
      <c r="HU262" s="59"/>
      <c r="HV262" s="59"/>
      <c r="HW262" s="59"/>
      <c r="HX262" s="59"/>
      <c r="HY262" s="59"/>
      <c r="HZ262" s="59"/>
      <c r="IA262" s="59"/>
      <c r="IB262" s="59"/>
      <c r="IC262" s="59"/>
      <c r="ID262" s="59"/>
      <c r="IE262" s="59"/>
      <c r="IF262" s="59"/>
      <c r="IG262" s="59"/>
      <c r="IH262" s="59"/>
      <c r="II262" s="59"/>
      <c r="IJ262" s="59"/>
      <c r="IK262" s="59"/>
      <c r="IL262" s="59"/>
      <c r="IM262" s="59"/>
      <c r="IN262" s="59"/>
      <c r="IO262" s="59"/>
      <c r="IP262" s="59"/>
      <c r="IQ262" s="59"/>
      <c r="IR262" s="59"/>
      <c r="IS262" s="59"/>
      <c r="IT262" s="59"/>
      <c r="IU262" s="59"/>
      <c r="IV262" s="59"/>
    </row>
    <row r="263" spans="1:256" ht="18">
      <c r="A263" s="11" t="s">
        <v>24</v>
      </c>
      <c r="B263" s="31">
        <v>597.473844</v>
      </c>
      <c r="C263" s="31">
        <v>4233.6443979999995</v>
      </c>
      <c r="D263" s="31">
        <f>+B263+C263</f>
        <v>4831.118242</v>
      </c>
      <c r="E263" s="57">
        <v>0</v>
      </c>
      <c r="F263" s="51">
        <v>9769.606</v>
      </c>
      <c r="G263" s="31">
        <f t="shared" si="83"/>
        <v>9769.606</v>
      </c>
      <c r="H263" s="31">
        <f t="shared" si="84"/>
        <v>14600.724242</v>
      </c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W263" s="59"/>
      <c r="X263" s="59"/>
      <c r="Y263" s="59"/>
      <c r="Z263" s="59"/>
      <c r="AA263" s="59"/>
      <c r="AB263" s="59"/>
      <c r="AC263" s="59"/>
      <c r="AD263" s="59"/>
      <c r="AE263" s="59"/>
      <c r="AF263" s="59"/>
      <c r="AG263" s="59"/>
      <c r="AH263" s="59"/>
      <c r="AI263" s="59"/>
      <c r="AJ263" s="59"/>
      <c r="AK263" s="59"/>
      <c r="AL263" s="59"/>
      <c r="AM263" s="59"/>
      <c r="AN263" s="59"/>
      <c r="AO263" s="59"/>
      <c r="AP263" s="59"/>
      <c r="AQ263" s="59"/>
      <c r="AR263" s="59"/>
      <c r="AS263" s="59"/>
      <c r="AT263" s="59"/>
      <c r="AU263" s="59"/>
      <c r="AV263" s="59"/>
      <c r="AW263" s="59"/>
      <c r="AX263" s="59"/>
      <c r="AY263" s="59"/>
      <c r="AZ263" s="59"/>
      <c r="BA263" s="59"/>
      <c r="BB263" s="59"/>
      <c r="BC263" s="59"/>
      <c r="BD263" s="59"/>
      <c r="BE263" s="59"/>
      <c r="BF263" s="59"/>
      <c r="BG263" s="59"/>
      <c r="BH263" s="59"/>
      <c r="BI263" s="59"/>
      <c r="BJ263" s="59"/>
      <c r="BK263" s="59"/>
      <c r="BL263" s="59"/>
      <c r="BM263" s="59"/>
      <c r="BN263" s="59"/>
      <c r="BO263" s="59"/>
      <c r="BP263" s="59"/>
      <c r="BQ263" s="59"/>
      <c r="BR263" s="59"/>
      <c r="BS263" s="59"/>
      <c r="BT263" s="59"/>
      <c r="BU263" s="59"/>
      <c r="BV263" s="59"/>
      <c r="BW263" s="59"/>
      <c r="BX263" s="59"/>
      <c r="BY263" s="59"/>
      <c r="BZ263" s="59"/>
      <c r="CA263" s="59"/>
      <c r="CB263" s="59"/>
      <c r="CC263" s="59"/>
      <c r="CD263" s="59"/>
      <c r="CE263" s="59"/>
      <c r="CF263" s="59"/>
      <c r="CG263" s="59"/>
      <c r="CH263" s="59"/>
      <c r="CI263" s="59"/>
      <c r="CJ263" s="59"/>
      <c r="CK263" s="59"/>
      <c r="CL263" s="59"/>
      <c r="CM263" s="59"/>
      <c r="CN263" s="59"/>
      <c r="CO263" s="59"/>
      <c r="CP263" s="59"/>
      <c r="CQ263" s="59"/>
      <c r="CR263" s="59"/>
      <c r="CS263" s="59"/>
      <c r="CT263" s="59"/>
      <c r="CU263" s="59"/>
      <c r="CV263" s="59"/>
      <c r="CW263" s="59"/>
      <c r="CX263" s="59"/>
      <c r="CY263" s="59"/>
      <c r="CZ263" s="59"/>
      <c r="DA263" s="59"/>
      <c r="DB263" s="59"/>
      <c r="DC263" s="59"/>
      <c r="DD263" s="59"/>
      <c r="DE263" s="59"/>
      <c r="DF263" s="59"/>
      <c r="DG263" s="59"/>
      <c r="DH263" s="59"/>
      <c r="DI263" s="59"/>
      <c r="DJ263" s="59"/>
      <c r="DK263" s="59"/>
      <c r="DL263" s="59"/>
      <c r="DM263" s="59"/>
      <c r="DN263" s="59"/>
      <c r="DO263" s="59"/>
      <c r="DP263" s="59"/>
      <c r="DQ263" s="59"/>
      <c r="DR263" s="59"/>
      <c r="DS263" s="59"/>
      <c r="DT263" s="59"/>
      <c r="DU263" s="59"/>
      <c r="DV263" s="59"/>
      <c r="DW263" s="59"/>
      <c r="DX263" s="59"/>
      <c r="DY263" s="59"/>
      <c r="DZ263" s="59"/>
      <c r="EA263" s="59"/>
      <c r="EB263" s="59"/>
      <c r="EC263" s="59"/>
      <c r="ED263" s="59"/>
      <c r="EE263" s="59"/>
      <c r="EF263" s="59"/>
      <c r="EG263" s="59"/>
      <c r="EH263" s="59"/>
      <c r="EI263" s="59"/>
      <c r="EJ263" s="59"/>
      <c r="EK263" s="59"/>
      <c r="EL263" s="59"/>
      <c r="EM263" s="59"/>
      <c r="EN263" s="59"/>
      <c r="EO263" s="59"/>
      <c r="EP263" s="59"/>
      <c r="EQ263" s="59"/>
      <c r="ER263" s="59"/>
      <c r="ES263" s="59"/>
      <c r="ET263" s="59"/>
      <c r="EU263" s="59"/>
      <c r="EV263" s="59"/>
      <c r="EW263" s="59"/>
      <c r="EX263" s="59"/>
      <c r="EY263" s="59"/>
      <c r="EZ263" s="59"/>
      <c r="FA263" s="59"/>
      <c r="FB263" s="59"/>
      <c r="FC263" s="59"/>
      <c r="FD263" s="59"/>
      <c r="FE263" s="59"/>
      <c r="FF263" s="59"/>
      <c r="FG263" s="59"/>
      <c r="FH263" s="59"/>
      <c r="FI263" s="59"/>
      <c r="FJ263" s="59"/>
      <c r="FK263" s="59"/>
      <c r="FL263" s="59"/>
      <c r="FM263" s="59"/>
      <c r="FN263" s="59"/>
      <c r="FO263" s="59"/>
      <c r="FP263" s="59"/>
      <c r="FQ263" s="59"/>
      <c r="FR263" s="59"/>
      <c r="FS263" s="59"/>
      <c r="FT263" s="59"/>
      <c r="FU263" s="59"/>
      <c r="FV263" s="59"/>
      <c r="FW263" s="59"/>
      <c r="FX263" s="59"/>
      <c r="FY263" s="59"/>
      <c r="FZ263" s="59"/>
      <c r="GA263" s="59"/>
      <c r="GB263" s="59"/>
      <c r="GC263" s="59"/>
      <c r="GD263" s="59"/>
      <c r="GE263" s="59"/>
      <c r="GF263" s="59"/>
      <c r="GG263" s="59"/>
      <c r="GH263" s="59"/>
      <c r="GI263" s="59"/>
      <c r="GJ263" s="59"/>
      <c r="GK263" s="59"/>
      <c r="GL263" s="59"/>
      <c r="GM263" s="59"/>
      <c r="GN263" s="59"/>
      <c r="GO263" s="59"/>
      <c r="GP263" s="59"/>
      <c r="GQ263" s="59"/>
      <c r="GR263" s="59"/>
      <c r="GS263" s="59"/>
      <c r="GT263" s="59"/>
      <c r="GU263" s="59"/>
      <c r="GV263" s="59"/>
      <c r="GW263" s="59"/>
      <c r="GX263" s="59"/>
      <c r="GY263" s="59"/>
      <c r="GZ263" s="59"/>
      <c r="HA263" s="59"/>
      <c r="HB263" s="59"/>
      <c r="HC263" s="59"/>
      <c r="HD263" s="59"/>
      <c r="HE263" s="59"/>
      <c r="HF263" s="59"/>
      <c r="HG263" s="59"/>
      <c r="HH263" s="59"/>
      <c r="HI263" s="59"/>
      <c r="HJ263" s="59"/>
      <c r="HK263" s="59"/>
      <c r="HL263" s="59"/>
      <c r="HM263" s="59"/>
      <c r="HN263" s="59"/>
      <c r="HO263" s="59"/>
      <c r="HP263" s="59"/>
      <c r="HQ263" s="59"/>
      <c r="HR263" s="59"/>
      <c r="HS263" s="59"/>
      <c r="HT263" s="59"/>
      <c r="HU263" s="59"/>
      <c r="HV263" s="59"/>
      <c r="HW263" s="59"/>
      <c r="HX263" s="59"/>
      <c r="HY263" s="59"/>
      <c r="HZ263" s="59"/>
      <c r="IA263" s="59"/>
      <c r="IB263" s="59"/>
      <c r="IC263" s="59"/>
      <c r="ID263" s="59"/>
      <c r="IE263" s="59"/>
      <c r="IF263" s="59"/>
      <c r="IG263" s="59"/>
      <c r="IH263" s="59"/>
      <c r="II263" s="59"/>
      <c r="IJ263" s="59"/>
      <c r="IK263" s="59"/>
      <c r="IL263" s="59"/>
      <c r="IM263" s="59"/>
      <c r="IN263" s="59"/>
      <c r="IO263" s="59"/>
      <c r="IP263" s="59"/>
      <c r="IQ263" s="59"/>
      <c r="IR263" s="59"/>
      <c r="IS263" s="59"/>
      <c r="IT263" s="59"/>
      <c r="IU263" s="59"/>
      <c r="IV263" s="59"/>
    </row>
    <row r="264" spans="1:256" ht="18">
      <c r="A264" s="11" t="s">
        <v>34</v>
      </c>
      <c r="B264" s="31">
        <v>3565.814194</v>
      </c>
      <c r="C264" s="31">
        <v>2860.01409</v>
      </c>
      <c r="D264" s="31">
        <f>+B264+C264</f>
        <v>6425.828284</v>
      </c>
      <c r="E264" s="57">
        <v>0</v>
      </c>
      <c r="F264" s="51">
        <v>8886.678</v>
      </c>
      <c r="G264" s="31">
        <f t="shared" si="83"/>
        <v>8886.678</v>
      </c>
      <c r="H264" s="31">
        <f t="shared" si="84"/>
        <v>15312.506284</v>
      </c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  <c r="X264" s="59"/>
      <c r="Y264" s="59"/>
      <c r="Z264" s="59"/>
      <c r="AA264" s="59"/>
      <c r="AB264" s="59"/>
      <c r="AC264" s="59"/>
      <c r="AD264" s="59"/>
      <c r="AE264" s="59"/>
      <c r="AF264" s="59"/>
      <c r="AG264" s="59"/>
      <c r="AH264" s="59"/>
      <c r="AI264" s="59"/>
      <c r="AJ264" s="59"/>
      <c r="AK264" s="59"/>
      <c r="AL264" s="59"/>
      <c r="AM264" s="59"/>
      <c r="AN264" s="59"/>
      <c r="AO264" s="59"/>
      <c r="AP264" s="59"/>
      <c r="AQ264" s="59"/>
      <c r="AR264" s="59"/>
      <c r="AS264" s="59"/>
      <c r="AT264" s="59"/>
      <c r="AU264" s="59"/>
      <c r="AV264" s="59"/>
      <c r="AW264" s="59"/>
      <c r="AX264" s="59"/>
      <c r="AY264" s="59"/>
      <c r="AZ264" s="59"/>
      <c r="BA264" s="59"/>
      <c r="BB264" s="59"/>
      <c r="BC264" s="59"/>
      <c r="BD264" s="59"/>
      <c r="BE264" s="59"/>
      <c r="BF264" s="59"/>
      <c r="BG264" s="59"/>
      <c r="BH264" s="59"/>
      <c r="BI264" s="59"/>
      <c r="BJ264" s="59"/>
      <c r="BK264" s="59"/>
      <c r="BL264" s="59"/>
      <c r="BM264" s="59"/>
      <c r="BN264" s="59"/>
      <c r="BO264" s="59"/>
      <c r="BP264" s="59"/>
      <c r="BQ264" s="59"/>
      <c r="BR264" s="59"/>
      <c r="BS264" s="59"/>
      <c r="BT264" s="59"/>
      <c r="BU264" s="59"/>
      <c r="BV264" s="59"/>
      <c r="BW264" s="59"/>
      <c r="BX264" s="59"/>
      <c r="BY264" s="59"/>
      <c r="BZ264" s="59"/>
      <c r="CA264" s="59"/>
      <c r="CB264" s="59"/>
      <c r="CC264" s="59"/>
      <c r="CD264" s="59"/>
      <c r="CE264" s="59"/>
      <c r="CF264" s="59"/>
      <c r="CG264" s="59"/>
      <c r="CH264" s="59"/>
      <c r="CI264" s="59"/>
      <c r="CJ264" s="59"/>
      <c r="CK264" s="59"/>
      <c r="CL264" s="59"/>
      <c r="CM264" s="59"/>
      <c r="CN264" s="59"/>
      <c r="CO264" s="59"/>
      <c r="CP264" s="59"/>
      <c r="CQ264" s="59"/>
      <c r="CR264" s="59"/>
      <c r="CS264" s="59"/>
      <c r="CT264" s="59"/>
      <c r="CU264" s="59"/>
      <c r="CV264" s="59"/>
      <c r="CW264" s="59"/>
      <c r="CX264" s="59"/>
      <c r="CY264" s="59"/>
      <c r="CZ264" s="59"/>
      <c r="DA264" s="59"/>
      <c r="DB264" s="59"/>
      <c r="DC264" s="59"/>
      <c r="DD264" s="59"/>
      <c r="DE264" s="59"/>
      <c r="DF264" s="59"/>
      <c r="DG264" s="59"/>
      <c r="DH264" s="59"/>
      <c r="DI264" s="59"/>
      <c r="DJ264" s="59"/>
      <c r="DK264" s="59"/>
      <c r="DL264" s="59"/>
      <c r="DM264" s="59"/>
      <c r="DN264" s="59"/>
      <c r="DO264" s="59"/>
      <c r="DP264" s="59"/>
      <c r="DQ264" s="59"/>
      <c r="DR264" s="59"/>
      <c r="DS264" s="59"/>
      <c r="DT264" s="59"/>
      <c r="DU264" s="59"/>
      <c r="DV264" s="59"/>
      <c r="DW264" s="59"/>
      <c r="DX264" s="59"/>
      <c r="DY264" s="59"/>
      <c r="DZ264" s="59"/>
      <c r="EA264" s="59"/>
      <c r="EB264" s="59"/>
      <c r="EC264" s="59"/>
      <c r="ED264" s="59"/>
      <c r="EE264" s="59"/>
      <c r="EF264" s="59"/>
      <c r="EG264" s="59"/>
      <c r="EH264" s="59"/>
      <c r="EI264" s="59"/>
      <c r="EJ264" s="59"/>
      <c r="EK264" s="59"/>
      <c r="EL264" s="59"/>
      <c r="EM264" s="59"/>
      <c r="EN264" s="59"/>
      <c r="EO264" s="59"/>
      <c r="EP264" s="59"/>
      <c r="EQ264" s="59"/>
      <c r="ER264" s="59"/>
      <c r="ES264" s="59"/>
      <c r="ET264" s="59"/>
      <c r="EU264" s="59"/>
      <c r="EV264" s="59"/>
      <c r="EW264" s="59"/>
      <c r="EX264" s="59"/>
      <c r="EY264" s="59"/>
      <c r="EZ264" s="59"/>
      <c r="FA264" s="59"/>
      <c r="FB264" s="59"/>
      <c r="FC264" s="59"/>
      <c r="FD264" s="59"/>
      <c r="FE264" s="59"/>
      <c r="FF264" s="59"/>
      <c r="FG264" s="59"/>
      <c r="FH264" s="59"/>
      <c r="FI264" s="59"/>
      <c r="FJ264" s="59"/>
      <c r="FK264" s="59"/>
      <c r="FL264" s="59"/>
      <c r="FM264" s="59"/>
      <c r="FN264" s="59"/>
      <c r="FO264" s="59"/>
      <c r="FP264" s="59"/>
      <c r="FQ264" s="59"/>
      <c r="FR264" s="59"/>
      <c r="FS264" s="59"/>
      <c r="FT264" s="59"/>
      <c r="FU264" s="59"/>
      <c r="FV264" s="59"/>
      <c r="FW264" s="59"/>
      <c r="FX264" s="59"/>
      <c r="FY264" s="59"/>
      <c r="FZ264" s="59"/>
      <c r="GA264" s="59"/>
      <c r="GB264" s="59"/>
      <c r="GC264" s="59"/>
      <c r="GD264" s="59"/>
      <c r="GE264" s="59"/>
      <c r="GF264" s="59"/>
      <c r="GG264" s="59"/>
      <c r="GH264" s="59"/>
      <c r="GI264" s="59"/>
      <c r="GJ264" s="59"/>
      <c r="GK264" s="59"/>
      <c r="GL264" s="59"/>
      <c r="GM264" s="59"/>
      <c r="GN264" s="59"/>
      <c r="GO264" s="59"/>
      <c r="GP264" s="59"/>
      <c r="GQ264" s="59"/>
      <c r="GR264" s="59"/>
      <c r="GS264" s="59"/>
      <c r="GT264" s="59"/>
      <c r="GU264" s="59"/>
      <c r="GV264" s="59"/>
      <c r="GW264" s="59"/>
      <c r="GX264" s="59"/>
      <c r="GY264" s="59"/>
      <c r="GZ264" s="59"/>
      <c r="HA264" s="59"/>
      <c r="HB264" s="59"/>
      <c r="HC264" s="59"/>
      <c r="HD264" s="59"/>
      <c r="HE264" s="59"/>
      <c r="HF264" s="59"/>
      <c r="HG264" s="59"/>
      <c r="HH264" s="59"/>
      <c r="HI264" s="59"/>
      <c r="HJ264" s="59"/>
      <c r="HK264" s="59"/>
      <c r="HL264" s="59"/>
      <c r="HM264" s="59"/>
      <c r="HN264" s="59"/>
      <c r="HO264" s="59"/>
      <c r="HP264" s="59"/>
      <c r="HQ264" s="59"/>
      <c r="HR264" s="59"/>
      <c r="HS264" s="59"/>
      <c r="HT264" s="59"/>
      <c r="HU264" s="59"/>
      <c r="HV264" s="59"/>
      <c r="HW264" s="59"/>
      <c r="HX264" s="59"/>
      <c r="HY264" s="59"/>
      <c r="HZ264" s="59"/>
      <c r="IA264" s="59"/>
      <c r="IB264" s="59"/>
      <c r="IC264" s="59"/>
      <c r="ID264" s="59"/>
      <c r="IE264" s="59"/>
      <c r="IF264" s="59"/>
      <c r="IG264" s="59"/>
      <c r="IH264" s="59"/>
      <c r="II264" s="59"/>
      <c r="IJ264" s="59"/>
      <c r="IK264" s="59"/>
      <c r="IL264" s="59"/>
      <c r="IM264" s="59"/>
      <c r="IN264" s="59"/>
      <c r="IO264" s="59"/>
      <c r="IP264" s="59"/>
      <c r="IQ264" s="59"/>
      <c r="IR264" s="59"/>
      <c r="IS264" s="59"/>
      <c r="IT264" s="59"/>
      <c r="IU264" s="59"/>
      <c r="IV264" s="59"/>
    </row>
    <row r="265" spans="1:256" ht="18">
      <c r="A265" s="11" t="s">
        <v>42</v>
      </c>
      <c r="B265" s="31">
        <v>25.5</v>
      </c>
      <c r="C265" s="31">
        <v>2984.43301</v>
      </c>
      <c r="D265" s="31">
        <f>+B265+C265</f>
        <v>3009.93301</v>
      </c>
      <c r="E265" s="57">
        <v>0</v>
      </c>
      <c r="F265" s="51">
        <v>22169.003</v>
      </c>
      <c r="G265" s="31">
        <f t="shared" si="83"/>
        <v>22169.003</v>
      </c>
      <c r="H265" s="31">
        <f t="shared" si="84"/>
        <v>25178.93601</v>
      </c>
      <c r="I265" s="59"/>
      <c r="J265" s="59"/>
      <c r="K265" s="59"/>
      <c r="L265" s="59"/>
      <c r="M265" s="59"/>
      <c r="N265" s="59"/>
      <c r="O265" s="59"/>
      <c r="P265" s="59"/>
      <c r="Q265" s="59"/>
      <c r="R265" s="59"/>
      <c r="S265" s="59"/>
      <c r="T265" s="59"/>
      <c r="U265" s="59"/>
      <c r="V265" s="59"/>
      <c r="W265" s="59"/>
      <c r="X265" s="59"/>
      <c r="Y265" s="59"/>
      <c r="Z265" s="59"/>
      <c r="AA265" s="59"/>
      <c r="AB265" s="59"/>
      <c r="AC265" s="59"/>
      <c r="AD265" s="59"/>
      <c r="AE265" s="59"/>
      <c r="AF265" s="59"/>
      <c r="AG265" s="59"/>
      <c r="AH265" s="59"/>
      <c r="AI265" s="59"/>
      <c r="AJ265" s="59"/>
      <c r="AK265" s="59"/>
      <c r="AL265" s="59"/>
      <c r="AM265" s="59"/>
      <c r="AN265" s="59"/>
      <c r="AO265" s="59"/>
      <c r="AP265" s="59"/>
      <c r="AQ265" s="59"/>
      <c r="AR265" s="59"/>
      <c r="AS265" s="59"/>
      <c r="AT265" s="59"/>
      <c r="AU265" s="59"/>
      <c r="AV265" s="59"/>
      <c r="AW265" s="59"/>
      <c r="AX265" s="59"/>
      <c r="AY265" s="59"/>
      <c r="AZ265" s="59"/>
      <c r="BA265" s="59"/>
      <c r="BB265" s="59"/>
      <c r="BC265" s="59"/>
      <c r="BD265" s="59"/>
      <c r="BE265" s="59"/>
      <c r="BF265" s="59"/>
      <c r="BG265" s="59"/>
      <c r="BH265" s="59"/>
      <c r="BI265" s="59"/>
      <c r="BJ265" s="59"/>
      <c r="BK265" s="59"/>
      <c r="BL265" s="59"/>
      <c r="BM265" s="59"/>
      <c r="BN265" s="59"/>
      <c r="BO265" s="59"/>
      <c r="BP265" s="59"/>
      <c r="BQ265" s="59"/>
      <c r="BR265" s="59"/>
      <c r="BS265" s="59"/>
      <c r="BT265" s="59"/>
      <c r="BU265" s="59"/>
      <c r="BV265" s="59"/>
      <c r="BW265" s="59"/>
      <c r="BX265" s="59"/>
      <c r="BY265" s="59"/>
      <c r="BZ265" s="59"/>
      <c r="CA265" s="59"/>
      <c r="CB265" s="59"/>
      <c r="CC265" s="59"/>
      <c r="CD265" s="59"/>
      <c r="CE265" s="59"/>
      <c r="CF265" s="59"/>
      <c r="CG265" s="59"/>
      <c r="CH265" s="59"/>
      <c r="CI265" s="59"/>
      <c r="CJ265" s="59"/>
      <c r="CK265" s="59"/>
      <c r="CL265" s="59"/>
      <c r="CM265" s="59"/>
      <c r="CN265" s="59"/>
      <c r="CO265" s="59"/>
      <c r="CP265" s="59"/>
      <c r="CQ265" s="59"/>
      <c r="CR265" s="59"/>
      <c r="CS265" s="59"/>
      <c r="CT265" s="59"/>
      <c r="CU265" s="59"/>
      <c r="CV265" s="59"/>
      <c r="CW265" s="59"/>
      <c r="CX265" s="59"/>
      <c r="CY265" s="59"/>
      <c r="CZ265" s="59"/>
      <c r="DA265" s="59"/>
      <c r="DB265" s="59"/>
      <c r="DC265" s="59"/>
      <c r="DD265" s="59"/>
      <c r="DE265" s="59"/>
      <c r="DF265" s="59"/>
      <c r="DG265" s="59"/>
      <c r="DH265" s="59"/>
      <c r="DI265" s="59"/>
      <c r="DJ265" s="59"/>
      <c r="DK265" s="59"/>
      <c r="DL265" s="59"/>
      <c r="DM265" s="59"/>
      <c r="DN265" s="59"/>
      <c r="DO265" s="59"/>
      <c r="DP265" s="59"/>
      <c r="DQ265" s="59"/>
      <c r="DR265" s="59"/>
      <c r="DS265" s="59"/>
      <c r="DT265" s="59"/>
      <c r="DU265" s="59"/>
      <c r="DV265" s="59"/>
      <c r="DW265" s="59"/>
      <c r="DX265" s="59"/>
      <c r="DY265" s="59"/>
      <c r="DZ265" s="59"/>
      <c r="EA265" s="59"/>
      <c r="EB265" s="59"/>
      <c r="EC265" s="59"/>
      <c r="ED265" s="59"/>
      <c r="EE265" s="59"/>
      <c r="EF265" s="59"/>
      <c r="EG265" s="59"/>
      <c r="EH265" s="59"/>
      <c r="EI265" s="59"/>
      <c r="EJ265" s="59"/>
      <c r="EK265" s="59"/>
      <c r="EL265" s="59"/>
      <c r="EM265" s="59"/>
      <c r="EN265" s="59"/>
      <c r="EO265" s="59"/>
      <c r="EP265" s="59"/>
      <c r="EQ265" s="59"/>
      <c r="ER265" s="59"/>
      <c r="ES265" s="59"/>
      <c r="ET265" s="59"/>
      <c r="EU265" s="59"/>
      <c r="EV265" s="59"/>
      <c r="EW265" s="59"/>
      <c r="EX265" s="59"/>
      <c r="EY265" s="59"/>
      <c r="EZ265" s="59"/>
      <c r="FA265" s="59"/>
      <c r="FB265" s="59"/>
      <c r="FC265" s="59"/>
      <c r="FD265" s="59"/>
      <c r="FE265" s="59"/>
      <c r="FF265" s="59"/>
      <c r="FG265" s="59"/>
      <c r="FH265" s="59"/>
      <c r="FI265" s="59"/>
      <c r="FJ265" s="59"/>
      <c r="FK265" s="59"/>
      <c r="FL265" s="59"/>
      <c r="FM265" s="59"/>
      <c r="FN265" s="59"/>
      <c r="FO265" s="59"/>
      <c r="FP265" s="59"/>
      <c r="FQ265" s="59"/>
      <c r="FR265" s="59"/>
      <c r="FS265" s="59"/>
      <c r="FT265" s="59"/>
      <c r="FU265" s="59"/>
      <c r="FV265" s="59"/>
      <c r="FW265" s="59"/>
      <c r="FX265" s="59"/>
      <c r="FY265" s="59"/>
      <c r="FZ265" s="59"/>
      <c r="GA265" s="59"/>
      <c r="GB265" s="59"/>
      <c r="GC265" s="59"/>
      <c r="GD265" s="59"/>
      <c r="GE265" s="59"/>
      <c r="GF265" s="59"/>
      <c r="GG265" s="59"/>
      <c r="GH265" s="59"/>
      <c r="GI265" s="59"/>
      <c r="GJ265" s="59"/>
      <c r="GK265" s="59"/>
      <c r="GL265" s="59"/>
      <c r="GM265" s="59"/>
      <c r="GN265" s="59"/>
      <c r="GO265" s="59"/>
      <c r="GP265" s="59"/>
      <c r="GQ265" s="59"/>
      <c r="GR265" s="59"/>
      <c r="GS265" s="59"/>
      <c r="GT265" s="59"/>
      <c r="GU265" s="59"/>
      <c r="GV265" s="59"/>
      <c r="GW265" s="59"/>
      <c r="GX265" s="59"/>
      <c r="GY265" s="59"/>
      <c r="GZ265" s="59"/>
      <c r="HA265" s="59"/>
      <c r="HB265" s="59"/>
      <c r="HC265" s="59"/>
      <c r="HD265" s="59"/>
      <c r="HE265" s="59"/>
      <c r="HF265" s="59"/>
      <c r="HG265" s="59"/>
      <c r="HH265" s="59"/>
      <c r="HI265" s="59"/>
      <c r="HJ265" s="59"/>
      <c r="HK265" s="59"/>
      <c r="HL265" s="59"/>
      <c r="HM265" s="59"/>
      <c r="HN265" s="59"/>
      <c r="HO265" s="59"/>
      <c r="HP265" s="59"/>
      <c r="HQ265" s="59"/>
      <c r="HR265" s="59"/>
      <c r="HS265" s="59"/>
      <c r="HT265" s="59"/>
      <c r="HU265" s="59"/>
      <c r="HV265" s="59"/>
      <c r="HW265" s="59"/>
      <c r="HX265" s="59"/>
      <c r="HY265" s="59"/>
      <c r="HZ265" s="59"/>
      <c r="IA265" s="59"/>
      <c r="IB265" s="59"/>
      <c r="IC265" s="59"/>
      <c r="ID265" s="59"/>
      <c r="IE265" s="59"/>
      <c r="IF265" s="59"/>
      <c r="IG265" s="59"/>
      <c r="IH265" s="59"/>
      <c r="II265" s="59"/>
      <c r="IJ265" s="59"/>
      <c r="IK265" s="59"/>
      <c r="IL265" s="59"/>
      <c r="IM265" s="59"/>
      <c r="IN265" s="59"/>
      <c r="IO265" s="59"/>
      <c r="IP265" s="59"/>
      <c r="IQ265" s="59"/>
      <c r="IR265" s="59"/>
      <c r="IS265" s="59"/>
      <c r="IT265" s="59"/>
      <c r="IU265" s="59"/>
      <c r="IV265" s="59"/>
    </row>
    <row r="266" spans="1:256" ht="18">
      <c r="A266" s="11" t="s">
        <v>48</v>
      </c>
      <c r="B266" s="31">
        <v>2845.334478</v>
      </c>
      <c r="C266" s="31">
        <v>4509.61772</v>
      </c>
      <c r="D266" s="31">
        <f>+B266+C266</f>
        <v>7354.952198000001</v>
      </c>
      <c r="E266" s="57">
        <v>0</v>
      </c>
      <c r="F266" s="51">
        <v>13608.428999999998</v>
      </c>
      <c r="G266" s="31">
        <f>+E266+F266</f>
        <v>13608.428999999998</v>
      </c>
      <c r="H266" s="31">
        <f>+D266+G266</f>
        <v>20963.381198</v>
      </c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9"/>
      <c r="Z266" s="59"/>
      <c r="AA266" s="59"/>
      <c r="AB266" s="59"/>
      <c r="AC266" s="59"/>
      <c r="AD266" s="59"/>
      <c r="AE266" s="59"/>
      <c r="AF266" s="59"/>
      <c r="AG266" s="59"/>
      <c r="AH266" s="59"/>
      <c r="AI266" s="59"/>
      <c r="AJ266" s="59"/>
      <c r="AK266" s="59"/>
      <c r="AL266" s="59"/>
      <c r="AM266" s="59"/>
      <c r="AN266" s="59"/>
      <c r="AO266" s="59"/>
      <c r="AP266" s="59"/>
      <c r="AQ266" s="59"/>
      <c r="AR266" s="59"/>
      <c r="AS266" s="59"/>
      <c r="AT266" s="59"/>
      <c r="AU266" s="59"/>
      <c r="AV266" s="59"/>
      <c r="AW266" s="59"/>
      <c r="AX266" s="59"/>
      <c r="AY266" s="59"/>
      <c r="AZ266" s="59"/>
      <c r="BA266" s="59"/>
      <c r="BB266" s="59"/>
      <c r="BC266" s="59"/>
      <c r="BD266" s="59"/>
      <c r="BE266" s="59"/>
      <c r="BF266" s="59"/>
      <c r="BG266" s="59"/>
      <c r="BH266" s="59"/>
      <c r="BI266" s="59"/>
      <c r="BJ266" s="59"/>
      <c r="BK266" s="59"/>
      <c r="BL266" s="59"/>
      <c r="BM266" s="59"/>
      <c r="BN266" s="59"/>
      <c r="BO266" s="59"/>
      <c r="BP266" s="59"/>
      <c r="BQ266" s="59"/>
      <c r="BR266" s="59"/>
      <c r="BS266" s="59"/>
      <c r="BT266" s="59"/>
      <c r="BU266" s="59"/>
      <c r="BV266" s="59"/>
      <c r="BW266" s="59"/>
      <c r="BX266" s="59"/>
      <c r="BY266" s="59"/>
      <c r="BZ266" s="59"/>
      <c r="CA266" s="59"/>
      <c r="CB266" s="59"/>
      <c r="CC266" s="59"/>
      <c r="CD266" s="59"/>
      <c r="CE266" s="59"/>
      <c r="CF266" s="59"/>
      <c r="CG266" s="59"/>
      <c r="CH266" s="59"/>
      <c r="CI266" s="59"/>
      <c r="CJ266" s="59"/>
      <c r="CK266" s="59"/>
      <c r="CL266" s="59"/>
      <c r="CM266" s="59"/>
      <c r="CN266" s="59"/>
      <c r="CO266" s="59"/>
      <c r="CP266" s="59"/>
      <c r="CQ266" s="59"/>
      <c r="CR266" s="59"/>
      <c r="CS266" s="59"/>
      <c r="CT266" s="59"/>
      <c r="CU266" s="59"/>
      <c r="CV266" s="59"/>
      <c r="CW266" s="59"/>
      <c r="CX266" s="59"/>
      <c r="CY266" s="59"/>
      <c r="CZ266" s="59"/>
      <c r="DA266" s="59"/>
      <c r="DB266" s="59"/>
      <c r="DC266" s="59"/>
      <c r="DD266" s="59"/>
      <c r="DE266" s="59"/>
      <c r="DF266" s="59"/>
      <c r="DG266" s="59"/>
      <c r="DH266" s="59"/>
      <c r="DI266" s="59"/>
      <c r="DJ266" s="59"/>
      <c r="DK266" s="59"/>
      <c r="DL266" s="59"/>
      <c r="DM266" s="59"/>
      <c r="DN266" s="59"/>
      <c r="DO266" s="59"/>
      <c r="DP266" s="59"/>
      <c r="DQ266" s="59"/>
      <c r="DR266" s="59"/>
      <c r="DS266" s="59"/>
      <c r="DT266" s="59"/>
      <c r="DU266" s="59"/>
      <c r="DV266" s="59"/>
      <c r="DW266" s="59"/>
      <c r="DX266" s="59"/>
      <c r="DY266" s="59"/>
      <c r="DZ266" s="59"/>
      <c r="EA266" s="59"/>
      <c r="EB266" s="59"/>
      <c r="EC266" s="59"/>
      <c r="ED266" s="59"/>
      <c r="EE266" s="59"/>
      <c r="EF266" s="59"/>
      <c r="EG266" s="59"/>
      <c r="EH266" s="59"/>
      <c r="EI266" s="59"/>
      <c r="EJ266" s="59"/>
      <c r="EK266" s="59"/>
      <c r="EL266" s="59"/>
      <c r="EM266" s="59"/>
      <c r="EN266" s="59"/>
      <c r="EO266" s="59"/>
      <c r="EP266" s="59"/>
      <c r="EQ266" s="59"/>
      <c r="ER266" s="59"/>
      <c r="ES266" s="59"/>
      <c r="ET266" s="59"/>
      <c r="EU266" s="59"/>
      <c r="EV266" s="59"/>
      <c r="EW266" s="59"/>
      <c r="EX266" s="59"/>
      <c r="EY266" s="59"/>
      <c r="EZ266" s="59"/>
      <c r="FA266" s="59"/>
      <c r="FB266" s="59"/>
      <c r="FC266" s="59"/>
      <c r="FD266" s="59"/>
      <c r="FE266" s="59"/>
      <c r="FF266" s="59"/>
      <c r="FG266" s="59"/>
      <c r="FH266" s="59"/>
      <c r="FI266" s="59"/>
      <c r="FJ266" s="59"/>
      <c r="FK266" s="59"/>
      <c r="FL266" s="59"/>
      <c r="FM266" s="59"/>
      <c r="FN266" s="59"/>
      <c r="FO266" s="59"/>
      <c r="FP266" s="59"/>
      <c r="FQ266" s="59"/>
      <c r="FR266" s="59"/>
      <c r="FS266" s="59"/>
      <c r="FT266" s="59"/>
      <c r="FU266" s="59"/>
      <c r="FV266" s="59"/>
      <c r="FW266" s="59"/>
      <c r="FX266" s="59"/>
      <c r="FY266" s="59"/>
      <c r="FZ266" s="59"/>
      <c r="GA266" s="59"/>
      <c r="GB266" s="59"/>
      <c r="GC266" s="59"/>
      <c r="GD266" s="59"/>
      <c r="GE266" s="59"/>
      <c r="GF266" s="59"/>
      <c r="GG266" s="59"/>
      <c r="GH266" s="59"/>
      <c r="GI266" s="59"/>
      <c r="GJ266" s="59"/>
      <c r="GK266" s="59"/>
      <c r="GL266" s="59"/>
      <c r="GM266" s="59"/>
      <c r="GN266" s="59"/>
      <c r="GO266" s="59"/>
      <c r="GP266" s="59"/>
      <c r="GQ266" s="59"/>
      <c r="GR266" s="59"/>
      <c r="GS266" s="59"/>
      <c r="GT266" s="59"/>
      <c r="GU266" s="59"/>
      <c r="GV266" s="59"/>
      <c r="GW266" s="59"/>
      <c r="GX266" s="59"/>
      <c r="GY266" s="59"/>
      <c r="GZ266" s="59"/>
      <c r="HA266" s="59"/>
      <c r="HB266" s="59"/>
      <c r="HC266" s="59"/>
      <c r="HD266" s="59"/>
      <c r="HE266" s="59"/>
      <c r="HF266" s="59"/>
      <c r="HG266" s="59"/>
      <c r="HH266" s="59"/>
      <c r="HI266" s="59"/>
      <c r="HJ266" s="59"/>
      <c r="HK266" s="59"/>
      <c r="HL266" s="59"/>
      <c r="HM266" s="59"/>
      <c r="HN266" s="59"/>
      <c r="HO266" s="59"/>
      <c r="HP266" s="59"/>
      <c r="HQ266" s="59"/>
      <c r="HR266" s="59"/>
      <c r="HS266" s="59"/>
      <c r="HT266" s="59"/>
      <c r="HU266" s="59"/>
      <c r="HV266" s="59"/>
      <c r="HW266" s="59"/>
      <c r="HX266" s="59"/>
      <c r="HY266" s="59"/>
      <c r="HZ266" s="59"/>
      <c r="IA266" s="59"/>
      <c r="IB266" s="59"/>
      <c r="IC266" s="59"/>
      <c r="ID266" s="59"/>
      <c r="IE266" s="59"/>
      <c r="IF266" s="59"/>
      <c r="IG266" s="59"/>
      <c r="IH266" s="59"/>
      <c r="II266" s="59"/>
      <c r="IJ266" s="59"/>
      <c r="IK266" s="59"/>
      <c r="IL266" s="59"/>
      <c r="IM266" s="59"/>
      <c r="IN266" s="59"/>
      <c r="IO266" s="59"/>
      <c r="IP266" s="59"/>
      <c r="IQ266" s="59"/>
      <c r="IR266" s="59"/>
      <c r="IS266" s="59"/>
      <c r="IT266" s="59"/>
      <c r="IU266" s="59"/>
      <c r="IV266" s="59"/>
    </row>
    <row r="267" spans="1:256" ht="18">
      <c r="A267" s="11"/>
      <c r="B267" s="31"/>
      <c r="C267" s="31"/>
      <c r="D267" s="31"/>
      <c r="E267" s="57"/>
      <c r="F267" s="52"/>
      <c r="G267" s="31"/>
      <c r="H267" s="31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59"/>
      <c r="Z267" s="59"/>
      <c r="AA267" s="59"/>
      <c r="AB267" s="59"/>
      <c r="AC267" s="59"/>
      <c r="AD267" s="59"/>
      <c r="AE267" s="59"/>
      <c r="AF267" s="59"/>
      <c r="AG267" s="59"/>
      <c r="AH267" s="59"/>
      <c r="AI267" s="59"/>
      <c r="AJ267" s="59"/>
      <c r="AK267" s="59"/>
      <c r="AL267" s="59"/>
      <c r="AM267" s="59"/>
      <c r="AN267" s="59"/>
      <c r="AO267" s="59"/>
      <c r="AP267" s="59"/>
      <c r="AQ267" s="59"/>
      <c r="AR267" s="59"/>
      <c r="AS267" s="59"/>
      <c r="AT267" s="59"/>
      <c r="AU267" s="59"/>
      <c r="AV267" s="59"/>
      <c r="AW267" s="59"/>
      <c r="AX267" s="59"/>
      <c r="AY267" s="59"/>
      <c r="AZ267" s="59"/>
      <c r="BA267" s="59"/>
      <c r="BB267" s="59"/>
      <c r="BC267" s="59"/>
      <c r="BD267" s="59"/>
      <c r="BE267" s="59"/>
      <c r="BF267" s="59"/>
      <c r="BG267" s="59"/>
      <c r="BH267" s="59"/>
      <c r="BI267" s="59"/>
      <c r="BJ267" s="59"/>
      <c r="BK267" s="59"/>
      <c r="BL267" s="59"/>
      <c r="BM267" s="59"/>
      <c r="BN267" s="59"/>
      <c r="BO267" s="59"/>
      <c r="BP267" s="59"/>
      <c r="BQ267" s="59"/>
      <c r="BR267" s="59"/>
      <c r="BS267" s="59"/>
      <c r="BT267" s="59"/>
      <c r="BU267" s="59"/>
      <c r="BV267" s="59"/>
      <c r="BW267" s="59"/>
      <c r="BX267" s="59"/>
      <c r="BY267" s="59"/>
      <c r="BZ267" s="59"/>
      <c r="CA267" s="59"/>
      <c r="CB267" s="59"/>
      <c r="CC267" s="59"/>
      <c r="CD267" s="59"/>
      <c r="CE267" s="59"/>
      <c r="CF267" s="59"/>
      <c r="CG267" s="59"/>
      <c r="CH267" s="59"/>
      <c r="CI267" s="59"/>
      <c r="CJ267" s="59"/>
      <c r="CK267" s="59"/>
      <c r="CL267" s="59"/>
      <c r="CM267" s="59"/>
      <c r="CN267" s="59"/>
      <c r="CO267" s="59"/>
      <c r="CP267" s="59"/>
      <c r="CQ267" s="59"/>
      <c r="CR267" s="59"/>
      <c r="CS267" s="59"/>
      <c r="CT267" s="59"/>
      <c r="CU267" s="59"/>
      <c r="CV267" s="59"/>
      <c r="CW267" s="59"/>
      <c r="CX267" s="59"/>
      <c r="CY267" s="59"/>
      <c r="CZ267" s="59"/>
      <c r="DA267" s="59"/>
      <c r="DB267" s="59"/>
      <c r="DC267" s="59"/>
      <c r="DD267" s="59"/>
      <c r="DE267" s="59"/>
      <c r="DF267" s="59"/>
      <c r="DG267" s="59"/>
      <c r="DH267" s="59"/>
      <c r="DI267" s="59"/>
      <c r="DJ267" s="59"/>
      <c r="DK267" s="59"/>
      <c r="DL267" s="59"/>
      <c r="DM267" s="59"/>
      <c r="DN267" s="59"/>
      <c r="DO267" s="59"/>
      <c r="DP267" s="59"/>
      <c r="DQ267" s="59"/>
      <c r="DR267" s="59"/>
      <c r="DS267" s="59"/>
      <c r="DT267" s="59"/>
      <c r="DU267" s="59"/>
      <c r="DV267" s="59"/>
      <c r="DW267" s="59"/>
      <c r="DX267" s="59"/>
      <c r="DY267" s="59"/>
      <c r="DZ267" s="59"/>
      <c r="EA267" s="59"/>
      <c r="EB267" s="59"/>
      <c r="EC267" s="59"/>
      <c r="ED267" s="59"/>
      <c r="EE267" s="59"/>
      <c r="EF267" s="59"/>
      <c r="EG267" s="59"/>
      <c r="EH267" s="59"/>
      <c r="EI267" s="59"/>
      <c r="EJ267" s="59"/>
      <c r="EK267" s="59"/>
      <c r="EL267" s="59"/>
      <c r="EM267" s="59"/>
      <c r="EN267" s="59"/>
      <c r="EO267" s="59"/>
      <c r="EP267" s="59"/>
      <c r="EQ267" s="59"/>
      <c r="ER267" s="59"/>
      <c r="ES267" s="59"/>
      <c r="ET267" s="59"/>
      <c r="EU267" s="59"/>
      <c r="EV267" s="59"/>
      <c r="EW267" s="59"/>
      <c r="EX267" s="59"/>
      <c r="EY267" s="59"/>
      <c r="EZ267" s="59"/>
      <c r="FA267" s="59"/>
      <c r="FB267" s="59"/>
      <c r="FC267" s="59"/>
      <c r="FD267" s="59"/>
      <c r="FE267" s="59"/>
      <c r="FF267" s="59"/>
      <c r="FG267" s="59"/>
      <c r="FH267" s="59"/>
      <c r="FI267" s="59"/>
      <c r="FJ267" s="59"/>
      <c r="FK267" s="59"/>
      <c r="FL267" s="59"/>
      <c r="FM267" s="59"/>
      <c r="FN267" s="59"/>
      <c r="FO267" s="59"/>
      <c r="FP267" s="59"/>
      <c r="FQ267" s="59"/>
      <c r="FR267" s="59"/>
      <c r="FS267" s="59"/>
      <c r="FT267" s="59"/>
      <c r="FU267" s="59"/>
      <c r="FV267" s="59"/>
      <c r="FW267" s="59"/>
      <c r="FX267" s="59"/>
      <c r="FY267" s="59"/>
      <c r="FZ267" s="59"/>
      <c r="GA267" s="59"/>
      <c r="GB267" s="59"/>
      <c r="GC267" s="59"/>
      <c r="GD267" s="59"/>
      <c r="GE267" s="59"/>
      <c r="GF267" s="59"/>
      <c r="GG267" s="59"/>
      <c r="GH267" s="59"/>
      <c r="GI267" s="59"/>
      <c r="GJ267" s="59"/>
      <c r="GK267" s="59"/>
      <c r="GL267" s="59"/>
      <c r="GM267" s="59"/>
      <c r="GN267" s="59"/>
      <c r="GO267" s="59"/>
      <c r="GP267" s="59"/>
      <c r="GQ267" s="59"/>
      <c r="GR267" s="59"/>
      <c r="GS267" s="59"/>
      <c r="GT267" s="59"/>
      <c r="GU267" s="59"/>
      <c r="GV267" s="59"/>
      <c r="GW267" s="59"/>
      <c r="GX267" s="59"/>
      <c r="GY267" s="59"/>
      <c r="GZ267" s="59"/>
      <c r="HA267" s="59"/>
      <c r="HB267" s="59"/>
      <c r="HC267" s="59"/>
      <c r="HD267" s="59"/>
      <c r="HE267" s="59"/>
      <c r="HF267" s="59"/>
      <c r="HG267" s="59"/>
      <c r="HH267" s="59"/>
      <c r="HI267" s="59"/>
      <c r="HJ267" s="59"/>
      <c r="HK267" s="59"/>
      <c r="HL267" s="59"/>
      <c r="HM267" s="59"/>
      <c r="HN267" s="59"/>
      <c r="HO267" s="59"/>
      <c r="HP267" s="59"/>
      <c r="HQ267" s="59"/>
      <c r="HR267" s="59"/>
      <c r="HS267" s="59"/>
      <c r="HT267" s="59"/>
      <c r="HU267" s="59"/>
      <c r="HV267" s="59"/>
      <c r="HW267" s="59"/>
      <c r="HX267" s="59"/>
      <c r="HY267" s="59"/>
      <c r="HZ267" s="59"/>
      <c r="IA267" s="59"/>
      <c r="IB267" s="59"/>
      <c r="IC267" s="59"/>
      <c r="ID267" s="59"/>
      <c r="IE267" s="59"/>
      <c r="IF267" s="59"/>
      <c r="IG267" s="59"/>
      <c r="IH267" s="59"/>
      <c r="II267" s="59"/>
      <c r="IJ267" s="59"/>
      <c r="IK267" s="59"/>
      <c r="IL267" s="59"/>
      <c r="IM267" s="59"/>
      <c r="IN267" s="59"/>
      <c r="IO267" s="59"/>
      <c r="IP267" s="59"/>
      <c r="IQ267" s="59"/>
      <c r="IR267" s="59"/>
      <c r="IS267" s="59"/>
      <c r="IT267" s="59"/>
      <c r="IU267" s="59"/>
      <c r="IV267" s="59"/>
    </row>
    <row r="268" spans="1:9" ht="15.75">
      <c r="A268" s="61" t="s">
        <v>59</v>
      </c>
      <c r="B268" s="44"/>
      <c r="C268" s="44"/>
      <c r="D268" s="45"/>
      <c r="E268" s="45"/>
      <c r="F268" s="32"/>
      <c r="G268" s="45"/>
      <c r="H268" s="33"/>
      <c r="I268" s="32"/>
    </row>
    <row r="269" spans="1:10" ht="15.75">
      <c r="A269" s="34"/>
      <c r="B269" s="35"/>
      <c r="C269" s="35"/>
      <c r="D269" s="35"/>
      <c r="E269" s="35"/>
      <c r="F269" s="35"/>
      <c r="G269" s="35"/>
      <c r="H269" s="21"/>
      <c r="I269" s="9"/>
      <c r="J269" s="9"/>
    </row>
    <row r="270" spans="1:10" ht="15.75">
      <c r="A270" s="36"/>
      <c r="B270" s="37"/>
      <c r="C270" s="9"/>
      <c r="D270" s="9"/>
      <c r="E270" s="9"/>
      <c r="F270" s="9"/>
      <c r="G270" s="9"/>
      <c r="H270" s="9"/>
      <c r="I270" s="9"/>
      <c r="J270" s="9"/>
    </row>
    <row r="271" spans="1:10" ht="15.75">
      <c r="A271" s="36"/>
      <c r="B271" s="37"/>
      <c r="C271" s="37"/>
      <c r="D271" s="37"/>
      <c r="E271" s="38"/>
      <c r="F271" s="37"/>
      <c r="G271" s="37"/>
      <c r="H271" s="37"/>
      <c r="I271" s="9"/>
      <c r="J271" s="9"/>
    </row>
    <row r="272" spans="1:2" ht="15.75">
      <c r="A272" s="39"/>
      <c r="B272" s="40"/>
    </row>
    <row r="273" spans="1:2" ht="15.75">
      <c r="A273" s="39"/>
      <c r="B273" s="40"/>
    </row>
    <row r="274" spans="1:2" ht="15.75">
      <c r="A274" s="39"/>
      <c r="B274" s="40"/>
    </row>
    <row r="275" spans="1:2" ht="15.75">
      <c r="A275" s="39"/>
      <c r="B275" s="40"/>
    </row>
    <row r="276" spans="1:2" ht="15.75">
      <c r="A276" s="39"/>
      <c r="B276" s="40"/>
    </row>
    <row r="277" spans="1:2" ht="15.75">
      <c r="A277" s="41"/>
      <c r="B277" s="40"/>
    </row>
    <row r="278" spans="1:2" ht="15.75">
      <c r="A278" s="39"/>
      <c r="B278" s="40"/>
    </row>
    <row r="279" spans="1:2" ht="15.75">
      <c r="A279" s="39"/>
      <c r="B279" s="40"/>
    </row>
    <row r="280" spans="1:2" ht="15.75">
      <c r="A280" s="39"/>
      <c r="B280" s="40"/>
    </row>
    <row r="281" spans="1:2" ht="15.75">
      <c r="A281" s="39"/>
      <c r="B281" s="40"/>
    </row>
    <row r="282" spans="1:5" ht="15.75">
      <c r="A282" s="39"/>
      <c r="B282" s="40"/>
      <c r="E282" s="42"/>
    </row>
    <row r="283" spans="1:2" ht="15.75">
      <c r="A283" s="39"/>
      <c r="B283" s="40"/>
    </row>
    <row r="284" spans="1:2" ht="15.75">
      <c r="A284" s="39"/>
      <c r="B284" s="40"/>
    </row>
    <row r="285" spans="1:2" ht="15.75">
      <c r="A285" s="39"/>
      <c r="B285" s="40"/>
    </row>
    <row r="286" spans="1:2" ht="15.75">
      <c r="A286" s="39"/>
      <c r="B286" s="40"/>
    </row>
    <row r="287" spans="1:2" ht="15.75">
      <c r="A287" s="39"/>
      <c r="B287" s="40"/>
    </row>
    <row r="288" spans="1:2" ht="15.75">
      <c r="A288" s="39"/>
      <c r="B288" s="40"/>
    </row>
    <row r="289" spans="1:2" ht="15.75">
      <c r="A289" s="39"/>
      <c r="B289" s="40"/>
    </row>
    <row r="290" spans="1:2" ht="15.75">
      <c r="A290" s="39"/>
      <c r="B290" s="40"/>
    </row>
    <row r="291" spans="1:2" ht="15.75">
      <c r="A291" s="39"/>
      <c r="B291" s="40"/>
    </row>
    <row r="292" spans="1:2" ht="15.75">
      <c r="A292" s="39"/>
      <c r="B292" s="40"/>
    </row>
    <row r="293" spans="1:2" ht="15.75">
      <c r="A293" s="39"/>
      <c r="B293" s="40"/>
    </row>
    <row r="294" spans="1:2" ht="15.75">
      <c r="A294" s="39"/>
      <c r="B294" s="40"/>
    </row>
    <row r="295" spans="1:2" ht="15.75">
      <c r="A295" s="39"/>
      <c r="B295" s="40"/>
    </row>
    <row r="296" spans="1:2" ht="15.75">
      <c r="A296" s="39"/>
      <c r="B296" s="40"/>
    </row>
    <row r="297" spans="1:2" ht="15.75">
      <c r="A297" s="39"/>
      <c r="B297" s="40"/>
    </row>
    <row r="298" spans="1:2" ht="15.75">
      <c r="A298" s="39"/>
      <c r="B298" s="40"/>
    </row>
    <row r="299" spans="1:2" ht="15.75">
      <c r="A299" s="39"/>
      <c r="B299" s="40"/>
    </row>
    <row r="300" spans="1:2" ht="15.75">
      <c r="A300" s="39"/>
      <c r="B300" s="40"/>
    </row>
    <row r="301" spans="1:2" ht="15.75">
      <c r="A301" s="39"/>
      <c r="B301" s="40"/>
    </row>
    <row r="302" spans="1:2" ht="15.75">
      <c r="A302" s="39"/>
      <c r="B302" s="40"/>
    </row>
    <row r="303" spans="1:2" ht="15.75">
      <c r="A303" s="39"/>
      <c r="B303" s="40"/>
    </row>
    <row r="304" spans="1:2" ht="15.75">
      <c r="A304" s="39"/>
      <c r="B304" s="40"/>
    </row>
    <row r="305" spans="1:2" ht="15.75">
      <c r="A305" s="39"/>
      <c r="B305" s="40"/>
    </row>
    <row r="306" spans="1:2" ht="15.75">
      <c r="A306" s="39"/>
      <c r="B306" s="40"/>
    </row>
    <row r="307" spans="1:2" ht="15.75">
      <c r="A307" s="39"/>
      <c r="B307" s="40"/>
    </row>
    <row r="308" spans="1:2" ht="15.75">
      <c r="A308" s="39"/>
      <c r="B308" s="40"/>
    </row>
    <row r="309" spans="1:2" ht="15.75">
      <c r="A309" s="39"/>
      <c r="B309" s="40"/>
    </row>
    <row r="310" spans="1:2" ht="15.75">
      <c r="A310" s="39"/>
      <c r="B310" s="40"/>
    </row>
    <row r="311" spans="1:2" ht="15.75">
      <c r="A311" s="39"/>
      <c r="B311" s="40"/>
    </row>
    <row r="312" spans="1:2" ht="15.75">
      <c r="A312" s="41"/>
      <c r="B312" s="40"/>
    </row>
    <row r="313" spans="1:2" ht="15.75">
      <c r="A313" s="41"/>
      <c r="B313" s="40"/>
    </row>
    <row r="314" ht="15.75">
      <c r="B314" s="40"/>
    </row>
    <row r="315" ht="15.75">
      <c r="B315" s="40"/>
    </row>
  </sheetData>
  <sheetProtection/>
  <mergeCells count="5">
    <mergeCell ref="A3:H3"/>
    <mergeCell ref="A4:H4"/>
    <mergeCell ref="E12:F12"/>
    <mergeCell ref="B8:H8"/>
    <mergeCell ref="B9:H9"/>
  </mergeCells>
  <printOptions horizontalCentered="1" verticalCentered="1"/>
  <pageMargins left="0.5118110236220472" right="0.5118110236220472" top="0.5118110236220472" bottom="0.5511811023622047" header="0.5118110236220472" footer="0.5118110236220472"/>
  <pageSetup horizontalDpi="360" verticalDpi="36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BRB-BURUNDI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NDAYISENGA Paulin</cp:lastModifiedBy>
  <cp:lastPrinted>2016-11-28T09:17:57Z</cp:lastPrinted>
  <dcterms:created xsi:type="dcterms:W3CDTF">2000-08-01T08:05:07Z</dcterms:created>
  <dcterms:modified xsi:type="dcterms:W3CDTF">2017-09-25T08:53:14Z</dcterms:modified>
  <cp:category/>
  <cp:version/>
  <cp:contentType/>
  <cp:contentStatus/>
</cp:coreProperties>
</file>