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23" activeTab="0"/>
  </bookViews>
  <sheets>
    <sheet name="A" sheetId="1" r:id="rId1"/>
  </sheets>
  <definedNames>
    <definedName name="_xlnm.Print_Area" localSheetId="0">'A'!$B$6:$BP$74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<sst xmlns="http://schemas.openxmlformats.org/spreadsheetml/2006/main" count="65" uniqueCount="61">
  <si>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Structure</t>
  </si>
  <si>
    <t>B. SERVICES</t>
  </si>
  <si>
    <t>1. Transport</t>
  </si>
  <si>
    <t xml:space="preserve">   </t>
  </si>
  <si>
    <t>IV.11</t>
  </si>
  <si>
    <t>BALANCE OF INTERNATINAL TRANSACTIONS  (in BIF millions )</t>
  </si>
  <si>
    <t>I.  CURRENT ACCOUNT</t>
  </si>
  <si>
    <t>A. Goods</t>
  </si>
  <si>
    <t>1.Export</t>
  </si>
  <si>
    <t>2.Import</t>
  </si>
  <si>
    <t>2. Travel</t>
  </si>
  <si>
    <t>3.Telecommunications, computer and information</t>
  </si>
  <si>
    <t>4. Building</t>
  </si>
  <si>
    <t>5. Insurance and pension</t>
  </si>
  <si>
    <t>6. financial services</t>
  </si>
  <si>
    <t>7. Use fees Intellectual Property</t>
  </si>
  <si>
    <t>8. Personal, cultural and recreational services</t>
  </si>
  <si>
    <t>9.  Provided or received services by government</t>
  </si>
  <si>
    <t>10. Other services to entreprises</t>
  </si>
  <si>
    <t>C. PRIMARY INCOMES</t>
  </si>
  <si>
    <t>1.Salary</t>
  </si>
  <si>
    <t>2.investments income</t>
  </si>
  <si>
    <t>3. Other primary incomes</t>
  </si>
  <si>
    <t>D. SECONDAIRY INCOMES</t>
  </si>
  <si>
    <t>1. Governement</t>
  </si>
  <si>
    <t xml:space="preserve">2.  Other sectors </t>
  </si>
  <si>
    <t>II. CAPITAL  AND FINANCIAL ACCOUNTS</t>
  </si>
  <si>
    <t>A. CAPITAL ACCOUNT</t>
  </si>
  <si>
    <t>1. capital transfer</t>
  </si>
  <si>
    <t>1.1. Governement</t>
  </si>
  <si>
    <t xml:space="preserve">          - Debt forgiveness</t>
  </si>
  <si>
    <t xml:space="preserve"> - Other transfert </t>
  </si>
  <si>
    <t>1.2. Other sectors</t>
  </si>
  <si>
    <t>2. Acquisitions and disposals of non-financial and non-produced assets</t>
  </si>
  <si>
    <t>B. FINANCIAL  ACCOUNT</t>
  </si>
  <si>
    <t>1. direct  Investments</t>
  </si>
  <si>
    <t xml:space="preserve"> - outward</t>
  </si>
  <si>
    <t xml:space="preserve"> -inward</t>
  </si>
  <si>
    <t>2. Portfolio investment</t>
  </si>
  <si>
    <t xml:space="preserve"> - Assets</t>
  </si>
  <si>
    <t xml:space="preserve"> - liabilities</t>
  </si>
  <si>
    <t>3.Financial Derivatives and  employee stock options</t>
  </si>
  <si>
    <t>4.Other investments</t>
  </si>
  <si>
    <t>1 Goods exported or imprted for processing</t>
  </si>
  <si>
    <t>2 Repair and maintenance of Goods</t>
  </si>
  <si>
    <t xml:space="preserve">                                                Period</t>
  </si>
  <si>
    <t>Overall Balance: ( I + II )</t>
  </si>
  <si>
    <t>December</t>
  </si>
  <si>
    <t>Source :  BRB and COMMERCIAL BANKS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</si>
  <si>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</si>
  <si>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</si>
  <si>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</si>
  <si>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</si>
  <si>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</si>
  <si>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</si>
  <si>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</si>
  <si>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</si>
  <si>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</si>
  <si>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</si>
  <si>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</si>
  <si>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Jan-March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</si>
</sst>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_)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_)"/>
    <numFmt numFmtId="191" formatCode="_-* #,##0.0\ _€_-;\-* #,##0.0\ _€_-;_-* &quot;-&quot;??\ _€_-;_-@_-"/>
    <numFmt numFmtId="192" formatCode="_-* #,##0.000\ _€_-;\-* #,##0.000\ _€_-;_-* &quot;-&quot;??\ _€_-;_-@_-"/>
    <numFmt numFmtId="193" formatCode="_-* #,##0\ _€_-;\-* #,##0\ _€_-;_-* &quot;-&quot;??\ _€_-;_-@_-"/>
    <numFmt numFmtId="194" formatCode="#,##0.000"/>
    <numFmt numFmtId="195" formatCode="_(* #,##0.0_);_(* \(#,##0.0\);_(* &quot;-&quot;?_);_(@_)"/>
    <numFmt numFmtId="196" formatCode="_-* #,##0.0\ _€_-;\-* #,##0.0\ _€_-;_-* &quot;-&quot;?\ _€_-;_-@_-"/>
    <numFmt numFmtId="197" formatCode="[$-40C]dddd\ d\ mmmm\ yyyy"/>
    <numFmt numFmtId="198" formatCode="[$-40C]mmm\-yy;@"/>
    <numFmt numFmtId="199" formatCode="mmm\-yyyy"/>
    <numFmt numFmtId="200" formatCode="[$-40C]d\-mmm;@"/>
    <numFmt numFmtId="201" formatCode="[$-409]mmm\-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179" fontId="22" fillId="0" borderId="0" xfId="47" applyFont="1" applyAlignment="1">
      <alignment/>
    </xf>
    <xf numFmtId="17" fontId="22" fillId="0" borderId="0" xfId="47" applyNumberFormat="1" applyFont="1" applyAlignment="1">
      <alignment/>
    </xf>
    <xf numFmtId="0" fontId="22" fillId="0" borderId="0" xfId="0" applyFont="1" applyAlignment="1">
      <alignment vertical="top"/>
    </xf>
    <xf numFmtId="0" fontId="22" fillId="0" borderId="0" xfId="0" applyFont="1" applyFill="1" applyAlignment="1">
      <alignment vertical="top"/>
    </xf>
    <xf numFmtId="191" fontId="24" fillId="0" borderId="10" xfId="47" applyNumberFormat="1" applyFont="1" applyBorder="1" applyAlignment="1">
      <alignment horizontal="left" vertical="center"/>
    </xf>
    <xf numFmtId="191" fontId="24" fillId="0" borderId="10" xfId="47" applyNumberFormat="1" applyFont="1" applyBorder="1" applyAlignment="1">
      <alignment horizontal="center" vertical="center"/>
    </xf>
    <xf numFmtId="191" fontId="25" fillId="0" borderId="10" xfId="47" applyNumberFormat="1" applyFont="1" applyBorder="1" applyAlignment="1">
      <alignment horizontal="left" vertical="center"/>
    </xf>
    <xf numFmtId="191" fontId="25" fillId="0" borderId="10" xfId="47" applyNumberFormat="1" applyFont="1" applyBorder="1" applyAlignment="1">
      <alignment horizontal="center" vertical="center"/>
    </xf>
    <xf numFmtId="191" fontId="24" fillId="0" borderId="10" xfId="47" applyNumberFormat="1" applyFont="1" applyBorder="1" applyAlignment="1">
      <alignment horizontal="left" vertical="top"/>
    </xf>
    <xf numFmtId="191" fontId="25" fillId="0" borderId="10" xfId="47" applyNumberFormat="1" applyFont="1" applyBorder="1" applyAlignment="1">
      <alignment horizontal="left" vertical="top"/>
    </xf>
    <xf numFmtId="191" fontId="23" fillId="0" borderId="11" xfId="47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91" fontId="23" fillId="0" borderId="10" xfId="47" applyNumberFormat="1" applyFont="1" applyBorder="1" applyAlignment="1">
      <alignment vertical="center"/>
    </xf>
    <xf numFmtId="191" fontId="22" fillId="0" borderId="10" xfId="47" applyNumberFormat="1" applyFont="1" applyBorder="1" applyAlignment="1">
      <alignment horizontal="left"/>
    </xf>
    <xf numFmtId="191" fontId="22" fillId="0" borderId="10" xfId="47" applyNumberFormat="1" applyFont="1" applyBorder="1" applyAlignment="1">
      <alignment horizontal="right"/>
    </xf>
    <xf numFmtId="191" fontId="22" fillId="0" borderId="12" xfId="47" applyNumberFormat="1" applyFont="1" applyBorder="1" applyAlignment="1">
      <alignment horizontal="right"/>
    </xf>
    <xf numFmtId="191" fontId="22" fillId="0" borderId="13" xfId="47" applyNumberFormat="1" applyFont="1" applyBorder="1" applyAlignment="1">
      <alignment horizontal="right"/>
    </xf>
    <xf numFmtId="191" fontId="22" fillId="0" borderId="14" xfId="47" applyNumberFormat="1" applyFont="1" applyBorder="1" applyAlignment="1">
      <alignment horizontal="right"/>
    </xf>
    <xf numFmtId="191" fontId="22" fillId="0" borderId="10" xfId="47" applyNumberFormat="1" applyFont="1" applyBorder="1" applyAlignment="1">
      <alignment/>
    </xf>
    <xf numFmtId="191" fontId="22" fillId="0" borderId="15" xfId="47" applyNumberFormat="1" applyFont="1" applyBorder="1" applyAlignment="1">
      <alignment/>
    </xf>
    <xf numFmtId="191" fontId="22" fillId="0" borderId="16" xfId="47" applyNumberFormat="1" applyFont="1" applyBorder="1" applyAlignment="1">
      <alignment/>
    </xf>
    <xf numFmtId="191" fontId="22" fillId="0" borderId="17" xfId="47" applyNumberFormat="1" applyFont="1" applyBorder="1" applyAlignment="1">
      <alignment/>
    </xf>
    <xf numFmtId="191" fontId="22" fillId="0" borderId="18" xfId="47" applyNumberFormat="1" applyFont="1" applyBorder="1" applyAlignment="1">
      <alignment/>
    </xf>
    <xf numFmtId="191" fontId="22" fillId="0" borderId="19" xfId="47" applyNumberFormat="1" applyFont="1" applyBorder="1" applyAlignment="1">
      <alignment horizontal="right"/>
    </xf>
    <xf numFmtId="191" fontId="23" fillId="0" borderId="10" xfId="47" applyNumberFormat="1" applyFont="1" applyBorder="1" applyAlignment="1">
      <alignment horizontal="left" vertical="center"/>
    </xf>
    <xf numFmtId="191" fontId="22" fillId="0" borderId="10" xfId="47" applyNumberFormat="1" applyFont="1" applyBorder="1" applyAlignment="1">
      <alignment horizontal="left" vertical="top"/>
    </xf>
    <xf numFmtId="191" fontId="23" fillId="0" borderId="10" xfId="47" applyNumberFormat="1" applyFont="1" applyBorder="1" applyAlignment="1">
      <alignment/>
    </xf>
    <xf numFmtId="191" fontId="22" fillId="0" borderId="10" xfId="47" applyNumberFormat="1" applyFont="1" applyBorder="1" applyAlignment="1">
      <alignment horizontal="left" indent="2"/>
    </xf>
    <xf numFmtId="191" fontId="22" fillId="0" borderId="10" xfId="47" applyNumberFormat="1" applyFont="1" applyBorder="1" applyAlignment="1">
      <alignment/>
    </xf>
    <xf numFmtId="191" fontId="22" fillId="0" borderId="10" xfId="47" applyNumberFormat="1" applyFont="1" applyBorder="1" applyAlignment="1">
      <alignment horizontal="left" vertical="center"/>
    </xf>
    <xf numFmtId="191" fontId="22" fillId="0" borderId="10" xfId="47" applyNumberFormat="1" applyFont="1" applyBorder="1" applyAlignment="1">
      <alignment horizontal="left" indent="3"/>
    </xf>
    <xf numFmtId="191" fontId="23" fillId="0" borderId="11" xfId="47" applyNumberFormat="1" applyFont="1" applyBorder="1" applyAlignment="1">
      <alignment/>
    </xf>
    <xf numFmtId="191" fontId="22" fillId="0" borderId="20" xfId="47" applyNumberFormat="1" applyFont="1" applyBorder="1" applyAlignment="1">
      <alignment/>
    </xf>
    <xf numFmtId="201" fontId="22" fillId="0" borderId="10" xfId="47" applyNumberFormat="1" applyFont="1" applyBorder="1" applyAlignment="1">
      <alignment/>
    </xf>
    <xf numFmtId="201" fontId="22" fillId="0" borderId="19" xfId="47" applyNumberFormat="1" applyFont="1" applyBorder="1" applyAlignment="1">
      <alignment/>
    </xf>
    <xf numFmtId="191" fontId="22" fillId="0" borderId="0" xfId="47" applyNumberFormat="1" applyFont="1" applyAlignment="1">
      <alignment/>
    </xf>
    <xf numFmtId="191" fontId="22" fillId="0" borderId="0" xfId="0" applyNumberFormat="1" applyFont="1" applyAlignment="1">
      <alignment/>
    </xf>
    <xf numFmtId="0" fontId="22" fillId="0" borderId="10" xfId="47" applyNumberFormat="1" applyFont="1" applyBorder="1" applyAlignment="1">
      <alignment/>
    </xf>
    <xf numFmtId="180" fontId="23" fillId="0" borderId="10" xfId="47" applyNumberFormat="1" applyFont="1" applyBorder="1" applyAlignment="1">
      <alignment horizontal="right" indent="1"/>
    </xf>
    <xf numFmtId="180" fontId="23" fillId="0" borderId="19" xfId="47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9" xfId="0" applyFont="1" applyBorder="1" applyAlignment="1">
      <alignment/>
    </xf>
    <xf numFmtId="180" fontId="22" fillId="0" borderId="10" xfId="0" applyNumberFormat="1" applyFont="1" applyBorder="1" applyAlignment="1">
      <alignment/>
    </xf>
    <xf numFmtId="180" fontId="22" fillId="0" borderId="19" xfId="0" applyNumberFormat="1" applyFont="1" applyBorder="1" applyAlignment="1">
      <alignment/>
    </xf>
    <xf numFmtId="180" fontId="22" fillId="0" borderId="10" xfId="0" applyNumberFormat="1" applyFont="1" applyFill="1" applyBorder="1" applyAlignment="1">
      <alignment/>
    </xf>
    <xf numFmtId="180" fontId="22" fillId="0" borderId="19" xfId="0" applyNumberFormat="1" applyFont="1" applyFill="1" applyBorder="1" applyAlignment="1">
      <alignment/>
    </xf>
    <xf numFmtId="180" fontId="23" fillId="0" borderId="10" xfId="47" applyNumberFormat="1" applyFont="1" applyBorder="1" applyAlignment="1">
      <alignment/>
    </xf>
    <xf numFmtId="180" fontId="23" fillId="0" borderId="10" xfId="0" applyNumberFormat="1" applyFont="1" applyFill="1" applyBorder="1" applyAlignment="1">
      <alignment/>
    </xf>
    <xf numFmtId="179" fontId="22" fillId="0" borderId="10" xfId="47" applyFont="1" applyFill="1" applyBorder="1" applyAlignment="1">
      <alignment/>
    </xf>
    <xf numFmtId="180" fontId="23" fillId="0" borderId="11" xfId="0" applyNumberFormat="1" applyFont="1" applyFill="1" applyBorder="1" applyAlignment="1">
      <alignment/>
    </xf>
    <xf numFmtId="0" fontId="22" fillId="0" borderId="12" xfId="0" applyFont="1" applyBorder="1" applyAlignment="1">
      <alignment horizontal="right"/>
    </xf>
    <xf numFmtId="0" fontId="22" fillId="0" borderId="15" xfId="0" applyFont="1" applyBorder="1" applyAlignment="1">
      <alignment/>
    </xf>
    <xf numFmtId="0" fontId="22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191" fontId="22" fillId="0" borderId="20" xfId="47" applyNumberFormat="1" applyFont="1" applyBorder="1" applyAlignment="1">
      <alignment/>
    </xf>
    <xf numFmtId="201" fontId="22" fillId="0" borderId="10" xfId="47" applyNumberFormat="1" applyFont="1" applyBorder="1" applyAlignment="1">
      <alignment horizontal="right"/>
    </xf>
    <xf numFmtId="189" fontId="22" fillId="0" borderId="10" xfId="0" applyNumberFormat="1" applyFont="1" applyBorder="1" applyAlignment="1">
      <alignment vertical="top"/>
    </xf>
    <xf numFmtId="191" fontId="22" fillId="0" borderId="10" xfId="47" applyNumberFormat="1" applyFont="1" applyFill="1" applyBorder="1" applyAlignment="1">
      <alignment/>
    </xf>
    <xf numFmtId="0" fontId="22" fillId="0" borderId="12" xfId="0" applyFont="1" applyBorder="1" applyAlignment="1">
      <alignment/>
    </xf>
    <xf numFmtId="179" fontId="22" fillId="0" borderId="10" xfId="47" applyFont="1" applyBorder="1" applyAlignment="1">
      <alignment/>
    </xf>
    <xf numFmtId="180" fontId="22" fillId="0" borderId="0" xfId="0" applyNumberFormat="1" applyFont="1" applyAlignment="1">
      <alignment/>
    </xf>
    <xf numFmtId="180" fontId="25" fillId="0" borderId="10" xfId="0" applyNumberFormat="1" applyFont="1" applyFill="1" applyBorder="1" applyAlignment="1" applyProtection="1">
      <alignment horizontal="right"/>
      <protection/>
    </xf>
    <xf numFmtId="180" fontId="25" fillId="0" borderId="10" xfId="0" applyNumberFormat="1" applyFont="1" applyFill="1" applyBorder="1" applyAlignment="1" applyProtection="1">
      <alignment horizontal="right" vertical="center"/>
      <protection/>
    </xf>
    <xf numFmtId="179" fontId="25" fillId="0" borderId="10" xfId="47" applyFont="1" applyFill="1" applyBorder="1" applyAlignment="1" applyProtection="1">
      <alignment horizontal="right" vertical="center"/>
      <protection/>
    </xf>
    <xf numFmtId="4" fontId="22" fillId="0" borderId="10" xfId="0" applyNumberFormat="1" applyFont="1" applyBorder="1" applyAlignment="1">
      <alignment vertical="top"/>
    </xf>
    <xf numFmtId="191" fontId="23" fillId="0" borderId="22" xfId="47" applyNumberFormat="1" applyFont="1" applyBorder="1" applyAlignment="1">
      <alignment horizontal="center" vertical="center"/>
    </xf>
    <xf numFmtId="191" fontId="23" fillId="0" borderId="14" xfId="47" applyNumberFormat="1" applyFont="1" applyBorder="1" applyAlignment="1">
      <alignment horizontal="center" vertical="center"/>
    </xf>
    <xf numFmtId="191" fontId="23" fillId="0" borderId="0" xfId="47" applyNumberFormat="1" applyFont="1" applyBorder="1" applyAlignment="1">
      <alignment horizontal="center" vertical="center"/>
    </xf>
    <xf numFmtId="191" fontId="23" fillId="0" borderId="18" xfId="47" applyNumberFormat="1" applyFont="1" applyBorder="1" applyAlignment="1">
      <alignment horizontal="center" vertical="center"/>
    </xf>
    <xf numFmtId="191" fontId="23" fillId="0" borderId="23" xfId="47" applyNumberFormat="1" applyFont="1" applyBorder="1" applyAlignment="1">
      <alignment horizontal="center" vertical="center"/>
    </xf>
    <xf numFmtId="191" fontId="23" fillId="0" borderId="17" xfId="47" applyNumberFormat="1" applyFont="1" applyBorder="1" applyAlignment="1">
      <alignment horizontal="center" vertical="center"/>
    </xf>
    <xf numFmtId="4" fontId="22" fillId="0" borderId="19" xfId="0" applyNumberFormat="1" applyFont="1" applyBorder="1" applyAlignment="1">
      <alignment vertical="top"/>
    </xf>
    <xf numFmtId="180" fontId="25" fillId="0" borderId="19" xfId="0" applyNumberFormat="1" applyFont="1" applyFill="1" applyBorder="1" applyAlignment="1" applyProtection="1">
      <alignment horizontal="right"/>
      <protection/>
    </xf>
    <xf numFmtId="180" fontId="25" fillId="0" borderId="19" xfId="0" applyNumberFormat="1" applyFont="1" applyFill="1" applyBorder="1" applyAlignment="1" applyProtection="1">
      <alignment horizontal="right" vertical="center"/>
      <protection/>
    </xf>
    <xf numFmtId="191" fontId="23" fillId="0" borderId="22" xfId="47" applyNumberFormat="1" applyFont="1" applyBorder="1" applyAlignment="1">
      <alignment horizontal="center" vertical="center"/>
    </xf>
    <xf numFmtId="191" fontId="23" fillId="0" borderId="0" xfId="47" applyNumberFormat="1" applyFont="1" applyBorder="1" applyAlignment="1">
      <alignment horizontal="center" vertical="center"/>
    </xf>
    <xf numFmtId="191" fontId="23" fillId="0" borderId="23" xfId="47" applyNumberFormat="1" applyFont="1" applyBorder="1" applyAlignment="1">
      <alignment horizontal="center" vertical="center"/>
    </xf>
    <xf numFmtId="179" fontId="23" fillId="0" borderId="19" xfId="47" applyFont="1" applyBorder="1" applyAlignment="1">
      <alignment/>
    </xf>
    <xf numFmtId="179" fontId="23" fillId="0" borderId="10" xfId="47" applyFont="1" applyBorder="1" applyAlignment="1">
      <alignment horizontal="right" indent="1"/>
    </xf>
    <xf numFmtId="179" fontId="22" fillId="0" borderId="19" xfId="47" applyFont="1" applyBorder="1" applyAlignment="1">
      <alignment/>
    </xf>
    <xf numFmtId="191" fontId="23" fillId="0" borderId="22" xfId="47" applyNumberFormat="1" applyFont="1" applyBorder="1" applyAlignment="1">
      <alignment horizontal="center" vertical="center"/>
    </xf>
    <xf numFmtId="191" fontId="23" fillId="0" borderId="0" xfId="47" applyNumberFormat="1" applyFont="1" applyBorder="1" applyAlignment="1">
      <alignment horizontal="center" vertical="center"/>
    </xf>
    <xf numFmtId="191" fontId="23" fillId="0" borderId="23" xfId="47" applyNumberFormat="1" applyFont="1" applyBorder="1" applyAlignment="1">
      <alignment horizontal="center" vertical="center"/>
    </xf>
    <xf numFmtId="191" fontId="23" fillId="0" borderId="22" xfId="47" applyNumberFormat="1" applyFont="1" applyBorder="1" applyAlignment="1">
      <alignment horizontal="center" vertical="center"/>
    </xf>
    <xf numFmtId="191" fontId="23" fillId="0" borderId="0" xfId="47" applyNumberFormat="1" applyFont="1" applyBorder="1" applyAlignment="1">
      <alignment horizontal="center" vertical="center"/>
    </xf>
    <xf numFmtId="191" fontId="23" fillId="0" borderId="23" xfId="47" applyNumberFormat="1" applyFont="1" applyBorder="1" applyAlignment="1">
      <alignment horizontal="center" vertical="center"/>
    </xf>
    <xf numFmtId="191" fontId="23" fillId="0" borderId="22" xfId="47" applyNumberFormat="1" applyFont="1" applyBorder="1" applyAlignment="1">
      <alignment horizontal="center" vertical="center"/>
    </xf>
    <xf numFmtId="191" fontId="23" fillId="0" borderId="0" xfId="47" applyNumberFormat="1" applyFont="1" applyBorder="1" applyAlignment="1">
      <alignment horizontal="center" vertical="center"/>
    </xf>
    <xf numFmtId="191" fontId="23" fillId="0" borderId="23" xfId="47" applyNumberFormat="1" applyFont="1" applyBorder="1" applyAlignment="1">
      <alignment horizontal="center" vertical="center"/>
    </xf>
    <xf numFmtId="191" fontId="23" fillId="0" borderId="22" xfId="47" applyNumberFormat="1" applyFont="1" applyBorder="1" applyAlignment="1">
      <alignment horizontal="center" vertical="center"/>
    </xf>
    <xf numFmtId="191" fontId="23" fillId="0" borderId="0" xfId="47" applyNumberFormat="1" applyFont="1" applyBorder="1" applyAlignment="1">
      <alignment horizontal="center" vertical="center"/>
    </xf>
    <xf numFmtId="191" fontId="23" fillId="0" borderId="23" xfId="47" applyNumberFormat="1" applyFont="1" applyBorder="1" applyAlignment="1">
      <alignment horizontal="center" vertical="center"/>
    </xf>
    <xf numFmtId="191" fontId="23" fillId="0" borderId="22" xfId="47" applyNumberFormat="1" applyFont="1" applyBorder="1" applyAlignment="1">
      <alignment horizontal="center" vertical="center"/>
    </xf>
    <xf numFmtId="191" fontId="23" fillId="0" borderId="0" xfId="47" applyNumberFormat="1" applyFont="1" applyBorder="1" applyAlignment="1">
      <alignment horizontal="center" vertical="center"/>
    </xf>
    <xf numFmtId="191" fontId="23" fillId="0" borderId="23" xfId="47" applyNumberFormat="1" applyFont="1" applyBorder="1" applyAlignment="1">
      <alignment horizontal="center" vertical="center"/>
    </xf>
    <xf numFmtId="191" fontId="23" fillId="0" borderId="22" xfId="47" applyNumberFormat="1" applyFont="1" applyBorder="1" applyAlignment="1">
      <alignment horizontal="center" vertical="center"/>
    </xf>
    <xf numFmtId="191" fontId="23" fillId="0" borderId="0" xfId="47" applyNumberFormat="1" applyFont="1" applyBorder="1" applyAlignment="1">
      <alignment horizontal="center" vertical="center"/>
    </xf>
    <xf numFmtId="191" fontId="23" fillId="0" borderId="23" xfId="47" applyNumberFormat="1" applyFont="1" applyBorder="1" applyAlignment="1">
      <alignment horizontal="center" vertical="center"/>
    </xf>
    <xf numFmtId="180" fontId="22" fillId="0" borderId="19" xfId="0" applyNumberFormat="1" applyFont="1" applyBorder="1" applyAlignment="1">
      <alignment vertical="top"/>
    </xf>
    <xf numFmtId="191" fontId="22" fillId="0" borderId="19" xfId="47" applyNumberFormat="1" applyFont="1" applyBorder="1" applyAlignment="1">
      <alignment/>
    </xf>
    <xf numFmtId="180" fontId="22" fillId="0" borderId="10" xfId="0" applyNumberFormat="1" applyFont="1" applyBorder="1" applyAlignment="1">
      <alignment vertical="top"/>
    </xf>
    <xf numFmtId="191" fontId="23" fillId="0" borderId="22" xfId="47" applyNumberFormat="1" applyFont="1" applyBorder="1" applyAlignment="1">
      <alignment horizontal="center" vertical="center"/>
    </xf>
    <xf numFmtId="191" fontId="23" fillId="0" borderId="0" xfId="47" applyNumberFormat="1" applyFont="1" applyBorder="1" applyAlignment="1">
      <alignment horizontal="center" vertical="center"/>
    </xf>
    <xf numFmtId="191" fontId="23" fillId="0" borderId="23" xfId="47" applyNumberFormat="1" applyFont="1" applyBorder="1" applyAlignment="1">
      <alignment horizontal="center" vertical="center"/>
    </xf>
    <xf numFmtId="191" fontId="23" fillId="0" borderId="22" xfId="47" applyNumberFormat="1" applyFont="1" applyBorder="1" applyAlignment="1">
      <alignment horizontal="center" vertical="center"/>
    </xf>
    <xf numFmtId="191" fontId="23" fillId="0" borderId="0" xfId="47" applyNumberFormat="1" applyFont="1" applyBorder="1" applyAlignment="1">
      <alignment horizontal="center" vertical="center"/>
    </xf>
    <xf numFmtId="191" fontId="23" fillId="0" borderId="23" xfId="47" applyNumberFormat="1" applyFont="1" applyBorder="1" applyAlignment="1">
      <alignment horizontal="center" vertical="center"/>
    </xf>
    <xf numFmtId="191" fontId="23" fillId="0" borderId="22" xfId="47" applyNumberFormat="1" applyFont="1" applyBorder="1" applyAlignment="1">
      <alignment horizontal="center" vertical="center"/>
    </xf>
    <xf numFmtId="191" fontId="23" fillId="0" borderId="0" xfId="47" applyNumberFormat="1" applyFont="1" applyBorder="1" applyAlignment="1">
      <alignment horizontal="center" vertical="center"/>
    </xf>
    <xf numFmtId="191" fontId="23" fillId="0" borderId="23" xfId="47" applyNumberFormat="1" applyFont="1" applyBorder="1" applyAlignment="1">
      <alignment horizontal="center" vertical="center"/>
    </xf>
    <xf numFmtId="180" fontId="23" fillId="0" borderId="0" xfId="0" applyNumberFormat="1" applyFont="1" applyAlignment="1">
      <alignment vertical="center"/>
    </xf>
    <xf numFmtId="191" fontId="23" fillId="0" borderId="22" xfId="47" applyNumberFormat="1" applyFont="1" applyBorder="1" applyAlignment="1">
      <alignment horizontal="center" vertical="center"/>
    </xf>
    <xf numFmtId="191" fontId="23" fillId="0" borderId="0" xfId="47" applyNumberFormat="1" applyFont="1" applyBorder="1" applyAlignment="1">
      <alignment horizontal="center" vertical="center"/>
    </xf>
    <xf numFmtId="191" fontId="23" fillId="0" borderId="23" xfId="47" applyNumberFormat="1" applyFont="1" applyBorder="1" applyAlignment="1">
      <alignment horizontal="center" vertical="center"/>
    </xf>
    <xf numFmtId="191" fontId="22" fillId="0" borderId="0" xfId="47" applyNumberFormat="1" applyFont="1" applyBorder="1" applyAlignment="1">
      <alignment/>
    </xf>
    <xf numFmtId="180" fontId="4" fillId="0" borderId="0" xfId="0" applyNumberFormat="1" applyFont="1" applyFill="1" applyBorder="1" applyAlignment="1" applyProtection="1">
      <alignment horizontal="right"/>
      <protection/>
    </xf>
    <xf numFmtId="179" fontId="22" fillId="0" borderId="0" xfId="47" applyFont="1" applyBorder="1" applyAlignment="1">
      <alignment/>
    </xf>
    <xf numFmtId="191" fontId="22" fillId="0" borderId="14" xfId="47" applyNumberFormat="1" applyFont="1" applyBorder="1" applyAlignment="1">
      <alignment horizontal="center" vertical="center"/>
    </xf>
    <xf numFmtId="191" fontId="22" fillId="0" borderId="18" xfId="47" applyNumberFormat="1" applyFont="1" applyBorder="1" applyAlignment="1">
      <alignment horizontal="center" vertical="center"/>
    </xf>
    <xf numFmtId="191" fontId="22" fillId="0" borderId="17" xfId="47" applyNumberFormat="1" applyFont="1" applyBorder="1" applyAlignment="1">
      <alignment horizontal="center" vertical="center"/>
    </xf>
    <xf numFmtId="191" fontId="23" fillId="0" borderId="13" xfId="47" applyNumberFormat="1" applyFont="1" applyBorder="1" applyAlignment="1">
      <alignment horizontal="center" vertical="center"/>
    </xf>
    <xf numFmtId="191" fontId="23" fillId="0" borderId="22" xfId="47" applyNumberFormat="1" applyFont="1" applyBorder="1" applyAlignment="1">
      <alignment horizontal="center" vertical="center"/>
    </xf>
    <xf numFmtId="191" fontId="23" fillId="0" borderId="14" xfId="47" applyNumberFormat="1" applyFont="1" applyBorder="1" applyAlignment="1">
      <alignment horizontal="center" vertical="center"/>
    </xf>
    <xf numFmtId="191" fontId="23" fillId="0" borderId="19" xfId="47" applyNumberFormat="1" applyFont="1" applyBorder="1" applyAlignment="1">
      <alignment horizontal="center" vertical="center"/>
    </xf>
    <xf numFmtId="191" fontId="23" fillId="0" borderId="0" xfId="47" applyNumberFormat="1" applyFont="1" applyBorder="1" applyAlignment="1">
      <alignment horizontal="center" vertical="center"/>
    </xf>
    <xf numFmtId="191" fontId="23" fillId="0" borderId="18" xfId="47" applyNumberFormat="1" applyFont="1" applyBorder="1" applyAlignment="1">
      <alignment horizontal="center" vertical="center"/>
    </xf>
    <xf numFmtId="191" fontId="23" fillId="0" borderId="16" xfId="47" applyNumberFormat="1" applyFont="1" applyBorder="1" applyAlignment="1">
      <alignment horizontal="center" vertical="center"/>
    </xf>
    <xf numFmtId="191" fontId="23" fillId="0" borderId="23" xfId="47" applyNumberFormat="1" applyFont="1" applyBorder="1" applyAlignment="1">
      <alignment horizontal="center" vertical="center"/>
    </xf>
    <xf numFmtId="191" fontId="23" fillId="0" borderId="17" xfId="47" applyNumberFormat="1" applyFont="1" applyBorder="1" applyAlignment="1">
      <alignment horizontal="center" vertical="center"/>
    </xf>
    <xf numFmtId="191" fontId="22" fillId="0" borderId="20" xfId="47" applyNumberFormat="1" applyFont="1" applyBorder="1" applyAlignment="1">
      <alignment horizontal="center"/>
    </xf>
    <xf numFmtId="191" fontId="23" fillId="0" borderId="24" xfId="47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8</xdr:row>
      <xdr:rowOff>19050</xdr:rowOff>
    </xdr:from>
    <xdr:to>
      <xdr:col>1</xdr:col>
      <xdr:colOff>4448175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0" y="1647825"/>
          <a:ext cx="44577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78"/>
  <sheetViews>
    <sheetView showGridLines="0" tabSelected="1" view="pageBreakPreview" zoomScale="60" zoomScalePageLayoutView="0" workbookViewId="0" topLeftCell="A1">
      <selection activeCell="B6" sqref="B6:BP74"/>
    </sheetView>
  </sheetViews>
  <sheetFormatPr defaultColWidth="11.57421875" defaultRowHeight="12.75"/>
  <cols>
    <col min="1" max="1" width="11.57421875" style="1" customWidth="1"/>
    <col min="2" max="2" width="71.8515625" style="1" bestFit="1" customWidth="1"/>
    <col min="3" max="3" width="11.00390625" style="4" hidden="1" customWidth="1"/>
    <col min="4" max="5" width="12.140625" style="4" hidden="1" customWidth="1"/>
    <col min="6" max="6" width="11.00390625" style="4" hidden="1" customWidth="1"/>
    <col min="7" max="10" width="12.140625" style="4" hidden="1" customWidth="1"/>
    <col min="11" max="11" width="11.00390625" style="4" hidden="1" customWidth="1"/>
    <col min="12" max="14" width="12.140625" style="4" hidden="1" customWidth="1"/>
    <col min="15" max="15" width="18.28125" style="4" bestFit="1" customWidth="1"/>
    <col min="16" max="18" width="18.7109375" style="4" bestFit="1" customWidth="1"/>
    <col min="19" max="19" width="12.140625" style="4" hidden="1" customWidth="1"/>
    <col min="20" max="20" width="13.28125" style="4" hidden="1" customWidth="1"/>
    <col min="21" max="21" width="12.140625" style="4" hidden="1" customWidth="1"/>
    <col min="22" max="22" width="11.421875" style="4" hidden="1" customWidth="1"/>
    <col min="23" max="27" width="12.140625" style="4" hidden="1" customWidth="1"/>
    <col min="28" max="28" width="12.140625" style="1" hidden="1" customWidth="1"/>
    <col min="29" max="30" width="13.421875" style="1" hidden="1" customWidth="1"/>
    <col min="31" max="33" width="12.140625" style="1" hidden="1" customWidth="1"/>
    <col min="34" max="36" width="11.57421875" style="1" hidden="1" customWidth="1"/>
    <col min="37" max="38" width="12.140625" style="1" hidden="1" customWidth="1"/>
    <col min="39" max="42" width="11.57421875" style="1" hidden="1" customWidth="1"/>
    <col min="43" max="47" width="10.140625" style="1" hidden="1" customWidth="1"/>
    <col min="48" max="48" width="10.421875" style="1" hidden="1" customWidth="1"/>
    <col min="49" max="50" width="12.140625" style="1" hidden="1" customWidth="1"/>
    <col min="51" max="51" width="13.7109375" style="1" hidden="1" customWidth="1"/>
    <col min="52" max="66" width="12.140625" style="1" hidden="1" customWidth="1"/>
    <col min="67" max="67" width="18.28125" style="1" bestFit="1" customWidth="1"/>
    <col min="68" max="68" width="17.7109375" style="1" bestFit="1" customWidth="1"/>
    <col min="69" max="16384" width="11.57421875" style="1" customWidth="1"/>
  </cols>
  <sheetData>
    <row r="1" ht="15.75">
      <c r="B1" s="1" t="s">
        <v>3</v>
      </c>
    </row>
    <row r="3" spans="3:27" ht="15.7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6" spans="2:68" ht="19.5" customHeight="1">
      <c r="B6" s="128" t="s">
        <v>5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30"/>
      <c r="AP6" s="74"/>
      <c r="AQ6" s="73"/>
      <c r="AR6" s="73"/>
      <c r="AS6" s="82"/>
      <c r="AT6" s="88"/>
      <c r="AU6" s="91"/>
      <c r="AV6" s="94"/>
      <c r="AW6" s="97"/>
      <c r="AX6" s="100"/>
      <c r="AY6" s="103"/>
      <c r="AZ6" s="109"/>
      <c r="BA6" s="112"/>
      <c r="BB6" s="115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73"/>
      <c r="BP6" s="125" t="s">
        <v>4</v>
      </c>
    </row>
    <row r="7" spans="2:68" ht="19.5" customHeight="1">
      <c r="B7" s="131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3"/>
      <c r="AP7" s="76"/>
      <c r="AQ7" s="75"/>
      <c r="AR7" s="75"/>
      <c r="AS7" s="83"/>
      <c r="AT7" s="89"/>
      <c r="AU7" s="92"/>
      <c r="AV7" s="95"/>
      <c r="AW7" s="98"/>
      <c r="AX7" s="101"/>
      <c r="AY7" s="104"/>
      <c r="AZ7" s="110"/>
      <c r="BA7" s="113"/>
      <c r="BB7" s="116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75"/>
      <c r="BP7" s="126"/>
    </row>
    <row r="8" spans="2:68" ht="19.5" customHeight="1"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6"/>
      <c r="AP8" s="78"/>
      <c r="AQ8" s="77"/>
      <c r="AR8" s="77"/>
      <c r="AS8" s="84"/>
      <c r="AT8" s="90"/>
      <c r="AU8" s="93"/>
      <c r="AV8" s="96"/>
      <c r="AW8" s="99"/>
      <c r="AX8" s="102"/>
      <c r="AY8" s="105"/>
      <c r="AZ8" s="111"/>
      <c r="BA8" s="114"/>
      <c r="BB8" s="117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77"/>
      <c r="BP8" s="127"/>
    </row>
    <row r="9" spans="2:68" s="2" customFormat="1" ht="19.5" customHeight="1">
      <c r="B9" s="18" t="s">
        <v>45</v>
      </c>
      <c r="C9" s="19"/>
      <c r="D9" s="19"/>
      <c r="E9" s="19"/>
      <c r="F9" s="19"/>
      <c r="G9" s="19"/>
      <c r="H9" s="19"/>
      <c r="I9" s="19"/>
      <c r="J9" s="19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1"/>
      <c r="AB9" s="20"/>
      <c r="AC9" s="20"/>
      <c r="AD9" s="22"/>
      <c r="AE9" s="20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>
        <v>2017</v>
      </c>
      <c r="BH9" s="55"/>
      <c r="BI9" s="55"/>
      <c r="BJ9" s="55"/>
      <c r="BK9" s="55"/>
      <c r="BL9" s="55"/>
      <c r="BM9" s="55"/>
      <c r="BN9" s="55"/>
      <c r="BO9" s="55">
        <v>2016</v>
      </c>
      <c r="BP9" s="55">
        <v>2017</v>
      </c>
    </row>
    <row r="10" spans="2:68" ht="15.75">
      <c r="B10" s="23"/>
      <c r="C10" s="38">
        <v>41275</v>
      </c>
      <c r="D10" s="38">
        <v>41306</v>
      </c>
      <c r="E10" s="38">
        <v>41334</v>
      </c>
      <c r="F10" s="38">
        <v>41365</v>
      </c>
      <c r="G10" s="38">
        <v>41395</v>
      </c>
      <c r="H10" s="38">
        <v>41426</v>
      </c>
      <c r="I10" s="38">
        <v>41456</v>
      </c>
      <c r="J10" s="38">
        <v>41487</v>
      </c>
      <c r="K10" s="38">
        <v>41518</v>
      </c>
      <c r="L10" s="38">
        <v>41548</v>
      </c>
      <c r="M10" s="38">
        <v>41579</v>
      </c>
      <c r="N10" s="38">
        <v>41609</v>
      </c>
      <c r="O10" s="42">
        <v>2013</v>
      </c>
      <c r="P10" s="42">
        <v>2014</v>
      </c>
      <c r="Q10" s="42">
        <v>2015</v>
      </c>
      <c r="R10" s="42">
        <v>2016</v>
      </c>
      <c r="S10" s="38">
        <v>41640</v>
      </c>
      <c r="T10" s="38">
        <v>41671</v>
      </c>
      <c r="U10" s="38">
        <v>41699</v>
      </c>
      <c r="V10" s="38">
        <v>41730</v>
      </c>
      <c r="W10" s="38">
        <v>41760</v>
      </c>
      <c r="X10" s="38">
        <v>41791</v>
      </c>
      <c r="Y10" s="38">
        <v>41821</v>
      </c>
      <c r="Z10" s="38">
        <v>41852</v>
      </c>
      <c r="AA10" s="39">
        <v>41883</v>
      </c>
      <c r="AB10" s="38">
        <v>41913</v>
      </c>
      <c r="AC10" s="38">
        <v>41944</v>
      </c>
      <c r="AD10" s="38">
        <v>41974</v>
      </c>
      <c r="AE10" s="38">
        <v>42005</v>
      </c>
      <c r="AF10" s="38">
        <v>42037</v>
      </c>
      <c r="AG10" s="38">
        <v>42069</v>
      </c>
      <c r="AH10" s="38">
        <v>42101</v>
      </c>
      <c r="AI10" s="38">
        <v>42133</v>
      </c>
      <c r="AJ10" s="38">
        <v>42165</v>
      </c>
      <c r="AK10" s="38">
        <v>42197</v>
      </c>
      <c r="AL10" s="38">
        <v>42229</v>
      </c>
      <c r="AM10" s="38">
        <v>42261</v>
      </c>
      <c r="AN10" s="38">
        <v>42293</v>
      </c>
      <c r="AO10" s="38">
        <v>42325</v>
      </c>
      <c r="AP10" s="38">
        <v>42357</v>
      </c>
      <c r="AQ10" s="38">
        <v>42370</v>
      </c>
      <c r="AR10" s="38">
        <v>42401</v>
      </c>
      <c r="AS10" s="38">
        <v>42430</v>
      </c>
      <c r="AT10" s="38">
        <v>42461</v>
      </c>
      <c r="AU10" s="38">
        <v>42491</v>
      </c>
      <c r="AV10" s="38">
        <v>42522</v>
      </c>
      <c r="AW10" s="38">
        <v>42552</v>
      </c>
      <c r="AX10" s="38">
        <v>42583</v>
      </c>
      <c r="AY10" s="38">
        <v>42614</v>
      </c>
      <c r="AZ10" s="38">
        <v>42644</v>
      </c>
      <c r="BA10" s="38">
        <v>42675</v>
      </c>
      <c r="BB10" s="38" t="s">
        <v>47</v>
      </c>
      <c r="BC10" s="38" t="s">
        <v>49</v>
      </c>
      <c r="BD10" s="38" t="s">
        <v>50</v>
      </c>
      <c r="BE10" s="38" t="s">
        <v>51</v>
      </c>
      <c r="BF10" s="38" t="s">
        <v>52</v>
      </c>
      <c r="BG10" s="38" t="s">
        <v>53</v>
      </c>
      <c r="BH10" s="38" t="s">
        <v>54</v>
      </c>
      <c r="BI10" s="38" t="s">
        <v>55</v>
      </c>
      <c r="BJ10" s="38" t="s">
        <v>56</v>
      </c>
      <c r="BK10" s="38" t="s">
        <v>57</v>
      </c>
      <c r="BL10" s="38" t="s">
        <v>58</v>
      </c>
      <c r="BM10" s="38" t="s">
        <v>59</v>
      </c>
      <c r="BN10" s="38" t="s">
        <v>47</v>
      </c>
      <c r="BO10" s="63" t="s">
        <v>60</v>
      </c>
      <c r="BP10" s="63" t="s">
        <v>60</v>
      </c>
    </row>
    <row r="11" spans="2:68" ht="15.75">
      <c r="B11" s="24" t="s"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/>
      <c r="AB11" s="24"/>
      <c r="AC11" s="24"/>
      <c r="AD11" s="26"/>
      <c r="AE11" s="24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</row>
    <row r="12" spans="2:68" ht="19.5" customHeight="1" hidden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/>
      <c r="AB12" s="23"/>
      <c r="AC12" s="27"/>
      <c r="AD12" s="27"/>
      <c r="AE12" s="27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</row>
    <row r="13" spans="2:68" ht="19.5" customHeight="1">
      <c r="B13" s="2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28"/>
      <c r="AB13" s="23"/>
      <c r="AC13" s="27"/>
      <c r="AD13" s="27"/>
      <c r="AE13" s="27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66"/>
      <c r="BP13" s="66"/>
    </row>
    <row r="14" spans="2:70" s="15" customFormat="1" ht="19.5" customHeight="1">
      <c r="B14" s="17" t="s">
        <v>6</v>
      </c>
      <c r="C14" s="8">
        <f aca="true" t="shared" si="0" ref="C14:BN14">+C16+C21+C36+C42</f>
        <v>-12933.557228598147</v>
      </c>
      <c r="D14" s="8">
        <f t="shared" si="0"/>
        <v>25780.37190070613</v>
      </c>
      <c r="E14" s="8">
        <f t="shared" si="0"/>
        <v>-43300.5</v>
      </c>
      <c r="F14" s="8">
        <f t="shared" si="0"/>
        <v>-20740.099999999995</v>
      </c>
      <c r="G14" s="8">
        <f t="shared" si="0"/>
        <v>9212.300000000003</v>
      </c>
      <c r="H14" s="8">
        <f t="shared" si="0"/>
        <v>-35882.3</v>
      </c>
      <c r="I14" s="8">
        <f t="shared" si="0"/>
        <v>-28621.63687313555</v>
      </c>
      <c r="J14" s="8">
        <f t="shared" si="0"/>
        <v>-789.9999999999964</v>
      </c>
      <c r="K14" s="8">
        <f t="shared" si="0"/>
        <v>-19648.6</v>
      </c>
      <c r="L14" s="8">
        <f t="shared" si="0"/>
        <v>-223.49999999999272</v>
      </c>
      <c r="M14" s="8">
        <f t="shared" si="0"/>
        <v>-3360.4000000000015</v>
      </c>
      <c r="N14" s="8">
        <f t="shared" si="0"/>
        <v>25649.900000000016</v>
      </c>
      <c r="O14" s="43">
        <f t="shared" si="0"/>
        <v>-104858.02220102749</v>
      </c>
      <c r="P14" s="43">
        <f t="shared" si="0"/>
        <v>-368538.93440474966</v>
      </c>
      <c r="Q14" s="43">
        <f t="shared" si="0"/>
        <v>-234453.53685785143</v>
      </c>
      <c r="R14" s="43">
        <f t="shared" si="0"/>
        <v>-259542.00414036808</v>
      </c>
      <c r="S14" s="43">
        <f t="shared" si="0"/>
        <v>-40116.134404749566</v>
      </c>
      <c r="T14" s="43">
        <f t="shared" si="0"/>
        <v>-17925.399999999994</v>
      </c>
      <c r="U14" s="43">
        <f t="shared" si="0"/>
        <v>-34690.00000000001</v>
      </c>
      <c r="V14" s="43">
        <f t="shared" si="0"/>
        <v>-27569.5</v>
      </c>
      <c r="W14" s="43">
        <f t="shared" si="0"/>
        <v>-43039.09999999999</v>
      </c>
      <c r="X14" s="43">
        <f t="shared" si="0"/>
        <v>-11845.5</v>
      </c>
      <c r="Y14" s="43">
        <f t="shared" si="0"/>
        <v>-43141.100000000006</v>
      </c>
      <c r="Z14" s="43">
        <f t="shared" si="0"/>
        <v>-39342.7</v>
      </c>
      <c r="AA14" s="43">
        <f t="shared" si="0"/>
        <v>19842.90000000001</v>
      </c>
      <c r="AB14" s="43">
        <f t="shared" si="0"/>
        <v>-47015.8</v>
      </c>
      <c r="AC14" s="43">
        <f t="shared" si="0"/>
        <v>-22666.300000000003</v>
      </c>
      <c r="AD14" s="43">
        <f t="shared" si="0"/>
        <v>-61030.299999999996</v>
      </c>
      <c r="AE14" s="43">
        <f t="shared" si="0"/>
        <v>-871.5</v>
      </c>
      <c r="AF14" s="43">
        <f t="shared" si="0"/>
        <v>-30732.100000000002</v>
      </c>
      <c r="AG14" s="43">
        <f t="shared" si="0"/>
        <v>10340.5</v>
      </c>
      <c r="AH14" s="43">
        <f t="shared" si="0"/>
        <v>-10505.300000000003</v>
      </c>
      <c r="AI14" s="43">
        <f t="shared" si="0"/>
        <v>5313.199999999997</v>
      </c>
      <c r="AJ14" s="43">
        <f t="shared" si="0"/>
        <v>-45721.38346352661</v>
      </c>
      <c r="AK14" s="43">
        <f t="shared" si="0"/>
        <v>-32329.924576079004</v>
      </c>
      <c r="AL14" s="43">
        <f t="shared" si="0"/>
        <v>-40143.04741770985</v>
      </c>
      <c r="AM14" s="43">
        <f t="shared" si="0"/>
        <v>-37253.87597751567</v>
      </c>
      <c r="AN14" s="43">
        <f t="shared" si="0"/>
        <v>-8327.394129171007</v>
      </c>
      <c r="AO14" s="43">
        <f t="shared" si="0"/>
        <v>-49444.75725139881</v>
      </c>
      <c r="AP14" s="43">
        <f t="shared" si="0"/>
        <v>5222.04595754941</v>
      </c>
      <c r="AQ14" s="43">
        <f t="shared" si="0"/>
        <v>-51364.979197652996</v>
      </c>
      <c r="AR14" s="43">
        <f t="shared" si="0"/>
        <v>-27245.941981705204</v>
      </c>
      <c r="AS14" s="43">
        <f t="shared" si="0"/>
        <v>-46957.85640789215</v>
      </c>
      <c r="AT14" s="43">
        <f t="shared" si="0"/>
        <v>-16645.816707036927</v>
      </c>
      <c r="AU14" s="43">
        <f t="shared" si="0"/>
        <v>-40845.19100018765</v>
      </c>
      <c r="AV14" s="43">
        <f t="shared" si="0"/>
        <v>6504.980316272013</v>
      </c>
      <c r="AW14" s="43">
        <f t="shared" si="0"/>
        <v>-4405.9906677407525</v>
      </c>
      <c r="AX14" s="43">
        <f t="shared" si="0"/>
        <v>-36147.39739144541</v>
      </c>
      <c r="AY14" s="43">
        <f t="shared" si="0"/>
        <v>4589.417547308309</v>
      </c>
      <c r="AZ14" s="43">
        <f t="shared" si="0"/>
        <v>-12246.037921907162</v>
      </c>
      <c r="BA14" s="43">
        <f t="shared" si="0"/>
        <v>88.0512427952599</v>
      </c>
      <c r="BB14" s="43">
        <f t="shared" si="0"/>
        <v>-34865.24197117533</v>
      </c>
      <c r="BC14" s="43">
        <f t="shared" si="0"/>
        <v>16079.454513737543</v>
      </c>
      <c r="BD14" s="43">
        <f t="shared" si="0"/>
        <v>253.16539852173446</v>
      </c>
      <c r="BE14" s="43">
        <f t="shared" si="0"/>
        <v>-36820.33200916125</v>
      </c>
      <c r="BF14" s="43">
        <f t="shared" si="0"/>
        <v>0</v>
      </c>
      <c r="BG14" s="43">
        <f t="shared" si="0"/>
        <v>0</v>
      </c>
      <c r="BH14" s="43">
        <f t="shared" si="0"/>
        <v>0</v>
      </c>
      <c r="BI14" s="43">
        <f t="shared" si="0"/>
        <v>0</v>
      </c>
      <c r="BJ14" s="43">
        <f t="shared" si="0"/>
        <v>0</v>
      </c>
      <c r="BK14" s="43">
        <f t="shared" si="0"/>
        <v>0</v>
      </c>
      <c r="BL14" s="43">
        <f t="shared" si="0"/>
        <v>0</v>
      </c>
      <c r="BM14" s="43">
        <f t="shared" si="0"/>
        <v>0</v>
      </c>
      <c r="BN14" s="43">
        <f t="shared" si="0"/>
        <v>0</v>
      </c>
      <c r="BO14" s="43">
        <f>+BO16+BO21+BO36+BO42</f>
        <v>-125568.77758725037</v>
      </c>
      <c r="BP14" s="43">
        <f>+BP16+BP21+BP36+BP42</f>
        <v>-20487.71209690196</v>
      </c>
      <c r="BQ14" s="118"/>
      <c r="BR14" s="118"/>
    </row>
    <row r="15" spans="2:70" ht="19.5" customHeight="1">
      <c r="B15" s="23"/>
      <c r="C15" s="8"/>
      <c r="D15" s="9"/>
      <c r="E15" s="9"/>
      <c r="F15" s="12"/>
      <c r="G15" s="12"/>
      <c r="H15" s="12"/>
      <c r="I15" s="12"/>
      <c r="J15" s="12"/>
      <c r="K15" s="12"/>
      <c r="L15" s="8"/>
      <c r="M15" s="8"/>
      <c r="N15" s="8"/>
      <c r="O15" s="45"/>
      <c r="P15" s="46"/>
      <c r="Q15" s="46"/>
      <c r="R15" s="46"/>
      <c r="S15" s="46"/>
      <c r="T15" s="45"/>
      <c r="U15" s="45"/>
      <c r="V15" s="46"/>
      <c r="W15" s="46"/>
      <c r="X15" s="45"/>
      <c r="Y15" s="45"/>
      <c r="Z15" s="46"/>
      <c r="AA15" s="46"/>
      <c r="AB15" s="45"/>
      <c r="AC15" s="45"/>
      <c r="AD15" s="46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118"/>
      <c r="BR15" s="118"/>
    </row>
    <row r="16" spans="2:70" s="15" customFormat="1" ht="19.5" customHeight="1">
      <c r="B16" s="29" t="s">
        <v>7</v>
      </c>
      <c r="C16" s="8">
        <f>+C18-C19</f>
        <v>-38971.24787196319</v>
      </c>
      <c r="D16" s="8">
        <f aca="true" t="shared" si="1" ref="D16:BO16">+D18-D19</f>
        <v>-33345.53668829683</v>
      </c>
      <c r="E16" s="8">
        <f t="shared" si="1"/>
        <v>-43730.700000000004</v>
      </c>
      <c r="F16" s="8">
        <f t="shared" si="1"/>
        <v>-37568.799999999996</v>
      </c>
      <c r="G16" s="8">
        <f t="shared" si="1"/>
        <v>-45484.700000000004</v>
      </c>
      <c r="H16" s="8">
        <f t="shared" si="1"/>
        <v>-45034.799999999996</v>
      </c>
      <c r="I16" s="8">
        <f t="shared" si="1"/>
        <v>-50121.04625578944</v>
      </c>
      <c r="J16" s="8">
        <f t="shared" si="1"/>
        <v>-36340</v>
      </c>
      <c r="K16" s="8">
        <f t="shared" si="1"/>
        <v>-36364.9</v>
      </c>
      <c r="L16" s="8">
        <f t="shared" si="1"/>
        <v>-49527</v>
      </c>
      <c r="M16" s="8">
        <f t="shared" si="1"/>
        <v>-51240.5</v>
      </c>
      <c r="N16" s="8">
        <f t="shared" si="1"/>
        <v>-45767.1</v>
      </c>
      <c r="O16" s="43">
        <f t="shared" si="1"/>
        <v>-513496.3308160495</v>
      </c>
      <c r="P16" s="43">
        <f t="shared" si="1"/>
        <v>-634248.5663496442</v>
      </c>
      <c r="Q16" s="43">
        <f t="shared" si="1"/>
        <v>-521061.9412665377</v>
      </c>
      <c r="R16" s="43">
        <f t="shared" si="1"/>
        <v>-464107.06480543315</v>
      </c>
      <c r="S16" s="43">
        <f t="shared" si="1"/>
        <v>-60414.966349644164</v>
      </c>
      <c r="T16" s="43">
        <f t="shared" si="1"/>
        <v>-39497.2</v>
      </c>
      <c r="U16" s="43">
        <f t="shared" si="1"/>
        <v>-46932.4</v>
      </c>
      <c r="V16" s="43">
        <f t="shared" si="1"/>
        <v>-51834.200000000004</v>
      </c>
      <c r="W16" s="43">
        <f t="shared" si="1"/>
        <v>-53396.1</v>
      </c>
      <c r="X16" s="43">
        <f t="shared" si="1"/>
        <v>-41072</v>
      </c>
      <c r="Y16" s="43">
        <f t="shared" si="1"/>
        <v>-51643.4</v>
      </c>
      <c r="Z16" s="43">
        <f t="shared" si="1"/>
        <v>-52647.7</v>
      </c>
      <c r="AA16" s="43">
        <f t="shared" si="1"/>
        <v>-51824.600000000006</v>
      </c>
      <c r="AB16" s="43">
        <f t="shared" si="1"/>
        <v>-59041.1</v>
      </c>
      <c r="AC16" s="43">
        <f t="shared" si="1"/>
        <v>-42587.4</v>
      </c>
      <c r="AD16" s="43">
        <f t="shared" si="1"/>
        <v>-83357.5</v>
      </c>
      <c r="AE16" s="43">
        <f t="shared" si="1"/>
        <v>-36143.700000000004</v>
      </c>
      <c r="AF16" s="43">
        <f t="shared" si="1"/>
        <v>-50214.6</v>
      </c>
      <c r="AG16" s="43">
        <f t="shared" si="1"/>
        <v>-59765.100000000006</v>
      </c>
      <c r="AH16" s="43">
        <f t="shared" si="1"/>
        <v>-41648.2</v>
      </c>
      <c r="AI16" s="43">
        <f t="shared" si="1"/>
        <v>-19507.9</v>
      </c>
      <c r="AJ16" s="43">
        <f t="shared" si="1"/>
        <v>-48502.14038397587</v>
      </c>
      <c r="AK16" s="43">
        <f t="shared" si="1"/>
        <v>-43041.96243170656</v>
      </c>
      <c r="AL16" s="43">
        <f t="shared" si="1"/>
        <v>-55223.35323834979</v>
      </c>
      <c r="AM16" s="43">
        <f t="shared" si="1"/>
        <v>-47682.90441370796</v>
      </c>
      <c r="AN16" s="43">
        <f t="shared" si="1"/>
        <v>-38910.38308489355</v>
      </c>
      <c r="AO16" s="43">
        <f t="shared" si="1"/>
        <v>-43864.26321488158</v>
      </c>
      <c r="AP16" s="43">
        <f t="shared" si="1"/>
        <v>-36557.43449902236</v>
      </c>
      <c r="AQ16" s="43">
        <f t="shared" si="1"/>
        <v>-49177.44205486924</v>
      </c>
      <c r="AR16" s="43">
        <f t="shared" si="1"/>
        <v>-33731.23630095794</v>
      </c>
      <c r="AS16" s="43">
        <f t="shared" si="1"/>
        <v>-48711.61250030883</v>
      </c>
      <c r="AT16" s="43">
        <f t="shared" si="1"/>
        <v>-30165.821721500397</v>
      </c>
      <c r="AU16" s="43">
        <f t="shared" si="1"/>
        <v>-40599.07714079233</v>
      </c>
      <c r="AV16" s="43">
        <f t="shared" si="1"/>
        <v>-42070.90651798864</v>
      </c>
      <c r="AW16" s="43">
        <f t="shared" si="1"/>
        <v>-27233.685541047267</v>
      </c>
      <c r="AX16" s="43">
        <f t="shared" si="1"/>
        <v>-43059.843661806735</v>
      </c>
      <c r="AY16" s="43">
        <f t="shared" si="1"/>
        <v>-22647.729758737914</v>
      </c>
      <c r="AZ16" s="43">
        <f t="shared" si="1"/>
        <v>-43777.425041537914</v>
      </c>
      <c r="BA16" s="43">
        <f t="shared" si="1"/>
        <v>-25208.866622816393</v>
      </c>
      <c r="BB16" s="43">
        <f t="shared" si="1"/>
        <v>-57723.4179430695</v>
      </c>
      <c r="BC16" s="43">
        <f t="shared" si="1"/>
        <v>-14246.551192805551</v>
      </c>
      <c r="BD16" s="43">
        <f t="shared" si="1"/>
        <v>-40504.280384266654</v>
      </c>
      <c r="BE16" s="43">
        <f t="shared" si="1"/>
        <v>-55457.114526422876</v>
      </c>
      <c r="BF16" s="43">
        <f t="shared" si="1"/>
        <v>0</v>
      </c>
      <c r="BG16" s="43">
        <f t="shared" si="1"/>
        <v>0</v>
      </c>
      <c r="BH16" s="43">
        <f t="shared" si="1"/>
        <v>0</v>
      </c>
      <c r="BI16" s="43">
        <f t="shared" si="1"/>
        <v>0</v>
      </c>
      <c r="BJ16" s="43">
        <f t="shared" si="1"/>
        <v>0</v>
      </c>
      <c r="BK16" s="43">
        <f t="shared" si="1"/>
        <v>0</v>
      </c>
      <c r="BL16" s="43">
        <f t="shared" si="1"/>
        <v>0</v>
      </c>
      <c r="BM16" s="43">
        <f t="shared" si="1"/>
        <v>0</v>
      </c>
      <c r="BN16" s="43">
        <f t="shared" si="1"/>
        <v>0</v>
      </c>
      <c r="BO16" s="43">
        <f t="shared" si="1"/>
        <v>-131620.29085613604</v>
      </c>
      <c r="BP16" s="43">
        <f>+BP18-BP19</f>
        <v>-110207.94610349508</v>
      </c>
      <c r="BQ16" s="118"/>
      <c r="BR16" s="118"/>
    </row>
    <row r="17" spans="2:70" ht="19.5" customHeight="1">
      <c r="B17" s="23"/>
      <c r="C17" s="8"/>
      <c r="D17" s="9"/>
      <c r="E17" s="9"/>
      <c r="F17" s="12"/>
      <c r="G17" s="12"/>
      <c r="H17" s="12"/>
      <c r="I17" s="12"/>
      <c r="J17" s="12"/>
      <c r="K17" s="12"/>
      <c r="L17" s="8"/>
      <c r="M17" s="8"/>
      <c r="N17" s="8"/>
      <c r="O17" s="45"/>
      <c r="P17" s="46"/>
      <c r="Q17" s="46"/>
      <c r="R17" s="46"/>
      <c r="S17" s="46"/>
      <c r="T17" s="45"/>
      <c r="U17" s="45"/>
      <c r="V17" s="46"/>
      <c r="W17" s="46"/>
      <c r="X17" s="45"/>
      <c r="Y17" s="45"/>
      <c r="Z17" s="46"/>
      <c r="AA17" s="46"/>
      <c r="AB17" s="45"/>
      <c r="AC17" s="45"/>
      <c r="AD17" s="46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118"/>
      <c r="BR17" s="118"/>
    </row>
    <row r="18" spans="2:70" s="6" customFormat="1" ht="19.5" customHeight="1">
      <c r="B18" s="30" t="s">
        <v>8</v>
      </c>
      <c r="C18" s="10">
        <v>6771.86422535027</v>
      </c>
      <c r="D18" s="10">
        <v>6270.3770771606</v>
      </c>
      <c r="E18" s="10">
        <v>6551.7</v>
      </c>
      <c r="F18" s="10">
        <v>3551.8</v>
      </c>
      <c r="G18" s="10">
        <v>4899.1</v>
      </c>
      <c r="H18" s="10">
        <v>3502.3999999999996</v>
      </c>
      <c r="I18" s="10">
        <v>6142.880573511</v>
      </c>
      <c r="J18" s="10">
        <v>3800.5</v>
      </c>
      <c r="K18" s="10">
        <v>6744.5</v>
      </c>
      <c r="L18" s="10">
        <v>5304.6</v>
      </c>
      <c r="M18" s="10">
        <v>4994.9</v>
      </c>
      <c r="N18" s="10">
        <v>5213.4</v>
      </c>
      <c r="O18" s="47">
        <f>+SUM(C18:N18)</f>
        <v>63748.02187602187</v>
      </c>
      <c r="P18" s="48">
        <f>+SUM(S18:AD18)</f>
        <v>94156.8747711048</v>
      </c>
      <c r="Q18" s="48">
        <v>85196.18171116446</v>
      </c>
      <c r="R18" s="48">
        <v>84949.64039919771</v>
      </c>
      <c r="S18" s="48">
        <v>2813.2747711048</v>
      </c>
      <c r="T18" s="47">
        <v>3698.4</v>
      </c>
      <c r="U18" s="47">
        <v>4930.5</v>
      </c>
      <c r="V18" s="48">
        <v>7451.6</v>
      </c>
      <c r="W18" s="48">
        <v>7074.5</v>
      </c>
      <c r="X18" s="47">
        <v>7465.4</v>
      </c>
      <c r="Y18" s="47">
        <v>10739.4</v>
      </c>
      <c r="Z18" s="48">
        <v>11678</v>
      </c>
      <c r="AA18" s="48">
        <v>12890.2</v>
      </c>
      <c r="AB18" s="47">
        <v>9351.4</v>
      </c>
      <c r="AC18" s="47">
        <v>7461.1</v>
      </c>
      <c r="AD18" s="48">
        <v>8603.1</v>
      </c>
      <c r="AE18" s="47">
        <v>6709.7</v>
      </c>
      <c r="AF18" s="47">
        <v>4300.8</v>
      </c>
      <c r="AG18" s="47">
        <v>6078.7</v>
      </c>
      <c r="AH18" s="47">
        <v>11712.2</v>
      </c>
      <c r="AI18" s="47">
        <v>5388</v>
      </c>
      <c r="AJ18" s="47">
        <v>4350.4499103288</v>
      </c>
      <c r="AK18" s="47">
        <v>6341.652760866331</v>
      </c>
      <c r="AL18" s="47">
        <v>6832.118517385</v>
      </c>
      <c r="AM18" s="47">
        <v>8229.266801149999</v>
      </c>
      <c r="AN18" s="47">
        <v>7546.140587012292</v>
      </c>
      <c r="AO18" s="47">
        <v>8794.95286786165</v>
      </c>
      <c r="AP18" s="72">
        <v>8912.200266560385</v>
      </c>
      <c r="AQ18" s="79">
        <v>3876.1627406953276</v>
      </c>
      <c r="AR18" s="79">
        <v>6607.775289736045</v>
      </c>
      <c r="AS18" s="79">
        <v>3774.5590652332103</v>
      </c>
      <c r="AT18" s="79">
        <v>9259.480758906617</v>
      </c>
      <c r="AU18" s="79">
        <v>8375.729148072754</v>
      </c>
      <c r="AV18" s="79">
        <v>2343.544032430884</v>
      </c>
      <c r="AW18" s="106">
        <v>8145.8400974781</v>
      </c>
      <c r="AX18" s="106">
        <v>9803.6908460027</v>
      </c>
      <c r="AY18" s="106">
        <v>10013.110112580742</v>
      </c>
      <c r="AZ18" s="106">
        <v>8883.26833694955</v>
      </c>
      <c r="BA18" s="106">
        <v>7340.5486653657</v>
      </c>
      <c r="BB18" s="106">
        <v>6525.9313057460995</v>
      </c>
      <c r="BC18" s="106">
        <v>9410.2219393172</v>
      </c>
      <c r="BD18" s="106">
        <v>3991.2436867335005</v>
      </c>
      <c r="BE18" s="106">
        <v>5951.9525866656995</v>
      </c>
      <c r="BF18" s="106"/>
      <c r="BG18" s="106"/>
      <c r="BH18" s="106"/>
      <c r="BI18" s="106"/>
      <c r="BJ18" s="106"/>
      <c r="BK18" s="106"/>
      <c r="BL18" s="106"/>
      <c r="BM18" s="106"/>
      <c r="BN18" s="106"/>
      <c r="BO18" s="106">
        <f>+AQ18+AR18+AS18</f>
        <v>14258.497095664583</v>
      </c>
      <c r="BP18" s="108">
        <f>+BC18+BD18+BE18</f>
        <v>19353.4182127164</v>
      </c>
      <c r="BQ18" s="118"/>
      <c r="BR18" s="118"/>
    </row>
    <row r="19" spans="2:70" s="6" customFormat="1" ht="19.5" customHeight="1">
      <c r="B19" s="30" t="s">
        <v>9</v>
      </c>
      <c r="C19" s="10">
        <v>45743.11209731346</v>
      </c>
      <c r="D19" s="10">
        <v>39615.91376545743</v>
      </c>
      <c r="E19" s="11">
        <v>50282.4</v>
      </c>
      <c r="F19" s="13">
        <v>41120.6</v>
      </c>
      <c r="G19" s="13">
        <v>50383.8</v>
      </c>
      <c r="H19" s="13">
        <v>48537.2</v>
      </c>
      <c r="I19" s="13">
        <v>56263.92682930044</v>
      </c>
      <c r="J19" s="13">
        <v>40140.5</v>
      </c>
      <c r="K19" s="13">
        <v>43109.4</v>
      </c>
      <c r="L19" s="10">
        <v>54831.6</v>
      </c>
      <c r="M19" s="10">
        <v>56235.4</v>
      </c>
      <c r="N19" s="10">
        <v>50980.5</v>
      </c>
      <c r="O19" s="47">
        <f>+SUM(C19:N19)</f>
        <v>577244.3526920713</v>
      </c>
      <c r="P19" s="48">
        <f>+SUM(S19:AD19)</f>
        <v>728405.441120749</v>
      </c>
      <c r="Q19" s="48">
        <v>606258.1229777022</v>
      </c>
      <c r="R19" s="48">
        <v>549056.7052046309</v>
      </c>
      <c r="S19" s="48">
        <v>63228.241120748964</v>
      </c>
      <c r="T19" s="47">
        <v>43195.6</v>
      </c>
      <c r="U19" s="47">
        <v>51862.9</v>
      </c>
      <c r="V19" s="48">
        <v>59285.8</v>
      </c>
      <c r="W19" s="48">
        <v>60470.6</v>
      </c>
      <c r="X19" s="47">
        <v>48537.4</v>
      </c>
      <c r="Y19" s="47">
        <v>62382.8</v>
      </c>
      <c r="Z19" s="48">
        <v>64325.7</v>
      </c>
      <c r="AA19" s="48">
        <v>64714.8</v>
      </c>
      <c r="AB19" s="47">
        <v>68392.5</v>
      </c>
      <c r="AC19" s="47">
        <v>50048.5</v>
      </c>
      <c r="AD19" s="48">
        <v>91960.6</v>
      </c>
      <c r="AE19" s="47">
        <v>42853.4</v>
      </c>
      <c r="AF19" s="47">
        <v>54515.4</v>
      </c>
      <c r="AG19" s="47">
        <v>65843.8</v>
      </c>
      <c r="AH19" s="47">
        <v>53360.4</v>
      </c>
      <c r="AI19" s="47">
        <v>24895.9</v>
      </c>
      <c r="AJ19" s="47">
        <v>52852.590294304675</v>
      </c>
      <c r="AK19" s="47">
        <v>49383.61519257289</v>
      </c>
      <c r="AL19" s="47">
        <v>62055.47175573479</v>
      </c>
      <c r="AM19" s="47">
        <v>55912.17121485796</v>
      </c>
      <c r="AN19" s="47">
        <v>46456.52367190584</v>
      </c>
      <c r="AO19" s="47">
        <v>52659.21608274323</v>
      </c>
      <c r="AP19" s="72">
        <v>45469.63476558275</v>
      </c>
      <c r="AQ19" s="79">
        <v>53053.60479556457</v>
      </c>
      <c r="AR19" s="79">
        <v>40339.01159069399</v>
      </c>
      <c r="AS19" s="79">
        <v>52486.17156554204</v>
      </c>
      <c r="AT19" s="79">
        <v>39425.302480407016</v>
      </c>
      <c r="AU19" s="79">
        <v>48974.80628886508</v>
      </c>
      <c r="AV19" s="79">
        <v>44414.450550419526</v>
      </c>
      <c r="AW19" s="106">
        <v>35379.52563852537</v>
      </c>
      <c r="AX19" s="106">
        <v>52863.53450780944</v>
      </c>
      <c r="AY19" s="106">
        <v>32660.839871318654</v>
      </c>
      <c r="AZ19" s="106">
        <v>52660.69337848746</v>
      </c>
      <c r="BA19" s="106">
        <v>32549.415288182092</v>
      </c>
      <c r="BB19" s="106">
        <v>64249.3492488156</v>
      </c>
      <c r="BC19" s="106">
        <v>23656.77313212275</v>
      </c>
      <c r="BD19" s="106">
        <v>44495.52407100015</v>
      </c>
      <c r="BE19" s="106">
        <v>61409.067113088575</v>
      </c>
      <c r="BF19" s="106"/>
      <c r="BG19" s="106"/>
      <c r="BH19" s="106"/>
      <c r="BI19" s="106"/>
      <c r="BJ19" s="106"/>
      <c r="BK19" s="106"/>
      <c r="BL19" s="106"/>
      <c r="BM19" s="106"/>
      <c r="BN19" s="106"/>
      <c r="BO19" s="106">
        <f>+AQ19+AR19+AS19</f>
        <v>145878.78795180062</v>
      </c>
      <c r="BP19" s="108">
        <f>+BC19+BD19+BE19</f>
        <v>129561.36431621147</v>
      </c>
      <c r="BQ19" s="118"/>
      <c r="BR19" s="118"/>
    </row>
    <row r="20" spans="2:70" ht="19.5" customHeight="1">
      <c r="B20" s="31"/>
      <c r="C20" s="8"/>
      <c r="D20" s="9"/>
      <c r="E20" s="9"/>
      <c r="F20" s="12"/>
      <c r="G20" s="12"/>
      <c r="H20" s="12"/>
      <c r="I20" s="12"/>
      <c r="J20" s="12"/>
      <c r="K20" s="12"/>
      <c r="L20" s="8"/>
      <c r="M20" s="8"/>
      <c r="N20" s="8"/>
      <c r="O20" s="45"/>
      <c r="P20" s="46"/>
      <c r="Q20" s="46"/>
      <c r="R20" s="46"/>
      <c r="S20" s="46"/>
      <c r="T20" s="45"/>
      <c r="U20" s="45"/>
      <c r="V20" s="46"/>
      <c r="W20" s="46"/>
      <c r="X20" s="45"/>
      <c r="Y20" s="45"/>
      <c r="Z20" s="46"/>
      <c r="AA20" s="46"/>
      <c r="AB20" s="45"/>
      <c r="AC20" s="45"/>
      <c r="AD20" s="46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118"/>
      <c r="BR20" s="118"/>
    </row>
    <row r="21" spans="2:70" s="16" customFormat="1" ht="19.5" customHeight="1">
      <c r="B21" s="29" t="s">
        <v>1</v>
      </c>
      <c r="C21" s="8">
        <f aca="true" t="shared" si="2" ref="C21:BN21">SUM(C25:C34)</f>
        <v>-2880.143561071456</v>
      </c>
      <c r="D21" s="8">
        <f t="shared" si="2"/>
        <v>-9969.360629951456</v>
      </c>
      <c r="E21" s="8">
        <f t="shared" si="2"/>
        <v>-13193.199999999999</v>
      </c>
      <c r="F21" s="8">
        <f t="shared" si="2"/>
        <v>-10784.199999999999</v>
      </c>
      <c r="G21" s="8">
        <f t="shared" si="2"/>
        <v>-10403.099999999999</v>
      </c>
      <c r="H21" s="8">
        <f t="shared" si="2"/>
        <v>-4415.4000000000015</v>
      </c>
      <c r="I21" s="8">
        <f t="shared" si="2"/>
        <v>-1791.995356733304</v>
      </c>
      <c r="J21" s="8">
        <f t="shared" si="2"/>
        <v>13470.800000000003</v>
      </c>
      <c r="K21" s="8">
        <f t="shared" si="2"/>
        <v>-2252.1000000000013</v>
      </c>
      <c r="L21" s="8">
        <f t="shared" si="2"/>
        <v>-4231.199999999998</v>
      </c>
      <c r="M21" s="8">
        <f t="shared" si="2"/>
        <v>24372.3</v>
      </c>
      <c r="N21" s="8">
        <f t="shared" si="2"/>
        <v>1443.8999999999996</v>
      </c>
      <c r="O21" s="43">
        <f t="shared" si="2"/>
        <v>-20633.699547756216</v>
      </c>
      <c r="P21" s="43">
        <f t="shared" si="2"/>
        <v>-151617.41263045484</v>
      </c>
      <c r="Q21" s="43">
        <f t="shared" si="2"/>
        <v>-146771.25903210067</v>
      </c>
      <c r="R21" s="43">
        <f t="shared" si="2"/>
        <v>-123738.29326710387</v>
      </c>
      <c r="S21" s="43">
        <f t="shared" si="2"/>
        <v>-7134.712630454836</v>
      </c>
      <c r="T21" s="43">
        <f t="shared" si="2"/>
        <v>-8943.199999999999</v>
      </c>
      <c r="U21" s="43">
        <f t="shared" si="2"/>
        <v>-11788.300000000001</v>
      </c>
      <c r="V21" s="43">
        <f t="shared" si="2"/>
        <v>-12491.599999999999</v>
      </c>
      <c r="W21" s="43">
        <f t="shared" si="2"/>
        <v>-8862.8</v>
      </c>
      <c r="X21" s="43">
        <f t="shared" si="2"/>
        <v>-8583.3</v>
      </c>
      <c r="Y21" s="43">
        <f t="shared" si="2"/>
        <v>-13756.599999999999</v>
      </c>
      <c r="Z21" s="43">
        <f t="shared" si="2"/>
        <v>-12480</v>
      </c>
      <c r="AA21" s="43">
        <f t="shared" si="2"/>
        <v>-24226.7</v>
      </c>
      <c r="AB21" s="43">
        <f t="shared" si="2"/>
        <v>-21948.600000000002</v>
      </c>
      <c r="AC21" s="43">
        <f t="shared" si="2"/>
        <v>-12562.699999999997</v>
      </c>
      <c r="AD21" s="43">
        <f t="shared" si="2"/>
        <v>-8838.899999999998</v>
      </c>
      <c r="AE21" s="43">
        <f t="shared" si="2"/>
        <v>-5704.900000000003</v>
      </c>
      <c r="AF21" s="43">
        <f t="shared" si="2"/>
        <v>-7639.599999999999</v>
      </c>
      <c r="AG21" s="43">
        <f t="shared" si="2"/>
        <v>-12708.999999999998</v>
      </c>
      <c r="AH21" s="43">
        <f t="shared" si="2"/>
        <v>-7343.799999999999</v>
      </c>
      <c r="AI21" s="43">
        <f t="shared" si="2"/>
        <v>-9389.6</v>
      </c>
      <c r="AJ21" s="43">
        <f t="shared" si="2"/>
        <v>-15448.094516787456</v>
      </c>
      <c r="AK21" s="43">
        <f t="shared" si="2"/>
        <v>-13594.330964515115</v>
      </c>
      <c r="AL21" s="43">
        <f t="shared" si="2"/>
        <v>-7430.077676553539</v>
      </c>
      <c r="AM21" s="43">
        <f t="shared" si="2"/>
        <v>-15169.33741634083</v>
      </c>
      <c r="AN21" s="43">
        <f t="shared" si="2"/>
        <v>-15423.277993630934</v>
      </c>
      <c r="AO21" s="43">
        <f t="shared" si="2"/>
        <v>-22756.071786189903</v>
      </c>
      <c r="AP21" s="43">
        <f t="shared" si="2"/>
        <v>-14163.168678082902</v>
      </c>
      <c r="AQ21" s="43">
        <f t="shared" si="2"/>
        <v>-12654.236401748793</v>
      </c>
      <c r="AR21" s="43">
        <f t="shared" si="2"/>
        <v>-13366.570927503202</v>
      </c>
      <c r="AS21" s="43">
        <f t="shared" si="2"/>
        <v>-14948.248558939285</v>
      </c>
      <c r="AT21" s="43">
        <f t="shared" si="2"/>
        <v>-3717.9647409123754</v>
      </c>
      <c r="AU21" s="43">
        <f t="shared" si="2"/>
        <v>-19169.162950809132</v>
      </c>
      <c r="AV21" s="43">
        <f t="shared" si="2"/>
        <v>-9650.963531209974</v>
      </c>
      <c r="AW21" s="43">
        <f t="shared" si="2"/>
        <v>-8779.238331393104</v>
      </c>
      <c r="AX21" s="43">
        <f t="shared" si="2"/>
        <v>-17699.542482922017</v>
      </c>
      <c r="AY21" s="43">
        <f t="shared" si="2"/>
        <v>-3928.5587582254793</v>
      </c>
      <c r="AZ21" s="43">
        <f t="shared" si="2"/>
        <v>-1242.6352656325457</v>
      </c>
      <c r="BA21" s="43">
        <f t="shared" si="2"/>
        <v>-6501.3400569234645</v>
      </c>
      <c r="BB21" s="43">
        <f t="shared" si="2"/>
        <v>-12079.831260884506</v>
      </c>
      <c r="BC21" s="43">
        <f t="shared" si="2"/>
        <v>-1714.7204016341238</v>
      </c>
      <c r="BD21" s="43">
        <f t="shared" si="2"/>
        <v>-9202.501596893204</v>
      </c>
      <c r="BE21" s="43">
        <f t="shared" si="2"/>
        <v>-10079.241737452943</v>
      </c>
      <c r="BF21" s="43">
        <f t="shared" si="2"/>
        <v>0</v>
      </c>
      <c r="BG21" s="43">
        <f t="shared" si="2"/>
        <v>0</v>
      </c>
      <c r="BH21" s="43">
        <f t="shared" si="2"/>
        <v>0</v>
      </c>
      <c r="BI21" s="43">
        <f t="shared" si="2"/>
        <v>0</v>
      </c>
      <c r="BJ21" s="43">
        <f t="shared" si="2"/>
        <v>0</v>
      </c>
      <c r="BK21" s="43">
        <f t="shared" si="2"/>
        <v>0</v>
      </c>
      <c r="BL21" s="43">
        <f t="shared" si="2"/>
        <v>0</v>
      </c>
      <c r="BM21" s="43">
        <f t="shared" si="2"/>
        <v>0</v>
      </c>
      <c r="BN21" s="43">
        <f t="shared" si="2"/>
        <v>0</v>
      </c>
      <c r="BO21" s="43">
        <f>SUM(BO25:BO34)</f>
        <v>-40969.05588819128</v>
      </c>
      <c r="BP21" s="43">
        <f>SUM(BP25:BP34)</f>
        <v>-20996.463735980265</v>
      </c>
      <c r="BQ21" s="118"/>
      <c r="BR21" s="118"/>
    </row>
    <row r="22" spans="2:70" s="16" customFormat="1" ht="19.5" customHeight="1">
      <c r="B22" s="2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3"/>
      <c r="P22" s="44"/>
      <c r="Q22" s="44"/>
      <c r="R22" s="44"/>
      <c r="S22" s="44"/>
      <c r="T22" s="44"/>
      <c r="U22" s="43"/>
      <c r="V22" s="44"/>
      <c r="W22" s="44"/>
      <c r="X22" s="44"/>
      <c r="Y22" s="43"/>
      <c r="Z22" s="44"/>
      <c r="AA22" s="44"/>
      <c r="AB22" s="44"/>
      <c r="AC22" s="43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51"/>
      <c r="BQ22" s="118"/>
      <c r="BR22" s="118"/>
    </row>
    <row r="23" spans="2:70" s="16" customFormat="1" ht="19.5" customHeight="1">
      <c r="B23" s="34" t="s">
        <v>43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3"/>
      <c r="P23" s="44"/>
      <c r="Q23" s="85">
        <v>0</v>
      </c>
      <c r="R23" s="48">
        <v>0</v>
      </c>
      <c r="S23" s="85"/>
      <c r="T23" s="85"/>
      <c r="U23" s="86"/>
      <c r="V23" s="85"/>
      <c r="W23" s="85"/>
      <c r="X23" s="85"/>
      <c r="Y23" s="86"/>
      <c r="Z23" s="85"/>
      <c r="AA23" s="85"/>
      <c r="AB23" s="85"/>
      <c r="AC23" s="86"/>
      <c r="AD23" s="85"/>
      <c r="AE23" s="85"/>
      <c r="AF23" s="85"/>
      <c r="AG23" s="85"/>
      <c r="AH23" s="85"/>
      <c r="AI23" s="85"/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87">
        <v>0</v>
      </c>
      <c r="AT23" s="87"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v>0</v>
      </c>
      <c r="BA23" s="87">
        <v>0</v>
      </c>
      <c r="BB23" s="87">
        <v>0</v>
      </c>
      <c r="BC23" s="4">
        <v>0</v>
      </c>
      <c r="BD23" s="41">
        <v>0</v>
      </c>
      <c r="BE23" s="40">
        <v>0</v>
      </c>
      <c r="BF23" s="87"/>
      <c r="BG23" s="87"/>
      <c r="BH23" s="87"/>
      <c r="BI23" s="87"/>
      <c r="BJ23" s="87"/>
      <c r="BK23" s="87"/>
      <c r="BL23" s="87"/>
      <c r="BM23" s="87"/>
      <c r="BN23" s="87"/>
      <c r="BO23" s="106">
        <f>+AQ23+AR23+AS23</f>
        <v>0</v>
      </c>
      <c r="BP23" s="108">
        <f>+BC23+BD23+BE23</f>
        <v>0</v>
      </c>
      <c r="BQ23" s="118"/>
      <c r="BR23" s="118"/>
    </row>
    <row r="24" spans="2:70" ht="19.5" customHeight="1">
      <c r="B24" s="23" t="s">
        <v>44</v>
      </c>
      <c r="C24" s="8"/>
      <c r="D24" s="9"/>
      <c r="E24" s="9"/>
      <c r="F24" s="12"/>
      <c r="G24" s="12"/>
      <c r="H24" s="12"/>
      <c r="I24" s="12"/>
      <c r="J24" s="12"/>
      <c r="K24" s="12"/>
      <c r="L24" s="8"/>
      <c r="M24" s="8"/>
      <c r="N24" s="8"/>
      <c r="O24" s="43"/>
      <c r="P24" s="44"/>
      <c r="Q24" s="48">
        <v>956.5999999999999</v>
      </c>
      <c r="R24" s="48">
        <v>0</v>
      </c>
      <c r="S24" s="67"/>
      <c r="T24" s="45"/>
      <c r="U24" s="43"/>
      <c r="V24" s="44"/>
      <c r="W24" s="46"/>
      <c r="X24" s="45"/>
      <c r="Y24" s="43"/>
      <c r="Z24" s="44"/>
      <c r="AA24" s="46"/>
      <c r="AB24" s="45"/>
      <c r="AC24" s="43"/>
      <c r="AD24" s="44"/>
      <c r="AE24" s="45">
        <v>0</v>
      </c>
      <c r="AF24" s="45">
        <v>455.9</v>
      </c>
      <c r="AG24" s="45">
        <v>500.7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87">
        <v>0</v>
      </c>
      <c r="AT24" s="87"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v>0</v>
      </c>
      <c r="BA24" s="87">
        <v>0</v>
      </c>
      <c r="BB24" s="87">
        <v>0</v>
      </c>
      <c r="BC24" s="4">
        <v>0</v>
      </c>
      <c r="BD24" s="41">
        <v>0</v>
      </c>
      <c r="BE24" s="40">
        <v>0</v>
      </c>
      <c r="BF24" s="87"/>
      <c r="BG24" s="87"/>
      <c r="BH24" s="87"/>
      <c r="BI24" s="87"/>
      <c r="BJ24" s="87"/>
      <c r="BK24" s="87"/>
      <c r="BL24" s="87"/>
      <c r="BM24" s="87"/>
      <c r="BN24" s="87"/>
      <c r="BO24" s="106">
        <f aca="true" t="shared" si="3" ref="BO24:BO34">+AQ24+AR24+AS24</f>
        <v>0</v>
      </c>
      <c r="BP24" s="108">
        <f aca="true" t="shared" si="4" ref="BP24:BP34">+BC24+BD24+BE24</f>
        <v>0</v>
      </c>
      <c r="BQ24" s="118"/>
      <c r="BR24" s="118"/>
    </row>
    <row r="25" spans="2:70" s="7" customFormat="1" ht="19.5" customHeight="1">
      <c r="B25" s="30" t="s">
        <v>2</v>
      </c>
      <c r="C25" s="10">
        <v>-5888.21964049991</v>
      </c>
      <c r="D25" s="10">
        <v>-4762.339091585514</v>
      </c>
      <c r="E25" s="11">
        <v>-8322.5</v>
      </c>
      <c r="F25" s="13">
        <v>-6155.1</v>
      </c>
      <c r="G25" s="13">
        <v>-8328.9</v>
      </c>
      <c r="H25" s="13">
        <v>-7891.500000000001</v>
      </c>
      <c r="I25" s="13">
        <v>-8576.594304205895</v>
      </c>
      <c r="J25" s="13">
        <v>-8942.3</v>
      </c>
      <c r="K25" s="13">
        <v>-8057.5</v>
      </c>
      <c r="L25" s="10">
        <v>-6321.4</v>
      </c>
      <c r="M25" s="10">
        <v>-12472.2</v>
      </c>
      <c r="N25" s="10">
        <v>-8410.5</v>
      </c>
      <c r="O25" s="47">
        <f>+SUM(C25:N25)</f>
        <v>-94129.05303629131</v>
      </c>
      <c r="P25" s="48">
        <f>+SUM(S25:AD25)</f>
        <v>-107053.041840245</v>
      </c>
      <c r="Q25" s="48">
        <v>-98567.96430581454</v>
      </c>
      <c r="R25" s="48">
        <v>-93201.03698242753</v>
      </c>
      <c r="S25" s="48">
        <v>-9561.041840245003</v>
      </c>
      <c r="T25" s="47">
        <v>-9186.4</v>
      </c>
      <c r="U25" s="47">
        <v>-6939.9</v>
      </c>
      <c r="V25" s="48">
        <v>-9728.7</v>
      </c>
      <c r="W25" s="48">
        <v>-9454.4</v>
      </c>
      <c r="X25" s="47">
        <v>-8407.6</v>
      </c>
      <c r="Y25" s="47">
        <v>-8517.6</v>
      </c>
      <c r="Z25" s="48">
        <v>-5795.5</v>
      </c>
      <c r="AA25" s="48">
        <v>-10854.9</v>
      </c>
      <c r="AB25" s="47">
        <v>-10936.1</v>
      </c>
      <c r="AC25" s="47">
        <v>-8779.3</v>
      </c>
      <c r="AD25" s="48">
        <v>-8891.6</v>
      </c>
      <c r="AE25" s="47">
        <v>-8577.7</v>
      </c>
      <c r="AF25" s="58">
        <v>-6019.7</v>
      </c>
      <c r="AG25" s="58">
        <v>-8680.2</v>
      </c>
      <c r="AH25" s="58">
        <v>-8789.6</v>
      </c>
      <c r="AI25" s="47">
        <v>-11714.5</v>
      </c>
      <c r="AJ25" s="47">
        <v>-9216.280524758735</v>
      </c>
      <c r="AK25" s="47">
        <v>-10582.508130125583</v>
      </c>
      <c r="AL25" s="47">
        <v>-3502.872901548508</v>
      </c>
      <c r="AM25" s="58">
        <v>-8234.71308448075</v>
      </c>
      <c r="AN25" s="47">
        <v>-6953.769517623031</v>
      </c>
      <c r="AO25" s="47">
        <v>-9127.138740603303</v>
      </c>
      <c r="AP25" s="47">
        <v>-7168.981406674627</v>
      </c>
      <c r="AQ25" s="47">
        <v>-10969.137843523271</v>
      </c>
      <c r="AR25" s="47">
        <v>-6437.113139968676</v>
      </c>
      <c r="AS25" s="48">
        <v>-8289.199582996196</v>
      </c>
      <c r="AT25" s="48">
        <v>-5571.11113466707</v>
      </c>
      <c r="AU25" s="48">
        <v>-11466.850780982651</v>
      </c>
      <c r="AV25" s="48">
        <v>-9463.662791815508</v>
      </c>
      <c r="AW25" s="48">
        <v>-9598.851332846054</v>
      </c>
      <c r="AX25" s="48">
        <v>-7462.698858205969</v>
      </c>
      <c r="AY25" s="48">
        <v>-6163.281149316093</v>
      </c>
      <c r="AZ25" s="48">
        <v>-4791.0849758714785</v>
      </c>
      <c r="BA25" s="48">
        <v>-5559.220483271975</v>
      </c>
      <c r="BB25" s="48">
        <v>-7428.824908962593</v>
      </c>
      <c r="BC25" s="41">
        <v>-3953.32420986504</v>
      </c>
      <c r="BD25" s="41">
        <v>-10513.869280458395</v>
      </c>
      <c r="BE25" s="40">
        <v>-7061.870881443017</v>
      </c>
      <c r="BF25" s="48"/>
      <c r="BG25" s="48"/>
      <c r="BH25" s="48"/>
      <c r="BI25" s="48"/>
      <c r="BJ25" s="48"/>
      <c r="BK25" s="48"/>
      <c r="BL25" s="48"/>
      <c r="BM25" s="48"/>
      <c r="BN25" s="48"/>
      <c r="BO25" s="106">
        <f t="shared" si="3"/>
        <v>-25695.450566488144</v>
      </c>
      <c r="BP25" s="108">
        <f t="shared" si="4"/>
        <v>-21529.064371766453</v>
      </c>
      <c r="BQ25" s="118"/>
      <c r="BR25" s="118"/>
    </row>
    <row r="26" spans="2:70" s="7" customFormat="1" ht="19.5" customHeight="1">
      <c r="B26" s="30" t="s">
        <v>10</v>
      </c>
      <c r="C26" s="10">
        <v>-2033.148955883916</v>
      </c>
      <c r="D26" s="10">
        <v>-4812.573882291006</v>
      </c>
      <c r="E26" s="11">
        <v>-3679.4</v>
      </c>
      <c r="F26" s="13">
        <v>-9496.3</v>
      </c>
      <c r="G26" s="13">
        <v>-7118.6</v>
      </c>
      <c r="H26" s="13">
        <v>-2168.4000000000005</v>
      </c>
      <c r="I26" s="13">
        <v>-3911.722089140824</v>
      </c>
      <c r="J26" s="13">
        <v>-1693.8</v>
      </c>
      <c r="K26" s="13">
        <v>-3064.8</v>
      </c>
      <c r="L26" s="10">
        <v>-2918.9</v>
      </c>
      <c r="M26" s="10">
        <v>-4034.5</v>
      </c>
      <c r="N26" s="10">
        <v>-3268.1</v>
      </c>
      <c r="O26" s="49">
        <f aca="true" t="shared" si="5" ref="O26:O34">+SUM(C26:N26)</f>
        <v>-48200.24492731575</v>
      </c>
      <c r="P26" s="50">
        <f aca="true" t="shared" si="6" ref="P26:P34">+SUM(S26:AD26)</f>
        <v>-53057.126488449845</v>
      </c>
      <c r="Q26" s="50">
        <v>-42693.5810244229</v>
      </c>
      <c r="R26" s="48">
        <v>-42703.27346613242</v>
      </c>
      <c r="S26" s="48">
        <v>-2428.5264884498456</v>
      </c>
      <c r="T26" s="47">
        <v>-3981.4</v>
      </c>
      <c r="U26" s="49">
        <v>-3449.8</v>
      </c>
      <c r="V26" s="50">
        <v>-4931.4</v>
      </c>
      <c r="W26" s="48">
        <v>-3891</v>
      </c>
      <c r="X26" s="47">
        <v>-3328.2</v>
      </c>
      <c r="Y26" s="49">
        <v>-4229</v>
      </c>
      <c r="Z26" s="50">
        <v>-6275.7</v>
      </c>
      <c r="AA26" s="48">
        <v>-5818.9</v>
      </c>
      <c r="AB26" s="47">
        <v>-5716.6</v>
      </c>
      <c r="AC26" s="49">
        <v>-5182</v>
      </c>
      <c r="AD26" s="50">
        <v>-3824.6</v>
      </c>
      <c r="AE26" s="47">
        <v>-3704.5</v>
      </c>
      <c r="AF26" s="58">
        <v>-4471.7</v>
      </c>
      <c r="AG26" s="58">
        <v>-4338.9</v>
      </c>
      <c r="AH26" s="58">
        <v>-3732.4</v>
      </c>
      <c r="AI26" s="47">
        <v>-3797.8</v>
      </c>
      <c r="AJ26" s="47">
        <v>-3022.4895435926624</v>
      </c>
      <c r="AK26" s="47">
        <v>-3211.1559550854804</v>
      </c>
      <c r="AL26" s="47">
        <v>-3281.4337565828678</v>
      </c>
      <c r="AM26" s="58">
        <v>-3512.449442561643</v>
      </c>
      <c r="AN26" s="47">
        <v>-3173.412241779627</v>
      </c>
      <c r="AO26" s="47">
        <v>-3930.765575310516</v>
      </c>
      <c r="AP26" s="47">
        <v>-2516.5745095101083</v>
      </c>
      <c r="AQ26" s="47">
        <v>-2642.46170655187</v>
      </c>
      <c r="AR26" s="47">
        <v>-4886.230014548703</v>
      </c>
      <c r="AS26" s="48">
        <v>-3786.5384879589415</v>
      </c>
      <c r="AT26" s="48">
        <v>-3611.944175769359</v>
      </c>
      <c r="AU26" s="48">
        <v>-3055.6295766048906</v>
      </c>
      <c r="AV26" s="48">
        <v>-3090.1668450336515</v>
      </c>
      <c r="AW26" s="48">
        <v>-3290.829749487224</v>
      </c>
      <c r="AX26" s="48">
        <v>-4005.6192653173</v>
      </c>
      <c r="AY26" s="48">
        <v>-3144.533714281537</v>
      </c>
      <c r="AZ26" s="48">
        <v>-3166.848768125874</v>
      </c>
      <c r="BA26" s="48">
        <v>-4726.19656675668</v>
      </c>
      <c r="BB26" s="48">
        <v>-3296.2745956963895</v>
      </c>
      <c r="BC26" s="41">
        <v>-2860.516987181447</v>
      </c>
      <c r="BD26" s="41">
        <v>-3062.445553100896</v>
      </c>
      <c r="BE26" s="40">
        <v>-3380.2602928737624</v>
      </c>
      <c r="BF26" s="48"/>
      <c r="BG26" s="48"/>
      <c r="BH26" s="48"/>
      <c r="BI26" s="48"/>
      <c r="BJ26" s="48"/>
      <c r="BK26" s="48"/>
      <c r="BL26" s="48"/>
      <c r="BM26" s="48"/>
      <c r="BN26" s="48"/>
      <c r="BO26" s="106">
        <f t="shared" si="3"/>
        <v>-11315.230209059515</v>
      </c>
      <c r="BP26" s="108">
        <f t="shared" si="4"/>
        <v>-9303.222833156105</v>
      </c>
      <c r="BQ26" s="118"/>
      <c r="BR26" s="118"/>
    </row>
    <row r="27" spans="2:70" s="7" customFormat="1" ht="19.5" customHeight="1">
      <c r="B27" s="30" t="s">
        <v>11</v>
      </c>
      <c r="C27" s="10">
        <v>181.27830911846291</v>
      </c>
      <c r="D27" s="10">
        <v>-987.354523640317</v>
      </c>
      <c r="E27" s="11">
        <v>-512.3</v>
      </c>
      <c r="F27" s="13">
        <v>281.1</v>
      </c>
      <c r="G27" s="13">
        <v>382</v>
      </c>
      <c r="H27" s="13">
        <v>2795.4</v>
      </c>
      <c r="I27" s="13">
        <v>1487.462335549421</v>
      </c>
      <c r="J27" s="13">
        <v>3012.6</v>
      </c>
      <c r="K27" s="13">
        <v>1462.8</v>
      </c>
      <c r="L27" s="10">
        <v>136.7</v>
      </c>
      <c r="M27" s="10">
        <v>1465.3</v>
      </c>
      <c r="N27" s="10">
        <v>2070.8</v>
      </c>
      <c r="O27" s="49">
        <f t="shared" si="5"/>
        <v>11775.786121027566</v>
      </c>
      <c r="P27" s="50">
        <f t="shared" si="6"/>
        <v>4648.613134572252</v>
      </c>
      <c r="Q27" s="50">
        <v>551.6374516580615</v>
      </c>
      <c r="R27" s="48">
        <v>-2024.6891467479993</v>
      </c>
      <c r="S27" s="48">
        <v>2321.7131345722537</v>
      </c>
      <c r="T27" s="47">
        <v>3304.7</v>
      </c>
      <c r="U27" s="49">
        <v>1415.6</v>
      </c>
      <c r="V27" s="50">
        <v>-629.1</v>
      </c>
      <c r="W27" s="48">
        <v>2781.4</v>
      </c>
      <c r="X27" s="47">
        <v>2417.5</v>
      </c>
      <c r="Y27" s="49">
        <v>-3141.4</v>
      </c>
      <c r="Z27" s="50">
        <v>279.9</v>
      </c>
      <c r="AA27" s="48">
        <v>-2515.9</v>
      </c>
      <c r="AB27" s="47">
        <v>-1820</v>
      </c>
      <c r="AC27" s="49">
        <v>-108</v>
      </c>
      <c r="AD27" s="50">
        <v>342.2</v>
      </c>
      <c r="AE27" s="47">
        <v>333.3</v>
      </c>
      <c r="AF27" s="58">
        <v>1162.9</v>
      </c>
      <c r="AG27" s="58">
        <v>-1093.9</v>
      </c>
      <c r="AH27" s="58">
        <v>-69.9</v>
      </c>
      <c r="AI27" s="47">
        <v>568.1</v>
      </c>
      <c r="AJ27" s="47">
        <v>297.93043364293794</v>
      </c>
      <c r="AK27" s="47">
        <v>-621.5239337080479</v>
      </c>
      <c r="AL27" s="47">
        <v>-275.2517209417039</v>
      </c>
      <c r="AM27" s="58">
        <v>237.13624689747004</v>
      </c>
      <c r="AN27" s="47">
        <v>1103.9697219249342</v>
      </c>
      <c r="AO27" s="47">
        <v>16.11662374184005</v>
      </c>
      <c r="AP27" s="47">
        <v>-1107.239919899369</v>
      </c>
      <c r="AQ27" s="47">
        <v>-294.264548447043</v>
      </c>
      <c r="AR27" s="47">
        <v>368.89589163623486</v>
      </c>
      <c r="AS27" s="48">
        <v>-674.765873914411</v>
      </c>
      <c r="AT27" s="48">
        <v>56.61593096135904</v>
      </c>
      <c r="AU27" s="48">
        <v>698.169477828467</v>
      </c>
      <c r="AV27" s="48">
        <v>-346.8673632250221</v>
      </c>
      <c r="AW27" s="48">
        <v>-183.62627137032305</v>
      </c>
      <c r="AX27" s="48">
        <v>-172.9175089125</v>
      </c>
      <c r="AY27" s="48">
        <v>-251.76496354784504</v>
      </c>
      <c r="AZ27" s="48">
        <v>-446.33268470122096</v>
      </c>
      <c r="BA27" s="48">
        <v>-334.81100536369297</v>
      </c>
      <c r="BB27" s="48">
        <v>-443.0202276920019</v>
      </c>
      <c r="BC27" s="41">
        <v>-180.04460654815603</v>
      </c>
      <c r="BD27" s="41">
        <v>-695.5359362516651</v>
      </c>
      <c r="BE27" s="40">
        <v>-218.63835129049903</v>
      </c>
      <c r="BF27" s="48"/>
      <c r="BG27" s="48"/>
      <c r="BH27" s="48"/>
      <c r="BI27" s="48"/>
      <c r="BJ27" s="48"/>
      <c r="BK27" s="48"/>
      <c r="BL27" s="48"/>
      <c r="BM27" s="48"/>
      <c r="BN27" s="48"/>
      <c r="BO27" s="106">
        <f t="shared" si="3"/>
        <v>-600.1345307252192</v>
      </c>
      <c r="BP27" s="108">
        <f t="shared" si="4"/>
        <v>-1094.2188940903202</v>
      </c>
      <c r="BQ27" s="118"/>
      <c r="BR27" s="118"/>
    </row>
    <row r="28" spans="2:70" s="7" customFormat="1" ht="19.5" customHeight="1">
      <c r="B28" s="30" t="s">
        <v>12</v>
      </c>
      <c r="C28" s="10">
        <v>734.08019075</v>
      </c>
      <c r="D28" s="10">
        <v>151.739383252047</v>
      </c>
      <c r="E28" s="11">
        <v>0</v>
      </c>
      <c r="F28" s="13">
        <v>655.1</v>
      </c>
      <c r="G28" s="13">
        <v>247.1</v>
      </c>
      <c r="H28" s="13">
        <v>117.7</v>
      </c>
      <c r="I28" s="13">
        <v>350.989598652296</v>
      </c>
      <c r="J28" s="13">
        <v>7.8</v>
      </c>
      <c r="K28" s="13">
        <v>976.9</v>
      </c>
      <c r="L28" s="10">
        <v>1720</v>
      </c>
      <c r="M28" s="10">
        <v>1293.9</v>
      </c>
      <c r="N28" s="10">
        <v>0</v>
      </c>
      <c r="O28" s="49">
        <f t="shared" si="5"/>
        <v>6255.309172654343</v>
      </c>
      <c r="P28" s="50">
        <f t="shared" si="6"/>
        <v>6771.731427551</v>
      </c>
      <c r="Q28" s="50">
        <v>2752.8166375429996</v>
      </c>
      <c r="R28" s="48">
        <v>651.2902254699999</v>
      </c>
      <c r="S28" s="48">
        <v>874.431427551</v>
      </c>
      <c r="T28" s="47">
        <v>0</v>
      </c>
      <c r="U28" s="49">
        <v>0</v>
      </c>
      <c r="V28" s="50">
        <v>1292.7</v>
      </c>
      <c r="W28" s="48">
        <v>0</v>
      </c>
      <c r="X28" s="47">
        <v>665</v>
      </c>
      <c r="Y28" s="49">
        <v>539.1</v>
      </c>
      <c r="Z28" s="50">
        <v>974.6</v>
      </c>
      <c r="AA28" s="48">
        <v>654.9</v>
      </c>
      <c r="AB28" s="47">
        <v>788.2</v>
      </c>
      <c r="AC28" s="49">
        <v>26.7</v>
      </c>
      <c r="AD28" s="50">
        <v>956.1</v>
      </c>
      <c r="AE28" s="47">
        <v>677.5</v>
      </c>
      <c r="AF28" s="58">
        <v>506.1</v>
      </c>
      <c r="AG28" s="58">
        <v>393.9</v>
      </c>
      <c r="AH28" s="58">
        <v>295.3</v>
      </c>
      <c r="AI28" s="47">
        <v>261.9</v>
      </c>
      <c r="AJ28" s="47">
        <v>255.80637777500002</v>
      </c>
      <c r="AK28" s="67">
        <v>0</v>
      </c>
      <c r="AL28" s="67">
        <v>0</v>
      </c>
      <c r="AM28" s="58">
        <v>62.92985491299999</v>
      </c>
      <c r="AN28" s="67">
        <v>0</v>
      </c>
      <c r="AO28" s="67">
        <v>0</v>
      </c>
      <c r="AP28" s="47">
        <v>299.380404855</v>
      </c>
      <c r="AQ28" s="47">
        <v>299.5935950175</v>
      </c>
      <c r="AR28" s="47">
        <v>270.48726371249995</v>
      </c>
      <c r="AS28" s="48">
        <v>0</v>
      </c>
      <c r="AT28" s="48">
        <v>518.446375755</v>
      </c>
      <c r="AU28" s="48">
        <v>189.56819</v>
      </c>
      <c r="AV28" s="48">
        <v>0</v>
      </c>
      <c r="AW28" s="48">
        <v>0</v>
      </c>
      <c r="AX28" s="48">
        <v>0</v>
      </c>
      <c r="AY28" s="48">
        <v>0</v>
      </c>
      <c r="AZ28" s="48">
        <v>187.195405475</v>
      </c>
      <c r="BA28" s="48">
        <v>-908.5338</v>
      </c>
      <c r="BB28" s="48">
        <v>94.53319551000003</v>
      </c>
      <c r="BC28" s="41">
        <v>178.700994805</v>
      </c>
      <c r="BD28" s="41">
        <v>0</v>
      </c>
      <c r="BE28" s="40">
        <v>195.55344</v>
      </c>
      <c r="BF28" s="48"/>
      <c r="BG28" s="48"/>
      <c r="BH28" s="48"/>
      <c r="BI28" s="48"/>
      <c r="BJ28" s="48"/>
      <c r="BK28" s="48"/>
      <c r="BL28" s="48"/>
      <c r="BM28" s="48"/>
      <c r="BN28" s="48"/>
      <c r="BO28" s="106">
        <f t="shared" si="3"/>
        <v>570.0808587299999</v>
      </c>
      <c r="BP28" s="108">
        <f t="shared" si="4"/>
        <v>374.25443480499996</v>
      </c>
      <c r="BQ28" s="118"/>
      <c r="BR28" s="118"/>
    </row>
    <row r="29" spans="2:70" s="7" customFormat="1" ht="19.5" customHeight="1">
      <c r="B29" s="30" t="s">
        <v>13</v>
      </c>
      <c r="C29" s="10">
        <v>420.46100312938506</v>
      </c>
      <c r="D29" s="10">
        <v>-320.932815436887</v>
      </c>
      <c r="E29" s="11">
        <v>-14.8</v>
      </c>
      <c r="F29" s="13">
        <v>-72</v>
      </c>
      <c r="G29" s="13">
        <v>-229</v>
      </c>
      <c r="H29" s="13">
        <v>602.1</v>
      </c>
      <c r="I29" s="13">
        <v>30.00377200674901</v>
      </c>
      <c r="J29" s="13">
        <v>153.3</v>
      </c>
      <c r="K29" s="13">
        <v>-343.2</v>
      </c>
      <c r="L29" s="10">
        <v>-162.7</v>
      </c>
      <c r="M29" s="10">
        <v>-511.6</v>
      </c>
      <c r="N29" s="10">
        <v>-515.6</v>
      </c>
      <c r="O29" s="49">
        <f t="shared" si="5"/>
        <v>-963.9680403007529</v>
      </c>
      <c r="P29" s="50">
        <f t="shared" si="6"/>
        <v>-3267.1669519269003</v>
      </c>
      <c r="Q29" s="50">
        <v>-1771.1440360701872</v>
      </c>
      <c r="R29" s="48">
        <v>-1540.3266972744636</v>
      </c>
      <c r="S29" s="48">
        <v>-134.7669519269</v>
      </c>
      <c r="T29" s="47">
        <v>-274.8</v>
      </c>
      <c r="U29" s="49">
        <v>-562.6</v>
      </c>
      <c r="V29" s="50">
        <v>-139.4</v>
      </c>
      <c r="W29" s="48">
        <v>9</v>
      </c>
      <c r="X29" s="47">
        <v>-805.6</v>
      </c>
      <c r="Y29" s="49">
        <v>-214.7</v>
      </c>
      <c r="Z29" s="50">
        <v>-71.6</v>
      </c>
      <c r="AA29" s="48">
        <v>-605.5</v>
      </c>
      <c r="AB29" s="47">
        <v>-171.8</v>
      </c>
      <c r="AC29" s="49">
        <v>-194.9</v>
      </c>
      <c r="AD29" s="50">
        <v>-100.5</v>
      </c>
      <c r="AE29" s="47">
        <v>80.8</v>
      </c>
      <c r="AF29" s="58">
        <v>6.7</v>
      </c>
      <c r="AG29" s="58">
        <v>-393.8</v>
      </c>
      <c r="AH29" s="58">
        <v>-85.9</v>
      </c>
      <c r="AI29" s="47">
        <v>64.8</v>
      </c>
      <c r="AJ29" s="47">
        <v>-106.698010940527</v>
      </c>
      <c r="AK29" s="47">
        <v>-200.64456304382514</v>
      </c>
      <c r="AL29" s="47">
        <v>-183.68060009607703</v>
      </c>
      <c r="AM29" s="58">
        <v>-363.066308360152</v>
      </c>
      <c r="AN29" s="47">
        <v>29.744618739972992</v>
      </c>
      <c r="AO29" s="47">
        <v>-335.07745250490996</v>
      </c>
      <c r="AP29" s="47">
        <v>-284.32171986466903</v>
      </c>
      <c r="AQ29" s="47">
        <v>-16.944736044997004</v>
      </c>
      <c r="AR29" s="47">
        <v>-111.71879729280701</v>
      </c>
      <c r="AS29" s="48">
        <v>-81.28353868389101</v>
      </c>
      <c r="AT29" s="48">
        <v>9.66008379468301</v>
      </c>
      <c r="AU29" s="48">
        <v>-898.237815925429</v>
      </c>
      <c r="AV29" s="48">
        <v>-1.2997751399210542</v>
      </c>
      <c r="AW29" s="48">
        <v>729.548415675695</v>
      </c>
      <c r="AX29" s="48">
        <v>59.563771445432</v>
      </c>
      <c r="AY29" s="48">
        <v>9.00484247040799</v>
      </c>
      <c r="AZ29" s="48">
        <v>31.413552665243998</v>
      </c>
      <c r="BA29" s="48">
        <v>-1213.8551324588486</v>
      </c>
      <c r="BB29" s="48">
        <v>-56.177567780032</v>
      </c>
      <c r="BC29" s="41">
        <v>-59.086885138646004</v>
      </c>
      <c r="BD29" s="41">
        <v>-283.112520667222</v>
      </c>
      <c r="BE29" s="40">
        <v>39.46177991032401</v>
      </c>
      <c r="BF29" s="48"/>
      <c r="BG29" s="48"/>
      <c r="BH29" s="48"/>
      <c r="BI29" s="48"/>
      <c r="BJ29" s="48"/>
      <c r="BK29" s="48"/>
      <c r="BL29" s="48"/>
      <c r="BM29" s="48"/>
      <c r="BN29" s="48"/>
      <c r="BO29" s="106">
        <f t="shared" si="3"/>
        <v>-209.94707202169502</v>
      </c>
      <c r="BP29" s="108">
        <f t="shared" si="4"/>
        <v>-302.73762589554394</v>
      </c>
      <c r="BQ29" s="118"/>
      <c r="BR29" s="118"/>
    </row>
    <row r="30" spans="2:70" s="6" customFormat="1" ht="19.5" customHeight="1">
      <c r="B30" s="30" t="s">
        <v>14</v>
      </c>
      <c r="C30" s="10">
        <v>-52.442913553581995</v>
      </c>
      <c r="D30" s="10">
        <v>-30.88032924215999</v>
      </c>
      <c r="E30" s="11">
        <v>-79.3</v>
      </c>
      <c r="F30" s="13">
        <v>-10.5</v>
      </c>
      <c r="G30" s="13">
        <v>-149.9</v>
      </c>
      <c r="H30" s="13">
        <v>56.39999999999998</v>
      </c>
      <c r="I30" s="13">
        <v>45.110256384881005</v>
      </c>
      <c r="J30" s="13">
        <v>-49.4</v>
      </c>
      <c r="K30" s="13">
        <v>62</v>
      </c>
      <c r="L30" s="10">
        <v>-279.4</v>
      </c>
      <c r="M30" s="10">
        <v>-33.5</v>
      </c>
      <c r="N30" s="10">
        <v>126.8</v>
      </c>
      <c r="O30" s="49">
        <f t="shared" si="5"/>
        <v>-395.01298641086095</v>
      </c>
      <c r="P30" s="50">
        <f t="shared" si="6"/>
        <v>-1969.370299180995</v>
      </c>
      <c r="Q30" s="50">
        <v>-12291.571926556388</v>
      </c>
      <c r="R30" s="48">
        <v>-4186.108010681539</v>
      </c>
      <c r="S30" s="48">
        <v>4.829700819004995</v>
      </c>
      <c r="T30" s="47">
        <v>2.5</v>
      </c>
      <c r="U30" s="49">
        <v>-79.5</v>
      </c>
      <c r="V30" s="50">
        <v>-239.5</v>
      </c>
      <c r="W30" s="48">
        <v>-182.8</v>
      </c>
      <c r="X30" s="47">
        <v>-213.6</v>
      </c>
      <c r="Y30" s="49">
        <v>-237.9</v>
      </c>
      <c r="Z30" s="50">
        <v>-152.4</v>
      </c>
      <c r="AA30" s="48">
        <v>-12.5</v>
      </c>
      <c r="AB30" s="47">
        <v>-196.2</v>
      </c>
      <c r="AC30" s="49">
        <v>-401.8</v>
      </c>
      <c r="AD30" s="50">
        <v>-260.5</v>
      </c>
      <c r="AE30" s="47">
        <v>-261</v>
      </c>
      <c r="AF30" s="57">
        <v>-600.1</v>
      </c>
      <c r="AG30" s="57">
        <v>-130</v>
      </c>
      <c r="AH30" s="57">
        <v>-327.4</v>
      </c>
      <c r="AI30" s="47">
        <v>-401.4</v>
      </c>
      <c r="AJ30" s="47">
        <v>-581.5017050889248</v>
      </c>
      <c r="AK30" s="47">
        <v>-1205.193957616875</v>
      </c>
      <c r="AL30" s="47">
        <v>-80.10660758904356</v>
      </c>
      <c r="AM30" s="57">
        <v>-3378.688567189799</v>
      </c>
      <c r="AN30" s="47">
        <v>-2564.055705924399</v>
      </c>
      <c r="AO30" s="47">
        <v>-2159.7265255404564</v>
      </c>
      <c r="AP30" s="47">
        <v>-602.3988576068898</v>
      </c>
      <c r="AQ30" s="47">
        <v>-524.529368914559</v>
      </c>
      <c r="AR30" s="47">
        <v>-487.1653460992899</v>
      </c>
      <c r="AS30" s="48">
        <v>-366.436440939756</v>
      </c>
      <c r="AT30" s="48">
        <v>-501.052611003827</v>
      </c>
      <c r="AU30" s="48">
        <v>-189.03109064045995</v>
      </c>
      <c r="AV30" s="48">
        <v>-265.56887644197695</v>
      </c>
      <c r="AW30" s="48">
        <v>-97.386154040958</v>
      </c>
      <c r="AX30" s="48">
        <v>-419.016220854947</v>
      </c>
      <c r="AY30" s="48">
        <v>-262.49088872802304</v>
      </c>
      <c r="AZ30" s="48">
        <v>-343.394189339115</v>
      </c>
      <c r="BA30" s="48">
        <v>-398.496455642164</v>
      </c>
      <c r="BB30" s="48">
        <v>-331.540368036463</v>
      </c>
      <c r="BC30" s="41">
        <v>-470.599863670207</v>
      </c>
      <c r="BD30" s="41">
        <v>-206.93074395109505</v>
      </c>
      <c r="BE30" s="40">
        <v>-221.17274376937797</v>
      </c>
      <c r="BF30" s="48"/>
      <c r="BG30" s="48"/>
      <c r="BH30" s="48"/>
      <c r="BI30" s="48"/>
      <c r="BJ30" s="48"/>
      <c r="BK30" s="48"/>
      <c r="BL30" s="48"/>
      <c r="BM30" s="48"/>
      <c r="BN30" s="48"/>
      <c r="BO30" s="106">
        <f t="shared" si="3"/>
        <v>-1378.1311559536048</v>
      </c>
      <c r="BP30" s="108">
        <f t="shared" si="4"/>
        <v>-898.7033513906802</v>
      </c>
      <c r="BQ30" s="118"/>
      <c r="BR30" s="118"/>
    </row>
    <row r="31" spans="2:70" s="6" customFormat="1" ht="19.5" customHeight="1">
      <c r="B31" s="30" t="s">
        <v>15</v>
      </c>
      <c r="C31" s="10">
        <v>1.7127823999999998</v>
      </c>
      <c r="D31" s="10">
        <v>11.991808</v>
      </c>
      <c r="E31" s="11">
        <v>0.8</v>
      </c>
      <c r="F31" s="13">
        <v>1.6</v>
      </c>
      <c r="G31" s="13">
        <v>5</v>
      </c>
      <c r="H31" s="13">
        <v>4.2</v>
      </c>
      <c r="I31" s="13">
        <v>17.34544768</v>
      </c>
      <c r="J31" s="13">
        <v>4.3</v>
      </c>
      <c r="K31" s="13">
        <v>0</v>
      </c>
      <c r="L31" s="10">
        <v>18.4</v>
      </c>
      <c r="M31" s="10">
        <v>3.7</v>
      </c>
      <c r="N31" s="10">
        <v>1.5</v>
      </c>
      <c r="O31" s="49">
        <f t="shared" si="5"/>
        <v>70.55003808</v>
      </c>
      <c r="P31" s="50">
        <f t="shared" si="6"/>
        <v>-242.96329655000002</v>
      </c>
      <c r="Q31" s="50">
        <v>5.608138563800001</v>
      </c>
      <c r="R31" s="48">
        <v>-249.31223860202</v>
      </c>
      <c r="S31" s="48">
        <v>1.93670345</v>
      </c>
      <c r="T31" s="47">
        <v>-72.1</v>
      </c>
      <c r="U31" s="49">
        <v>6.5</v>
      </c>
      <c r="V31" s="50">
        <v>6.4</v>
      </c>
      <c r="W31" s="48">
        <v>0</v>
      </c>
      <c r="X31" s="47">
        <v>9</v>
      </c>
      <c r="Y31" s="49">
        <v>-179.2</v>
      </c>
      <c r="Z31" s="50">
        <v>-7.4</v>
      </c>
      <c r="AA31" s="48">
        <v>3.6</v>
      </c>
      <c r="AB31" s="47">
        <v>12.6</v>
      </c>
      <c r="AC31" s="49">
        <v>0</v>
      </c>
      <c r="AD31" s="50">
        <v>-24.3</v>
      </c>
      <c r="AE31" s="47">
        <v>2.3</v>
      </c>
      <c r="AF31" s="57">
        <v>0.5</v>
      </c>
      <c r="AG31" s="57">
        <v>-0.3</v>
      </c>
      <c r="AH31" s="57">
        <v>0.7</v>
      </c>
      <c r="AI31" s="67">
        <v>0</v>
      </c>
      <c r="AJ31" s="67">
        <v>0</v>
      </c>
      <c r="AK31" s="67">
        <v>0</v>
      </c>
      <c r="AL31" s="67">
        <v>0</v>
      </c>
      <c r="AM31" s="57">
        <v>0</v>
      </c>
      <c r="AN31" s="67">
        <v>4.15750125</v>
      </c>
      <c r="AO31" s="67">
        <v>0</v>
      </c>
      <c r="AP31" s="67">
        <v>-1.7493626862</v>
      </c>
      <c r="AQ31" s="67">
        <v>0</v>
      </c>
      <c r="AR31" s="67">
        <v>0</v>
      </c>
      <c r="AS31" s="87">
        <v>0</v>
      </c>
      <c r="AT31" s="87">
        <v>0</v>
      </c>
      <c r="AU31" s="87">
        <v>-10.5474479712</v>
      </c>
      <c r="AV31" s="87">
        <v>-165.257</v>
      </c>
      <c r="AW31" s="87">
        <v>0</v>
      </c>
      <c r="AX31" s="87">
        <v>0.38763623808</v>
      </c>
      <c r="AY31" s="87">
        <v>0</v>
      </c>
      <c r="AZ31" s="87">
        <v>0</v>
      </c>
      <c r="BA31" s="87">
        <v>0</v>
      </c>
      <c r="BB31" s="87">
        <v>-73.89542686889999</v>
      </c>
      <c r="BC31" s="41">
        <v>0</v>
      </c>
      <c r="BD31" s="41">
        <v>0</v>
      </c>
      <c r="BE31" s="40">
        <v>21.9058106763</v>
      </c>
      <c r="BF31" s="87"/>
      <c r="BG31" s="87"/>
      <c r="BH31" s="87"/>
      <c r="BI31" s="87"/>
      <c r="BJ31" s="87"/>
      <c r="BK31" s="87"/>
      <c r="BL31" s="87"/>
      <c r="BM31" s="87"/>
      <c r="BN31" s="87"/>
      <c r="BO31" s="106">
        <f t="shared" si="3"/>
        <v>0</v>
      </c>
      <c r="BP31" s="108">
        <f t="shared" si="4"/>
        <v>21.9058106763</v>
      </c>
      <c r="BQ31" s="118"/>
      <c r="BR31" s="118"/>
    </row>
    <row r="32" spans="2:70" s="6" customFormat="1" ht="19.5" customHeight="1">
      <c r="B32" s="30" t="s">
        <v>16</v>
      </c>
      <c r="C32" s="10">
        <v>0.385757218528</v>
      </c>
      <c r="D32" s="10">
        <v>0</v>
      </c>
      <c r="E32" s="11">
        <v>4.4</v>
      </c>
      <c r="F32" s="13">
        <v>13.8</v>
      </c>
      <c r="G32" s="13">
        <v>0</v>
      </c>
      <c r="H32" s="13">
        <v>4.3</v>
      </c>
      <c r="I32" s="13">
        <v>5.825055208</v>
      </c>
      <c r="J32" s="13">
        <v>4.3</v>
      </c>
      <c r="K32" s="13">
        <v>23.6</v>
      </c>
      <c r="L32" s="10">
        <v>4.2</v>
      </c>
      <c r="M32" s="10">
        <v>1</v>
      </c>
      <c r="N32" s="10">
        <v>61.8</v>
      </c>
      <c r="O32" s="49">
        <f t="shared" si="5"/>
        <v>123.610812426528</v>
      </c>
      <c r="P32" s="50">
        <f t="shared" si="6"/>
        <v>-2645.0070202070397</v>
      </c>
      <c r="Q32" s="50">
        <v>-800.3443200186977</v>
      </c>
      <c r="R32" s="48">
        <v>-5.256041465900002</v>
      </c>
      <c r="S32" s="48">
        <v>-2682.20702020704</v>
      </c>
      <c r="T32" s="47">
        <v>4.3</v>
      </c>
      <c r="U32" s="49">
        <v>-18.6</v>
      </c>
      <c r="V32" s="50">
        <v>0</v>
      </c>
      <c r="W32" s="48">
        <v>0</v>
      </c>
      <c r="X32" s="47">
        <v>0</v>
      </c>
      <c r="Y32" s="49">
        <v>16.7</v>
      </c>
      <c r="Z32" s="50">
        <v>0</v>
      </c>
      <c r="AA32" s="48">
        <v>0</v>
      </c>
      <c r="AB32" s="47">
        <v>34.8</v>
      </c>
      <c r="AC32" s="49">
        <v>0</v>
      </c>
      <c r="AD32" s="50">
        <v>0</v>
      </c>
      <c r="AE32" s="47">
        <v>0</v>
      </c>
      <c r="AF32" s="57">
        <v>0</v>
      </c>
      <c r="AG32" s="57">
        <v>0</v>
      </c>
      <c r="AH32" s="57">
        <v>0</v>
      </c>
      <c r="AI32" s="67">
        <v>0</v>
      </c>
      <c r="AJ32" s="47">
        <v>-803.1092676803977</v>
      </c>
      <c r="AK32" s="67">
        <v>0</v>
      </c>
      <c r="AL32" s="67">
        <v>0</v>
      </c>
      <c r="AM32" s="57">
        <v>0</v>
      </c>
      <c r="AN32" s="67">
        <v>2.7648726617</v>
      </c>
      <c r="AO32" s="67">
        <v>0</v>
      </c>
      <c r="AP32" s="67">
        <v>7.5E-05</v>
      </c>
      <c r="AQ32" s="67">
        <v>0</v>
      </c>
      <c r="AR32" s="67">
        <v>0</v>
      </c>
      <c r="AS32" s="87">
        <v>-20.8050501256</v>
      </c>
      <c r="AT32" s="87">
        <v>0</v>
      </c>
      <c r="AU32" s="87">
        <v>0</v>
      </c>
      <c r="AV32" s="87">
        <v>-7.172380962</v>
      </c>
      <c r="AW32" s="87">
        <v>49.8909050549</v>
      </c>
      <c r="AX32" s="87">
        <v>-26.387380363200002</v>
      </c>
      <c r="AY32" s="87">
        <v>0</v>
      </c>
      <c r="AZ32" s="87">
        <v>1.96443483</v>
      </c>
      <c r="BA32" s="87">
        <v>-2.7465699</v>
      </c>
      <c r="BB32" s="87">
        <v>0</v>
      </c>
      <c r="BC32" s="41">
        <v>0</v>
      </c>
      <c r="BD32" s="41">
        <v>0</v>
      </c>
      <c r="BE32" s="40">
        <v>-38.08358019999999</v>
      </c>
      <c r="BF32" s="87"/>
      <c r="BG32" s="87"/>
      <c r="BH32" s="87"/>
      <c r="BI32" s="87"/>
      <c r="BJ32" s="87"/>
      <c r="BK32" s="87"/>
      <c r="BL32" s="87"/>
      <c r="BM32" s="87"/>
      <c r="BN32" s="87"/>
      <c r="BO32" s="106">
        <f t="shared" si="3"/>
        <v>-20.8050501256</v>
      </c>
      <c r="BP32" s="108">
        <f t="shared" si="4"/>
        <v>-38.08358019999999</v>
      </c>
      <c r="BQ32" s="118"/>
      <c r="BR32" s="118"/>
    </row>
    <row r="33" spans="2:70" s="6" customFormat="1" ht="19.5" customHeight="1">
      <c r="B33" s="30" t="s">
        <v>17</v>
      </c>
      <c r="C33" s="10">
        <v>5695.3791988617895</v>
      </c>
      <c r="D33" s="10">
        <v>3045.615268988116</v>
      </c>
      <c r="E33" s="11">
        <v>533</v>
      </c>
      <c r="F33" s="13">
        <v>7487.6</v>
      </c>
      <c r="G33" s="13">
        <v>9753.1</v>
      </c>
      <c r="H33" s="13">
        <v>-4794.9</v>
      </c>
      <c r="I33" s="13">
        <v>10317.179400371333</v>
      </c>
      <c r="J33" s="13">
        <v>20852.5</v>
      </c>
      <c r="K33" s="13">
        <v>9973.3</v>
      </c>
      <c r="L33" s="10">
        <v>6716.1</v>
      </c>
      <c r="M33" s="10">
        <v>41418.9</v>
      </c>
      <c r="N33" s="10">
        <v>14580.7</v>
      </c>
      <c r="O33" s="49">
        <f t="shared" si="5"/>
        <v>125578.47386822123</v>
      </c>
      <c r="P33" s="50">
        <f t="shared" si="6"/>
        <v>29555.170426103</v>
      </c>
      <c r="Q33" s="50">
        <v>25072.51308067801</v>
      </c>
      <c r="R33" s="48">
        <v>36010.770063720585</v>
      </c>
      <c r="S33" s="48">
        <v>-111.129573897</v>
      </c>
      <c r="T33" s="47">
        <v>2229</v>
      </c>
      <c r="U33" s="49">
        <v>-313</v>
      </c>
      <c r="V33" s="50">
        <v>4925.2</v>
      </c>
      <c r="W33" s="48">
        <v>4389.9</v>
      </c>
      <c r="X33" s="47">
        <v>2284.3</v>
      </c>
      <c r="Y33" s="49">
        <v>1797.2</v>
      </c>
      <c r="Z33" s="50">
        <v>3098.7</v>
      </c>
      <c r="AA33" s="48">
        <v>3956.4</v>
      </c>
      <c r="AB33" s="47">
        <v>-1945</v>
      </c>
      <c r="AC33" s="49">
        <v>4707.8</v>
      </c>
      <c r="AD33" s="50">
        <v>4535.8</v>
      </c>
      <c r="AE33" s="47">
        <v>7627.9</v>
      </c>
      <c r="AF33" s="57">
        <v>4998.2</v>
      </c>
      <c r="AG33" s="57">
        <v>3032.3</v>
      </c>
      <c r="AH33" s="57">
        <v>5674</v>
      </c>
      <c r="AI33" s="47">
        <v>4709.7</v>
      </c>
      <c r="AJ33" s="47">
        <v>10.9180448</v>
      </c>
      <c r="AK33" s="47">
        <v>2793.0010591098317</v>
      </c>
      <c r="AL33" s="47">
        <v>1344.3066493585006</v>
      </c>
      <c r="AM33" s="57">
        <v>1462.3616970367655</v>
      </c>
      <c r="AN33" s="47">
        <v>-2325.6352653315075</v>
      </c>
      <c r="AO33" s="47">
        <v>-4794.4606280112985</v>
      </c>
      <c r="AP33" s="47">
        <v>539.9215237157209</v>
      </c>
      <c r="AQ33" s="47">
        <v>3743.321519542352</v>
      </c>
      <c r="AR33" s="47">
        <v>-1407.2816650782615</v>
      </c>
      <c r="AS33" s="48">
        <v>-1053.5422351199675</v>
      </c>
      <c r="AT33" s="48">
        <v>6731.28786566885</v>
      </c>
      <c r="AU33" s="48">
        <v>-2931.2376306963024</v>
      </c>
      <c r="AV33" s="48">
        <v>4259.463644639343</v>
      </c>
      <c r="AW33" s="48">
        <v>3250.827858195955</v>
      </c>
      <c r="AX33" s="48">
        <v>-4482.401814453839</v>
      </c>
      <c r="AY33" s="48">
        <v>6850.099068762549</v>
      </c>
      <c r="AZ33" s="48">
        <v>8984.860631247995</v>
      </c>
      <c r="BA33" s="48">
        <v>7422.477023625408</v>
      </c>
      <c r="BB33" s="48">
        <v>4642.895797386507</v>
      </c>
      <c r="BC33" s="41">
        <v>6281.585834212207</v>
      </c>
      <c r="BD33" s="41">
        <v>7185.264559631249</v>
      </c>
      <c r="BE33" s="40">
        <v>1575.56104477656</v>
      </c>
      <c r="BF33" s="48"/>
      <c r="BG33" s="48"/>
      <c r="BH33" s="48"/>
      <c r="BI33" s="48"/>
      <c r="BJ33" s="48"/>
      <c r="BK33" s="48"/>
      <c r="BL33" s="48"/>
      <c r="BM33" s="48"/>
      <c r="BN33" s="48"/>
      <c r="BO33" s="106">
        <f t="shared" si="3"/>
        <v>1282.4976193441228</v>
      </c>
      <c r="BP33" s="108">
        <f t="shared" si="4"/>
        <v>15042.411438620014</v>
      </c>
      <c r="BQ33" s="118"/>
      <c r="BR33" s="118"/>
    </row>
    <row r="34" spans="2:70" s="6" customFormat="1" ht="19.5" customHeight="1">
      <c r="B34" s="30" t="s">
        <v>18</v>
      </c>
      <c r="C34" s="10">
        <v>-1939.6292926122132</v>
      </c>
      <c r="D34" s="10">
        <v>-2264.626447995736</v>
      </c>
      <c r="E34" s="11">
        <v>-1123.1</v>
      </c>
      <c r="F34" s="13">
        <v>-3489.5</v>
      </c>
      <c r="G34" s="13">
        <v>-4963.9</v>
      </c>
      <c r="H34" s="13">
        <v>6859.299999999999</v>
      </c>
      <c r="I34" s="13">
        <v>-1557.594829239265</v>
      </c>
      <c r="J34" s="13">
        <v>121.5</v>
      </c>
      <c r="K34" s="13">
        <v>-3285.2</v>
      </c>
      <c r="L34" s="10">
        <v>-3144.2</v>
      </c>
      <c r="M34" s="10">
        <v>-2758.7</v>
      </c>
      <c r="N34" s="10">
        <v>-3203.5</v>
      </c>
      <c r="O34" s="49">
        <f t="shared" si="5"/>
        <v>-20749.150569847217</v>
      </c>
      <c r="P34" s="50">
        <f t="shared" si="6"/>
        <v>-24358.25172212131</v>
      </c>
      <c r="Q34" s="50">
        <v>-19029.228727660837</v>
      </c>
      <c r="R34" s="48">
        <v>-16490.350972962588</v>
      </c>
      <c r="S34" s="48">
        <v>4580.0482778786945</v>
      </c>
      <c r="T34" s="47">
        <v>-969</v>
      </c>
      <c r="U34" s="49">
        <v>-1847</v>
      </c>
      <c r="V34" s="50">
        <v>-3047.8</v>
      </c>
      <c r="W34" s="48">
        <v>-2514.9</v>
      </c>
      <c r="X34" s="47">
        <v>-1204.1</v>
      </c>
      <c r="Y34" s="49">
        <v>410.2</v>
      </c>
      <c r="Z34" s="50">
        <v>-4530.6</v>
      </c>
      <c r="AA34" s="48">
        <v>-9033.9</v>
      </c>
      <c r="AB34" s="47">
        <v>-1998.5</v>
      </c>
      <c r="AC34" s="49">
        <v>-2631.2</v>
      </c>
      <c r="AD34" s="50">
        <v>-1571.5</v>
      </c>
      <c r="AE34" s="47">
        <v>-1883.5</v>
      </c>
      <c r="AF34" s="57">
        <v>-3222.5</v>
      </c>
      <c r="AG34" s="57">
        <v>-1498.1</v>
      </c>
      <c r="AH34" s="57">
        <v>-308.6</v>
      </c>
      <c r="AI34" s="47">
        <v>919.6</v>
      </c>
      <c r="AJ34" s="47">
        <v>-2282.6703209441466</v>
      </c>
      <c r="AK34" s="47">
        <v>-566.305484045135</v>
      </c>
      <c r="AL34" s="47">
        <v>-1451.0387391538384</v>
      </c>
      <c r="AM34" s="57">
        <v>-1442.847812595718</v>
      </c>
      <c r="AN34" s="47">
        <v>-1547.0419775489781</v>
      </c>
      <c r="AO34" s="47">
        <v>-2425.01948796126</v>
      </c>
      <c r="AP34" s="47">
        <v>-3321.20490541176</v>
      </c>
      <c r="AQ34" s="47">
        <v>-2249.8133128269037</v>
      </c>
      <c r="AR34" s="47">
        <v>-676.445119864199</v>
      </c>
      <c r="AS34" s="48">
        <v>-675.677349200521</v>
      </c>
      <c r="AT34" s="48">
        <v>-1349.867075652013</v>
      </c>
      <c r="AU34" s="48">
        <v>-1505.36627581667</v>
      </c>
      <c r="AV34" s="48">
        <v>-570.432143231238</v>
      </c>
      <c r="AW34" s="48">
        <v>361.1879974249051</v>
      </c>
      <c r="AX34" s="48">
        <v>-1190.452842497773</v>
      </c>
      <c r="AY34" s="48">
        <v>-965.5919535849368</v>
      </c>
      <c r="AZ34" s="48">
        <v>-1700.4086718130989</v>
      </c>
      <c r="BA34" s="48">
        <v>-779.9570671555108</v>
      </c>
      <c r="BB34" s="48">
        <v>-5187.527158744631</v>
      </c>
      <c r="BC34" s="41">
        <v>-651.434678247835</v>
      </c>
      <c r="BD34" s="41">
        <v>-1625.872122095178</v>
      </c>
      <c r="BE34" s="40">
        <v>-991.6979632394701</v>
      </c>
      <c r="BF34" s="48"/>
      <c r="BG34" s="48"/>
      <c r="BH34" s="48"/>
      <c r="BI34" s="48"/>
      <c r="BJ34" s="48"/>
      <c r="BK34" s="48"/>
      <c r="BL34" s="48"/>
      <c r="BM34" s="48"/>
      <c r="BN34" s="48"/>
      <c r="BO34" s="106">
        <f t="shared" si="3"/>
        <v>-3601.9357818916237</v>
      </c>
      <c r="BP34" s="108">
        <f t="shared" si="4"/>
        <v>-3269.004763582483</v>
      </c>
      <c r="BQ34" s="118"/>
      <c r="BR34" s="118"/>
    </row>
    <row r="35" spans="2:70" ht="19.5" customHeight="1">
      <c r="B35" s="32"/>
      <c r="C35" s="8"/>
      <c r="D35" s="9"/>
      <c r="E35" s="9"/>
      <c r="F35" s="12"/>
      <c r="G35" s="12"/>
      <c r="H35" s="12"/>
      <c r="I35" s="12"/>
      <c r="J35" s="12"/>
      <c r="K35" s="12"/>
      <c r="L35" s="8"/>
      <c r="M35" s="8"/>
      <c r="N35" s="8"/>
      <c r="O35" s="49"/>
      <c r="P35" s="50"/>
      <c r="Q35" s="50"/>
      <c r="R35" s="50"/>
      <c r="S35" s="48"/>
      <c r="T35" s="47"/>
      <c r="U35" s="49"/>
      <c r="V35" s="50"/>
      <c r="W35" s="48"/>
      <c r="X35" s="47"/>
      <c r="Y35" s="49"/>
      <c r="Z35" s="50"/>
      <c r="AA35" s="48"/>
      <c r="AB35" s="47"/>
      <c r="AC35" s="49"/>
      <c r="AD35" s="50"/>
      <c r="AE35" s="47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4"/>
      <c r="BP35" s="51"/>
      <c r="BQ35" s="118"/>
      <c r="BR35" s="118"/>
    </row>
    <row r="36" spans="2:70" s="15" customFormat="1" ht="19.5" customHeight="1">
      <c r="B36" s="29" t="s">
        <v>19</v>
      </c>
      <c r="C36" s="8">
        <f>+C38+C39+C40</f>
        <v>4016.476852517707</v>
      </c>
      <c r="D36" s="8">
        <f aca="true" t="shared" si="7" ref="D36:BO36">+D38+D39+D40</f>
        <v>-347.72209008229834</v>
      </c>
      <c r="E36" s="8">
        <f t="shared" si="7"/>
        <v>208.89999999999998</v>
      </c>
      <c r="F36" s="8">
        <f t="shared" si="7"/>
        <v>595.6999999999998</v>
      </c>
      <c r="G36" s="8">
        <f t="shared" si="7"/>
        <v>644.5</v>
      </c>
      <c r="H36" s="8">
        <f t="shared" si="7"/>
        <v>734.1000000000001</v>
      </c>
      <c r="I36" s="8">
        <f t="shared" si="7"/>
        <v>261.497328195892</v>
      </c>
      <c r="J36" s="8">
        <f t="shared" si="7"/>
        <v>528.1</v>
      </c>
      <c r="K36" s="8">
        <f t="shared" si="7"/>
        <v>903.4</v>
      </c>
      <c r="L36" s="8">
        <f t="shared" si="7"/>
        <v>389.9</v>
      </c>
      <c r="M36" s="8">
        <f t="shared" si="7"/>
        <v>-102.80000000000007</v>
      </c>
      <c r="N36" s="8">
        <f t="shared" si="7"/>
        <v>-4462.1</v>
      </c>
      <c r="O36" s="52">
        <f t="shared" si="7"/>
        <v>3369.9520906313</v>
      </c>
      <c r="P36" s="52">
        <f t="shared" si="7"/>
        <v>-15732.88861021566</v>
      </c>
      <c r="Q36" s="52">
        <f t="shared" si="7"/>
        <v>-3175.7477175380454</v>
      </c>
      <c r="R36" s="52">
        <f t="shared" si="7"/>
        <v>-3145.641874389674</v>
      </c>
      <c r="S36" s="52">
        <f t="shared" si="7"/>
        <v>105.01138978433984</v>
      </c>
      <c r="T36" s="52">
        <f t="shared" si="7"/>
        <v>650.1</v>
      </c>
      <c r="U36" s="52">
        <f t="shared" si="7"/>
        <v>89.59999999999997</v>
      </c>
      <c r="V36" s="52">
        <f t="shared" si="7"/>
        <v>-964.0000000000001</v>
      </c>
      <c r="W36" s="52">
        <f t="shared" si="7"/>
        <v>-4031.3000000000006</v>
      </c>
      <c r="X36" s="52">
        <f t="shared" si="7"/>
        <v>-689.9999999999999</v>
      </c>
      <c r="Y36" s="52">
        <f t="shared" si="7"/>
        <v>-2696.1</v>
      </c>
      <c r="Z36" s="52">
        <f t="shared" si="7"/>
        <v>168.39999999999995</v>
      </c>
      <c r="AA36" s="52">
        <f t="shared" si="7"/>
        <v>-883.4</v>
      </c>
      <c r="AB36" s="52">
        <f t="shared" si="7"/>
        <v>-1122.8000000000002</v>
      </c>
      <c r="AC36" s="52">
        <f t="shared" si="7"/>
        <v>-4886.9</v>
      </c>
      <c r="AD36" s="52">
        <f t="shared" si="7"/>
        <v>-1471.4999999999998</v>
      </c>
      <c r="AE36" s="52">
        <f t="shared" si="7"/>
        <v>-216.7</v>
      </c>
      <c r="AF36" s="52">
        <f t="shared" si="7"/>
        <v>1266.2</v>
      </c>
      <c r="AG36" s="52">
        <f t="shared" si="7"/>
        <v>-381.9</v>
      </c>
      <c r="AH36" s="52">
        <f t="shared" si="7"/>
        <v>-3437.7999999999997</v>
      </c>
      <c r="AI36" s="52">
        <f t="shared" si="7"/>
        <v>2088.1</v>
      </c>
      <c r="AJ36" s="52">
        <f t="shared" si="7"/>
        <v>-1266.5991812785978</v>
      </c>
      <c r="AK36" s="52">
        <f t="shared" si="7"/>
        <v>-95.51485398777805</v>
      </c>
      <c r="AL36" s="52">
        <f t="shared" si="7"/>
        <v>121.66519800871984</v>
      </c>
      <c r="AM36" s="52">
        <f t="shared" si="7"/>
        <v>1237.0810470889803</v>
      </c>
      <c r="AN36" s="52">
        <f t="shared" si="7"/>
        <v>-3621.877402061314</v>
      </c>
      <c r="AO36" s="52">
        <f t="shared" si="7"/>
        <v>261.94260458109017</v>
      </c>
      <c r="AP36" s="52">
        <f t="shared" si="7"/>
        <v>869.6548701108571</v>
      </c>
      <c r="AQ36" s="52">
        <f t="shared" si="7"/>
        <v>-1533.0312325348552</v>
      </c>
      <c r="AR36" s="52">
        <f t="shared" si="7"/>
        <v>16.008169971244147</v>
      </c>
      <c r="AS36" s="52">
        <f t="shared" si="7"/>
        <v>-1290.7662176722747</v>
      </c>
      <c r="AT36" s="52">
        <f t="shared" si="7"/>
        <v>-635.2297023872901</v>
      </c>
      <c r="AU36" s="52">
        <f t="shared" si="7"/>
        <v>-545.504093612247</v>
      </c>
      <c r="AV36" s="52">
        <f t="shared" si="7"/>
        <v>-0.21477645045297322</v>
      </c>
      <c r="AW36" s="52">
        <f t="shared" si="7"/>
        <v>31.283197431985627</v>
      </c>
      <c r="AX36" s="52">
        <f t="shared" si="7"/>
        <v>1036.659876812685</v>
      </c>
      <c r="AY36" s="52">
        <f t="shared" si="7"/>
        <v>-364.2709791591385</v>
      </c>
      <c r="AZ36" s="52">
        <f t="shared" si="7"/>
        <v>-680.4493948850715</v>
      </c>
      <c r="BA36" s="52">
        <f t="shared" si="7"/>
        <v>540.43850417405</v>
      </c>
      <c r="BB36" s="52">
        <f t="shared" si="7"/>
        <v>279.43477392169206</v>
      </c>
      <c r="BC36" s="52">
        <f t="shared" si="7"/>
        <v>1615.4789255290332</v>
      </c>
      <c r="BD36" s="52">
        <f t="shared" si="7"/>
        <v>61.686903000597795</v>
      </c>
      <c r="BE36" s="52">
        <f t="shared" si="7"/>
        <v>-2427.0483593876716</v>
      </c>
      <c r="BF36" s="52">
        <f t="shared" si="7"/>
        <v>0</v>
      </c>
      <c r="BG36" s="52">
        <f t="shared" si="7"/>
        <v>0</v>
      </c>
      <c r="BH36" s="52">
        <f t="shared" si="7"/>
        <v>0</v>
      </c>
      <c r="BI36" s="52">
        <f t="shared" si="7"/>
        <v>0</v>
      </c>
      <c r="BJ36" s="52">
        <f t="shared" si="7"/>
        <v>0</v>
      </c>
      <c r="BK36" s="52">
        <f t="shared" si="7"/>
        <v>0</v>
      </c>
      <c r="BL36" s="52">
        <f t="shared" si="7"/>
        <v>0</v>
      </c>
      <c r="BM36" s="52">
        <f t="shared" si="7"/>
        <v>0</v>
      </c>
      <c r="BN36" s="52">
        <f t="shared" si="7"/>
        <v>0</v>
      </c>
      <c r="BO36" s="52">
        <f t="shared" si="7"/>
        <v>-2807.789280235886</v>
      </c>
      <c r="BP36" s="52">
        <f>+BP38+BP39+BP40</f>
        <v>-749.8825308580399</v>
      </c>
      <c r="BQ36" s="118"/>
      <c r="BR36" s="118"/>
    </row>
    <row r="37" spans="2:70" ht="19.5" customHeight="1">
      <c r="B37" s="23"/>
      <c r="C37" s="8"/>
      <c r="D37" s="8"/>
      <c r="E37" s="9"/>
      <c r="F37" s="12"/>
      <c r="G37" s="12"/>
      <c r="H37" s="12"/>
      <c r="I37" s="12"/>
      <c r="J37" s="12"/>
      <c r="K37" s="12"/>
      <c r="L37" s="8"/>
      <c r="M37" s="8"/>
      <c r="N37" s="8"/>
      <c r="O37" s="43"/>
      <c r="P37" s="44"/>
      <c r="Q37" s="44"/>
      <c r="R37" s="44"/>
      <c r="S37" s="44"/>
      <c r="T37" s="44"/>
      <c r="U37" s="43"/>
      <c r="V37" s="44"/>
      <c r="W37" s="44"/>
      <c r="X37" s="44"/>
      <c r="Y37" s="43"/>
      <c r="Z37" s="44"/>
      <c r="AA37" s="44"/>
      <c r="AB37" s="44"/>
      <c r="AC37" s="43"/>
      <c r="AD37" s="44"/>
      <c r="AE37" s="51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118"/>
      <c r="BR37" s="118"/>
    </row>
    <row r="38" spans="2:70" s="6" customFormat="1" ht="19.5" customHeight="1">
      <c r="B38" s="30" t="s">
        <v>20</v>
      </c>
      <c r="C38" s="10">
        <v>4355.826918009113</v>
      </c>
      <c r="D38" s="10">
        <v>638.6565326294248</v>
      </c>
      <c r="E38" s="11">
        <v>850.4</v>
      </c>
      <c r="F38" s="13">
        <v>2059.2</v>
      </c>
      <c r="G38" s="13">
        <v>625.7</v>
      </c>
      <c r="H38" s="13">
        <v>590.9000000000001</v>
      </c>
      <c r="I38" s="13">
        <v>503.451713665375</v>
      </c>
      <c r="J38" s="13">
        <v>1251.7</v>
      </c>
      <c r="K38" s="13">
        <v>1737</v>
      </c>
      <c r="L38" s="10">
        <v>974.5</v>
      </c>
      <c r="M38" s="10">
        <v>714.8</v>
      </c>
      <c r="N38" s="10">
        <v>1188.7</v>
      </c>
      <c r="O38" s="49">
        <f>+SUM(C38:N38)</f>
        <v>15490.835164303913</v>
      </c>
      <c r="P38" s="49">
        <f>+SUM(S38:AD38)</f>
        <v>9086.24751463887</v>
      </c>
      <c r="Q38" s="49">
        <v>13488.053343629996</v>
      </c>
      <c r="R38" s="48">
        <v>10965.980330162856</v>
      </c>
      <c r="S38" s="49">
        <v>930.24751463887</v>
      </c>
      <c r="T38" s="49">
        <v>580.4</v>
      </c>
      <c r="U38" s="49">
        <v>555.4</v>
      </c>
      <c r="V38" s="49">
        <v>497.6</v>
      </c>
      <c r="W38" s="49">
        <v>986.1</v>
      </c>
      <c r="X38" s="49">
        <v>903.2</v>
      </c>
      <c r="Y38" s="49">
        <v>1128.1</v>
      </c>
      <c r="Z38" s="49">
        <v>972</v>
      </c>
      <c r="AA38" s="49">
        <v>359.1</v>
      </c>
      <c r="AB38" s="49">
        <v>934.1</v>
      </c>
      <c r="AC38" s="49">
        <v>680.8</v>
      </c>
      <c r="AD38" s="49">
        <v>559.2</v>
      </c>
      <c r="AE38" s="69">
        <v>569.4</v>
      </c>
      <c r="AF38" s="69">
        <v>1272.4</v>
      </c>
      <c r="AG38" s="69">
        <v>1055.5</v>
      </c>
      <c r="AH38" s="69">
        <v>1131.6</v>
      </c>
      <c r="AI38" s="69">
        <v>3583.8</v>
      </c>
      <c r="AJ38" s="69">
        <v>1001.8372487298061</v>
      </c>
      <c r="AK38" s="69">
        <v>886.933338679852</v>
      </c>
      <c r="AL38" s="69">
        <v>908.0749615638799</v>
      </c>
      <c r="AM38" s="69">
        <v>946.5062456408381</v>
      </c>
      <c r="AN38" s="69">
        <v>885.1594716483397</v>
      </c>
      <c r="AO38" s="69">
        <v>866.6813465167511</v>
      </c>
      <c r="AP38" s="69">
        <v>380.1607308505301</v>
      </c>
      <c r="AQ38" s="80">
        <v>754.5472968672431</v>
      </c>
      <c r="AR38" s="80">
        <v>409.58087541886107</v>
      </c>
      <c r="AS38" s="80">
        <v>746.006952135462</v>
      </c>
      <c r="AT38" s="80">
        <v>871.004448377934</v>
      </c>
      <c r="AU38" s="80">
        <v>698.912825822753</v>
      </c>
      <c r="AV38" s="80">
        <v>811.048431248641</v>
      </c>
      <c r="AW38" s="80">
        <v>489.72967204240166</v>
      </c>
      <c r="AX38" s="80">
        <v>1824.059962827453</v>
      </c>
      <c r="AY38" s="80">
        <v>1233.582387631903</v>
      </c>
      <c r="AZ38" s="80">
        <v>855.4965031627129</v>
      </c>
      <c r="BA38" s="80">
        <v>1201.05661059664</v>
      </c>
      <c r="BB38" s="80">
        <v>1070.954364030852</v>
      </c>
      <c r="BC38" s="41">
        <v>2031.4779189470103</v>
      </c>
      <c r="BD38" s="41">
        <v>1363.09279107315</v>
      </c>
      <c r="BE38" s="40">
        <v>1257.1734936412586</v>
      </c>
      <c r="BF38" s="80"/>
      <c r="BG38" s="80"/>
      <c r="BH38" s="80"/>
      <c r="BI38" s="80"/>
      <c r="BJ38" s="80"/>
      <c r="BK38" s="80"/>
      <c r="BL38" s="80"/>
      <c r="BM38" s="80"/>
      <c r="BN38" s="80"/>
      <c r="BO38" s="106">
        <f>+AQ38+AR38+AS38</f>
        <v>1910.1351244215662</v>
      </c>
      <c r="BP38" s="108">
        <f>+BC38+BD38+BE38</f>
        <v>4651.744203661419</v>
      </c>
      <c r="BQ38" s="118"/>
      <c r="BR38" s="118"/>
    </row>
    <row r="39" spans="2:70" s="6" customFormat="1" ht="19.5" customHeight="1">
      <c r="B39" s="30" t="s">
        <v>21</v>
      </c>
      <c r="C39" s="10">
        <v>-339.35006549140616</v>
      </c>
      <c r="D39" s="10">
        <v>-986.3786227117231</v>
      </c>
      <c r="E39" s="11">
        <v>-641.5</v>
      </c>
      <c r="F39" s="13">
        <v>-1463.5</v>
      </c>
      <c r="G39" s="13">
        <v>18.8</v>
      </c>
      <c r="H39" s="13">
        <v>-1.5999999999999943</v>
      </c>
      <c r="I39" s="13">
        <v>-241.95438546948301</v>
      </c>
      <c r="J39" s="13">
        <v>-723.6</v>
      </c>
      <c r="K39" s="13">
        <v>-833.6</v>
      </c>
      <c r="L39" s="10">
        <v>-584.6</v>
      </c>
      <c r="M39" s="10">
        <v>-817.6</v>
      </c>
      <c r="N39" s="10">
        <v>-5650.8</v>
      </c>
      <c r="O39" s="49">
        <f>+SUM(C39:N39)</f>
        <v>-12265.683073672613</v>
      </c>
      <c r="P39" s="49">
        <f>+SUM(S39:AD39)</f>
        <v>-25281.561906004114</v>
      </c>
      <c r="Q39" s="49">
        <v>-17194.520784292905</v>
      </c>
      <c r="R39" s="48">
        <v>-14169.987519812732</v>
      </c>
      <c r="S39" s="49">
        <v>-831.8619060041142</v>
      </c>
      <c r="T39" s="49">
        <v>33.5</v>
      </c>
      <c r="U39" s="49">
        <v>-637</v>
      </c>
      <c r="V39" s="49">
        <v>-1495.9</v>
      </c>
      <c r="W39" s="49">
        <v>-5022.6</v>
      </c>
      <c r="X39" s="49">
        <v>-1565.8</v>
      </c>
      <c r="Y39" s="49">
        <v>-3862.6</v>
      </c>
      <c r="Z39" s="49">
        <v>-931.2</v>
      </c>
      <c r="AA39" s="49">
        <v>-1303.7</v>
      </c>
      <c r="AB39" s="49">
        <v>-1996.5</v>
      </c>
      <c r="AC39" s="49">
        <v>-5634.3</v>
      </c>
      <c r="AD39" s="49">
        <v>-2033.6</v>
      </c>
      <c r="AE39" s="69">
        <v>-793.8</v>
      </c>
      <c r="AF39" s="69">
        <v>-47.3</v>
      </c>
      <c r="AG39" s="69">
        <v>-1481.3</v>
      </c>
      <c r="AH39" s="69">
        <v>-4683.2</v>
      </c>
      <c r="AI39" s="69">
        <v>-1470.3</v>
      </c>
      <c r="AJ39" s="69">
        <v>-2249.377205304998</v>
      </c>
      <c r="AK39" s="69">
        <v>-989.4581903070961</v>
      </c>
      <c r="AL39" s="69">
        <v>-791.1320256544001</v>
      </c>
      <c r="AM39" s="69">
        <v>220.44550184315406</v>
      </c>
      <c r="AN39" s="69">
        <v>-4519.048871901275</v>
      </c>
      <c r="AO39" s="69">
        <v>-652.8009740686159</v>
      </c>
      <c r="AP39" s="69">
        <v>262.750981100327</v>
      </c>
      <c r="AQ39" s="80">
        <v>-2285.9601071064462</v>
      </c>
      <c r="AR39" s="80">
        <v>-421.8867109534709</v>
      </c>
      <c r="AS39" s="80">
        <v>-2075.519763857737</v>
      </c>
      <c r="AT39" s="80">
        <v>-1506.234150765224</v>
      </c>
      <c r="AU39" s="80">
        <v>-1244.416919435</v>
      </c>
      <c r="AV39" s="80">
        <v>-811.263207699094</v>
      </c>
      <c r="AW39" s="80">
        <v>-458.44647461041603</v>
      </c>
      <c r="AX39" s="80">
        <v>-787.4000860147681</v>
      </c>
      <c r="AY39" s="80">
        <v>-1597.8533667910415</v>
      </c>
      <c r="AZ39" s="80">
        <v>-1539.2962980477844</v>
      </c>
      <c r="BA39" s="80">
        <v>-657.26268642259</v>
      </c>
      <c r="BB39" s="80">
        <v>-784.44774810916</v>
      </c>
      <c r="BC39" s="41">
        <v>-415.9989934179771</v>
      </c>
      <c r="BD39" s="41">
        <v>-1301.4058880725522</v>
      </c>
      <c r="BE39" s="40">
        <v>-3684.22185302893</v>
      </c>
      <c r="BF39" s="80"/>
      <c r="BG39" s="80"/>
      <c r="BH39" s="80"/>
      <c r="BI39" s="80"/>
      <c r="BJ39" s="80"/>
      <c r="BK39" s="80"/>
      <c r="BL39" s="80"/>
      <c r="BM39" s="80"/>
      <c r="BN39" s="80"/>
      <c r="BO39" s="106">
        <f>+AQ39+AR39+AS39</f>
        <v>-4783.366581917654</v>
      </c>
      <c r="BP39" s="108">
        <f>+BC39+BD39+BE39</f>
        <v>-5401.626734519459</v>
      </c>
      <c r="BQ39" s="118"/>
      <c r="BR39" s="118"/>
    </row>
    <row r="40" spans="2:70" ht="19.5" customHeight="1">
      <c r="B40" s="33" t="s">
        <v>22</v>
      </c>
      <c r="C40" s="10">
        <v>0</v>
      </c>
      <c r="D40" s="10">
        <v>0</v>
      </c>
      <c r="E40" s="11"/>
      <c r="F40" s="13"/>
      <c r="G40" s="13"/>
      <c r="H40" s="13">
        <v>144.8</v>
      </c>
      <c r="I40" s="13">
        <v>0</v>
      </c>
      <c r="J40" s="13"/>
      <c r="K40" s="13">
        <v>0</v>
      </c>
      <c r="L40" s="10">
        <v>0</v>
      </c>
      <c r="M40" s="10">
        <v>0</v>
      </c>
      <c r="N40" s="10"/>
      <c r="O40" s="49">
        <f>+SUM(C40:N40)</f>
        <v>144.8</v>
      </c>
      <c r="P40" s="49">
        <f>+SUM(S40:AD40)</f>
        <v>462.42578114958394</v>
      </c>
      <c r="Q40" s="49">
        <v>530.719723124864</v>
      </c>
      <c r="R40" s="48">
        <v>58.365315260201996</v>
      </c>
      <c r="S40" s="49">
        <v>6.625781149584001</v>
      </c>
      <c r="T40" s="49">
        <v>36.2</v>
      </c>
      <c r="U40" s="49">
        <v>171.2</v>
      </c>
      <c r="V40" s="49">
        <v>34.3</v>
      </c>
      <c r="W40" s="49">
        <v>5.2</v>
      </c>
      <c r="X40" s="49">
        <v>-27.4</v>
      </c>
      <c r="Y40" s="49">
        <v>38.4</v>
      </c>
      <c r="Z40" s="49">
        <v>127.6</v>
      </c>
      <c r="AA40" s="49">
        <v>61.2</v>
      </c>
      <c r="AB40" s="49">
        <v>-60.4</v>
      </c>
      <c r="AC40" s="49">
        <v>66.6</v>
      </c>
      <c r="AD40" s="49">
        <v>2.9</v>
      </c>
      <c r="AE40" s="69">
        <v>7.7</v>
      </c>
      <c r="AF40" s="69">
        <v>41.1</v>
      </c>
      <c r="AG40" s="69">
        <v>43.9</v>
      </c>
      <c r="AH40" s="69">
        <v>113.8</v>
      </c>
      <c r="AI40" s="69">
        <v>-25.4</v>
      </c>
      <c r="AJ40" s="69">
        <v>-19.059224703406</v>
      </c>
      <c r="AK40" s="69">
        <v>7.009997639466002</v>
      </c>
      <c r="AL40" s="69">
        <v>4.722262099239999</v>
      </c>
      <c r="AM40" s="69">
        <v>70.12929960498799</v>
      </c>
      <c r="AN40" s="69">
        <v>12.011998191620998</v>
      </c>
      <c r="AO40" s="69">
        <v>48.062232132955</v>
      </c>
      <c r="AP40" s="69">
        <v>226.74315816</v>
      </c>
      <c r="AQ40" s="80">
        <v>-1.6184222956519994</v>
      </c>
      <c r="AR40" s="80">
        <v>28.314005505854002</v>
      </c>
      <c r="AS40" s="80">
        <v>38.74659405</v>
      </c>
      <c r="AT40" s="80">
        <v>0</v>
      </c>
      <c r="AU40" s="80">
        <v>0</v>
      </c>
      <c r="AV40" s="80">
        <v>0</v>
      </c>
      <c r="AW40" s="80">
        <v>0</v>
      </c>
      <c r="AX40" s="80">
        <v>0</v>
      </c>
      <c r="AY40" s="80">
        <v>0</v>
      </c>
      <c r="AZ40" s="80">
        <v>3.3504</v>
      </c>
      <c r="BA40" s="80">
        <v>-3.35542</v>
      </c>
      <c r="BB40" s="80">
        <v>-7.071842</v>
      </c>
      <c r="BC40" s="41">
        <v>0</v>
      </c>
      <c r="BD40" s="41">
        <v>0</v>
      </c>
      <c r="BE40" s="40">
        <v>0</v>
      </c>
      <c r="BF40" s="80"/>
      <c r="BG40" s="80"/>
      <c r="BH40" s="80"/>
      <c r="BI40" s="80"/>
      <c r="BJ40" s="80"/>
      <c r="BK40" s="80"/>
      <c r="BL40" s="80"/>
      <c r="BM40" s="80"/>
      <c r="BN40" s="80"/>
      <c r="BO40" s="106">
        <f>+AQ40+AR40+AS40</f>
        <v>65.442177260202</v>
      </c>
      <c r="BP40" s="108">
        <f>+BC40+BD40+BE40</f>
        <v>0</v>
      </c>
      <c r="BQ40" s="118"/>
      <c r="BR40" s="118"/>
    </row>
    <row r="41" spans="2:70" ht="19.5" customHeight="1">
      <c r="B41" s="23"/>
      <c r="C41" s="8"/>
      <c r="D41" s="9"/>
      <c r="E41" s="11"/>
      <c r="F41" s="13"/>
      <c r="G41" s="13"/>
      <c r="H41" s="13"/>
      <c r="I41" s="13"/>
      <c r="J41" s="13"/>
      <c r="K41" s="13"/>
      <c r="L41" s="10"/>
      <c r="M41" s="10"/>
      <c r="N41" s="10"/>
      <c r="O41" s="47"/>
      <c r="P41" s="48"/>
      <c r="Q41" s="48"/>
      <c r="R41" s="48"/>
      <c r="S41" s="48"/>
      <c r="T41" s="47"/>
      <c r="U41" s="47"/>
      <c r="V41" s="48"/>
      <c r="W41" s="48"/>
      <c r="X41" s="47"/>
      <c r="Y41" s="47"/>
      <c r="Z41" s="48"/>
      <c r="AA41" s="48"/>
      <c r="AB41" s="47"/>
      <c r="AC41" s="47"/>
      <c r="AD41" s="48"/>
      <c r="AE41" s="47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118"/>
      <c r="BR41" s="118"/>
    </row>
    <row r="42" spans="2:70" s="16" customFormat="1" ht="19.5" customHeight="1">
      <c r="B42" s="29" t="s">
        <v>23</v>
      </c>
      <c r="C42" s="8">
        <f>+C44+C45</f>
        <v>24901.357351918792</v>
      </c>
      <c r="D42" s="8">
        <f aca="true" t="shared" si="8" ref="D42:BO42">+D44+D45</f>
        <v>69442.99130903672</v>
      </c>
      <c r="E42" s="8">
        <f t="shared" si="8"/>
        <v>13414.5</v>
      </c>
      <c r="F42" s="8">
        <f t="shared" si="8"/>
        <v>27017.2</v>
      </c>
      <c r="G42" s="8">
        <f t="shared" si="8"/>
        <v>64455.600000000006</v>
      </c>
      <c r="H42" s="8">
        <f t="shared" si="8"/>
        <v>12833.8</v>
      </c>
      <c r="I42" s="8">
        <f t="shared" si="8"/>
        <v>23029.907411191303</v>
      </c>
      <c r="J42" s="8">
        <f t="shared" si="8"/>
        <v>21551.100000000002</v>
      </c>
      <c r="K42" s="8">
        <f t="shared" si="8"/>
        <v>18065</v>
      </c>
      <c r="L42" s="8">
        <f t="shared" si="8"/>
        <v>53144.8</v>
      </c>
      <c r="M42" s="8">
        <f t="shared" si="8"/>
        <v>23610.6</v>
      </c>
      <c r="N42" s="8">
        <f t="shared" si="8"/>
        <v>74435.20000000001</v>
      </c>
      <c r="O42" s="52">
        <f t="shared" si="8"/>
        <v>425902.05607214686</v>
      </c>
      <c r="P42" s="52">
        <f t="shared" si="8"/>
        <v>433059.93318556505</v>
      </c>
      <c r="Q42" s="52">
        <f t="shared" si="8"/>
        <v>436555.4111583249</v>
      </c>
      <c r="R42" s="52">
        <f t="shared" si="8"/>
        <v>331448.99580655864</v>
      </c>
      <c r="S42" s="52">
        <f t="shared" si="8"/>
        <v>27328.533185565087</v>
      </c>
      <c r="T42" s="52">
        <f t="shared" si="8"/>
        <v>29864.9</v>
      </c>
      <c r="U42" s="52">
        <f t="shared" si="8"/>
        <v>23941.1</v>
      </c>
      <c r="V42" s="52">
        <f t="shared" si="8"/>
        <v>37720.3</v>
      </c>
      <c r="W42" s="52">
        <f t="shared" si="8"/>
        <v>23251.100000000002</v>
      </c>
      <c r="X42" s="52">
        <f t="shared" si="8"/>
        <v>38499.8</v>
      </c>
      <c r="Y42" s="52">
        <f t="shared" si="8"/>
        <v>24955</v>
      </c>
      <c r="Z42" s="52">
        <f t="shared" si="8"/>
        <v>25616.600000000002</v>
      </c>
      <c r="AA42" s="52">
        <f t="shared" si="8"/>
        <v>96777.6</v>
      </c>
      <c r="AB42" s="52">
        <f t="shared" si="8"/>
        <v>35096.7</v>
      </c>
      <c r="AC42" s="52">
        <f t="shared" si="8"/>
        <v>37370.7</v>
      </c>
      <c r="AD42" s="52">
        <f t="shared" si="8"/>
        <v>32637.6</v>
      </c>
      <c r="AE42" s="52">
        <f t="shared" si="8"/>
        <v>41193.8</v>
      </c>
      <c r="AF42" s="52">
        <f t="shared" si="8"/>
        <v>25855.899999999998</v>
      </c>
      <c r="AG42" s="52">
        <f t="shared" si="8"/>
        <v>83196.5</v>
      </c>
      <c r="AH42" s="52">
        <f t="shared" si="8"/>
        <v>41924.5</v>
      </c>
      <c r="AI42" s="52">
        <f t="shared" si="8"/>
        <v>32122.6</v>
      </c>
      <c r="AJ42" s="52">
        <f t="shared" si="8"/>
        <v>19495.45061851532</v>
      </c>
      <c r="AK42" s="52">
        <f t="shared" si="8"/>
        <v>24401.88367413045</v>
      </c>
      <c r="AL42" s="52">
        <f t="shared" si="8"/>
        <v>22388.718299184762</v>
      </c>
      <c r="AM42" s="52">
        <f t="shared" si="8"/>
        <v>24361.284805444142</v>
      </c>
      <c r="AN42" s="52">
        <f t="shared" si="8"/>
        <v>49628.14435141479</v>
      </c>
      <c r="AO42" s="52">
        <f t="shared" si="8"/>
        <v>16913.635145091583</v>
      </c>
      <c r="AP42" s="52">
        <f t="shared" si="8"/>
        <v>55072.99426454382</v>
      </c>
      <c r="AQ42" s="52">
        <f t="shared" si="8"/>
        <v>11999.730491499893</v>
      </c>
      <c r="AR42" s="52">
        <f t="shared" si="8"/>
        <v>19835.85707678469</v>
      </c>
      <c r="AS42" s="52">
        <f t="shared" si="8"/>
        <v>17992.770869028234</v>
      </c>
      <c r="AT42" s="52">
        <f t="shared" si="8"/>
        <v>17873.19945776313</v>
      </c>
      <c r="AU42" s="52">
        <f t="shared" si="8"/>
        <v>19468.553185026052</v>
      </c>
      <c r="AV42" s="52">
        <f t="shared" si="8"/>
        <v>58227.06514192108</v>
      </c>
      <c r="AW42" s="52">
        <f t="shared" si="8"/>
        <v>31575.65000726763</v>
      </c>
      <c r="AX42" s="52">
        <f t="shared" si="8"/>
        <v>23575.328876470652</v>
      </c>
      <c r="AY42" s="52">
        <f t="shared" si="8"/>
        <v>31529.97704343084</v>
      </c>
      <c r="AZ42" s="52">
        <f t="shared" si="8"/>
        <v>33454.47178014837</v>
      </c>
      <c r="BA42" s="52">
        <f t="shared" si="8"/>
        <v>31257.81941836107</v>
      </c>
      <c r="BB42" s="52">
        <f t="shared" si="8"/>
        <v>34658.57245885699</v>
      </c>
      <c r="BC42" s="52">
        <f t="shared" si="8"/>
        <v>30425.247182648185</v>
      </c>
      <c r="BD42" s="52">
        <f t="shared" si="8"/>
        <v>49898.260476681</v>
      </c>
      <c r="BE42" s="52">
        <f t="shared" si="8"/>
        <v>31143.07261410224</v>
      </c>
      <c r="BF42" s="52">
        <f t="shared" si="8"/>
        <v>0</v>
      </c>
      <c r="BG42" s="52">
        <f t="shared" si="8"/>
        <v>0</v>
      </c>
      <c r="BH42" s="52">
        <f t="shared" si="8"/>
        <v>0</v>
      </c>
      <c r="BI42" s="52">
        <f t="shared" si="8"/>
        <v>0</v>
      </c>
      <c r="BJ42" s="52">
        <f t="shared" si="8"/>
        <v>0</v>
      </c>
      <c r="BK42" s="52">
        <f t="shared" si="8"/>
        <v>0</v>
      </c>
      <c r="BL42" s="52">
        <f t="shared" si="8"/>
        <v>0</v>
      </c>
      <c r="BM42" s="52">
        <f t="shared" si="8"/>
        <v>0</v>
      </c>
      <c r="BN42" s="52">
        <f t="shared" si="8"/>
        <v>0</v>
      </c>
      <c r="BO42" s="52">
        <f t="shared" si="8"/>
        <v>49828.35843731282</v>
      </c>
      <c r="BP42" s="52">
        <f>+BP44+BP45</f>
        <v>111466.58027343143</v>
      </c>
      <c r="BQ42" s="118"/>
      <c r="BR42" s="118"/>
    </row>
    <row r="43" spans="2:70" ht="19.5" customHeight="1">
      <c r="B43" s="23"/>
      <c r="C43" s="8"/>
      <c r="D43" s="8"/>
      <c r="E43" s="9"/>
      <c r="F43" s="12"/>
      <c r="G43" s="12"/>
      <c r="H43" s="12"/>
      <c r="I43" s="12"/>
      <c r="J43" s="12"/>
      <c r="K43" s="12"/>
      <c r="L43" s="8"/>
      <c r="M43" s="8"/>
      <c r="N43" s="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118"/>
      <c r="BR43" s="118"/>
    </row>
    <row r="44" spans="2:70" s="6" customFormat="1" ht="19.5" customHeight="1">
      <c r="B44" s="30" t="s">
        <v>24</v>
      </c>
      <c r="C44" s="10">
        <v>5927.233281241358</v>
      </c>
      <c r="D44" s="10">
        <v>56648.579091429536</v>
      </c>
      <c r="E44" s="11">
        <v>811.5</v>
      </c>
      <c r="F44" s="13">
        <v>10629.5</v>
      </c>
      <c r="G44" s="13">
        <v>48359.4</v>
      </c>
      <c r="H44" s="13">
        <v>-2092.4</v>
      </c>
      <c r="I44" s="13">
        <v>1957.1497457841176</v>
      </c>
      <c r="J44" s="13">
        <v>634.2</v>
      </c>
      <c r="K44" s="13">
        <v>2248.9</v>
      </c>
      <c r="L44" s="10">
        <v>37188.9</v>
      </c>
      <c r="M44" s="10">
        <v>10211</v>
      </c>
      <c r="N44" s="10">
        <v>51735.8</v>
      </c>
      <c r="O44" s="49">
        <f>+SUM(C44:N44)</f>
        <v>224259.76211845502</v>
      </c>
      <c r="P44" s="49">
        <f>+SUM(S44:AD44)</f>
        <v>163380.89999999997</v>
      </c>
      <c r="Q44" s="49">
        <v>175234.83352913783</v>
      </c>
      <c r="R44" s="48">
        <v>40534.57652596497</v>
      </c>
      <c r="S44" s="49">
        <v>10343.2</v>
      </c>
      <c r="T44" s="49">
        <v>12181</v>
      </c>
      <c r="U44" s="49">
        <v>4370.6</v>
      </c>
      <c r="V44" s="49">
        <v>10891.2</v>
      </c>
      <c r="W44" s="49">
        <v>3320.4</v>
      </c>
      <c r="X44" s="49">
        <v>13670.5</v>
      </c>
      <c r="Y44" s="49">
        <v>1969.9</v>
      </c>
      <c r="Z44" s="49">
        <v>4223.2</v>
      </c>
      <c r="AA44" s="49">
        <v>76323.8</v>
      </c>
      <c r="AB44" s="49">
        <v>11254</v>
      </c>
      <c r="AC44" s="49">
        <v>11212.8</v>
      </c>
      <c r="AD44" s="49">
        <v>3620.3</v>
      </c>
      <c r="AE44" s="70">
        <v>12024.4</v>
      </c>
      <c r="AF44" s="70">
        <v>3444.6</v>
      </c>
      <c r="AG44" s="70">
        <v>55899.2</v>
      </c>
      <c r="AH44" s="70">
        <v>16530.7</v>
      </c>
      <c r="AI44" s="70">
        <v>8523.8</v>
      </c>
      <c r="AJ44" s="70">
        <v>1722.5865133748828</v>
      </c>
      <c r="AK44" s="70">
        <v>1248.33165731205</v>
      </c>
      <c r="AL44" s="70">
        <v>1.5458882797740001</v>
      </c>
      <c r="AM44" s="70">
        <v>2225.9935247181443</v>
      </c>
      <c r="AN44" s="70">
        <v>35289.582589267935</v>
      </c>
      <c r="AO44" s="70">
        <v>573.8731780597532</v>
      </c>
      <c r="AP44" s="70">
        <v>37750.220178125295</v>
      </c>
      <c r="AQ44" s="81">
        <v>788.04217271454</v>
      </c>
      <c r="AR44" s="81">
        <v>8098.3376433046315</v>
      </c>
      <c r="AS44" s="81">
        <v>1399.298096644401</v>
      </c>
      <c r="AT44" s="81">
        <v>465.23135332799995</v>
      </c>
      <c r="AU44" s="81">
        <v>0</v>
      </c>
      <c r="AV44" s="81">
        <v>24982.0790989475</v>
      </c>
      <c r="AW44" s="81">
        <v>50.059873760399995</v>
      </c>
      <c r="AX44" s="81">
        <v>0</v>
      </c>
      <c r="AY44" s="81">
        <v>1456.4048688117</v>
      </c>
      <c r="AZ44" s="81">
        <v>0</v>
      </c>
      <c r="BA44" s="81">
        <v>0</v>
      </c>
      <c r="BB44" s="81">
        <v>3295.1234184538002</v>
      </c>
      <c r="BC44" s="81">
        <v>0</v>
      </c>
      <c r="BD44" s="81">
        <v>19702.226730123642</v>
      </c>
      <c r="BE44" s="81">
        <v>885.2565811776001</v>
      </c>
      <c r="BF44" s="81"/>
      <c r="BG44" s="81"/>
      <c r="BH44" s="81"/>
      <c r="BI44" s="81"/>
      <c r="BJ44" s="81"/>
      <c r="BK44" s="81"/>
      <c r="BL44" s="81"/>
      <c r="BM44" s="81"/>
      <c r="BN44" s="81"/>
      <c r="BO44" s="106">
        <f>+AQ44+AR44+AS44</f>
        <v>10285.677912663572</v>
      </c>
      <c r="BP44" s="108">
        <f>+BC44+BD44+BE44</f>
        <v>20587.483311301243</v>
      </c>
      <c r="BQ44" s="118"/>
      <c r="BR44" s="118"/>
    </row>
    <row r="45" spans="2:70" s="6" customFormat="1" ht="19.5" customHeight="1">
      <c r="B45" s="30" t="s">
        <v>25</v>
      </c>
      <c r="C45" s="10">
        <v>18974.124070677433</v>
      </c>
      <c r="D45" s="10">
        <v>12794.412217607185</v>
      </c>
      <c r="E45" s="11">
        <v>12603</v>
      </c>
      <c r="F45" s="13">
        <v>16387.7</v>
      </c>
      <c r="G45" s="13">
        <v>16096.2</v>
      </c>
      <c r="H45" s="13">
        <v>14926.199999999999</v>
      </c>
      <c r="I45" s="13">
        <v>21072.757665407185</v>
      </c>
      <c r="J45" s="13">
        <v>20916.9</v>
      </c>
      <c r="K45" s="13">
        <v>15816.1</v>
      </c>
      <c r="L45" s="10">
        <v>15955.9</v>
      </c>
      <c r="M45" s="10">
        <v>13399.6</v>
      </c>
      <c r="N45" s="10">
        <v>22699.4</v>
      </c>
      <c r="O45" s="49">
        <f>+SUM(C45:N45)</f>
        <v>201642.2939536918</v>
      </c>
      <c r="P45" s="49">
        <f>+SUM(S45:AD45)</f>
        <v>269679.0331855651</v>
      </c>
      <c r="Q45" s="49">
        <v>261320.57762918706</v>
      </c>
      <c r="R45" s="48">
        <v>290914.4192805937</v>
      </c>
      <c r="S45" s="49">
        <v>16985.333185565087</v>
      </c>
      <c r="T45" s="49">
        <v>17683.9</v>
      </c>
      <c r="U45" s="49">
        <v>19570.5</v>
      </c>
      <c r="V45" s="49">
        <v>26829.1</v>
      </c>
      <c r="W45" s="49">
        <v>19930.7</v>
      </c>
      <c r="X45" s="49">
        <v>24829.3</v>
      </c>
      <c r="Y45" s="49">
        <v>22985.1</v>
      </c>
      <c r="Z45" s="49">
        <v>21393.4</v>
      </c>
      <c r="AA45" s="49">
        <v>20453.8</v>
      </c>
      <c r="AB45" s="49">
        <v>23842.7</v>
      </c>
      <c r="AC45" s="49">
        <v>26157.9</v>
      </c>
      <c r="AD45" s="49">
        <v>29017.3</v>
      </c>
      <c r="AE45" s="70">
        <v>29169.4</v>
      </c>
      <c r="AF45" s="70">
        <v>22411.3</v>
      </c>
      <c r="AG45" s="70">
        <v>27297.3</v>
      </c>
      <c r="AH45" s="70">
        <v>25393.8</v>
      </c>
      <c r="AI45" s="70">
        <v>23598.8</v>
      </c>
      <c r="AJ45" s="70">
        <v>17772.864105140437</v>
      </c>
      <c r="AK45" s="70">
        <v>23153.5520168184</v>
      </c>
      <c r="AL45" s="70">
        <v>22387.172410904986</v>
      </c>
      <c r="AM45" s="70">
        <v>22135.291280725996</v>
      </c>
      <c r="AN45" s="70">
        <v>14338.561762146854</v>
      </c>
      <c r="AO45" s="70">
        <v>16339.76196703183</v>
      </c>
      <c r="AP45" s="70">
        <v>17322.774086418525</v>
      </c>
      <c r="AQ45" s="81">
        <v>11211.688318785353</v>
      </c>
      <c r="AR45" s="81">
        <v>11737.51943348006</v>
      </c>
      <c r="AS45" s="81">
        <v>16593.472772383833</v>
      </c>
      <c r="AT45" s="81">
        <v>17407.96810443513</v>
      </c>
      <c r="AU45" s="81">
        <v>19468.553185026052</v>
      </c>
      <c r="AV45" s="81">
        <v>33244.98604297358</v>
      </c>
      <c r="AW45" s="81">
        <v>31525.59013350723</v>
      </c>
      <c r="AX45" s="81">
        <v>23575.328876470652</v>
      </c>
      <c r="AY45" s="81">
        <v>30073.57217461914</v>
      </c>
      <c r="AZ45" s="81">
        <v>33454.47178014837</v>
      </c>
      <c r="BA45" s="81">
        <v>31257.81941836107</v>
      </c>
      <c r="BB45" s="81">
        <v>31363.449040403186</v>
      </c>
      <c r="BC45" s="81">
        <v>30425.247182648185</v>
      </c>
      <c r="BD45" s="81">
        <v>30196.033746557358</v>
      </c>
      <c r="BE45" s="81">
        <v>30257.81603292464</v>
      </c>
      <c r="BF45" s="81"/>
      <c r="BG45" s="81"/>
      <c r="BH45" s="81"/>
      <c r="BI45" s="81"/>
      <c r="BJ45" s="81"/>
      <c r="BK45" s="81"/>
      <c r="BL45" s="81"/>
      <c r="BM45" s="81"/>
      <c r="BN45" s="81"/>
      <c r="BO45" s="106">
        <f>+AQ45+AR45+AS45</f>
        <v>39542.680524649244</v>
      </c>
      <c r="BP45" s="108">
        <f>+BC45+BD45+BE45</f>
        <v>90879.09696213019</v>
      </c>
      <c r="BQ45" s="118"/>
      <c r="BR45" s="118"/>
    </row>
    <row r="46" spans="2:70" ht="19.5" customHeight="1">
      <c r="B46" s="32"/>
      <c r="C46" s="10"/>
      <c r="D46" s="11"/>
      <c r="E46" s="11"/>
      <c r="F46" s="13"/>
      <c r="G46" s="13"/>
      <c r="H46" s="13"/>
      <c r="I46" s="13"/>
      <c r="J46" s="13"/>
      <c r="K46" s="13"/>
      <c r="L46" s="10"/>
      <c r="M46" s="10"/>
      <c r="N46" s="10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64"/>
      <c r="BP46" s="64"/>
      <c r="BQ46" s="118"/>
      <c r="BR46" s="118"/>
    </row>
    <row r="47" spans="2:70" s="15" customFormat="1" ht="19.5" customHeight="1">
      <c r="B47" s="17" t="s">
        <v>26</v>
      </c>
      <c r="C47" s="8">
        <f>+C49+C60</f>
        <v>7933.64604395319</v>
      </c>
      <c r="D47" s="8">
        <f aca="true" t="shared" si="9" ref="D47:BO47">+D49+D60</f>
        <v>9952.737581314044</v>
      </c>
      <c r="E47" s="8">
        <f t="shared" si="9"/>
        <v>8264.3</v>
      </c>
      <c r="F47" s="8">
        <f t="shared" si="9"/>
        <v>12833.7</v>
      </c>
      <c r="G47" s="8">
        <f t="shared" si="9"/>
        <v>9085.5</v>
      </c>
      <c r="H47" s="8">
        <f t="shared" si="9"/>
        <v>16584</v>
      </c>
      <c r="I47" s="8">
        <f>+I49+I60</f>
        <v>17188.88178822401</v>
      </c>
      <c r="J47" s="8">
        <f t="shared" si="9"/>
        <v>14572.8</v>
      </c>
      <c r="K47" s="8">
        <f t="shared" si="9"/>
        <v>16447.3</v>
      </c>
      <c r="L47" s="8">
        <f t="shared" si="9"/>
        <v>18788.699999999997</v>
      </c>
      <c r="M47" s="8">
        <f t="shared" si="9"/>
        <v>30182.9</v>
      </c>
      <c r="N47" s="8">
        <f t="shared" si="9"/>
        <v>25088.8</v>
      </c>
      <c r="O47" s="52">
        <f t="shared" si="9"/>
        <v>186476.09800766196</v>
      </c>
      <c r="P47" s="52">
        <f t="shared" si="9"/>
        <v>204908.40509214532</v>
      </c>
      <c r="Q47" s="52">
        <f t="shared" si="9"/>
        <v>86063.19023536722</v>
      </c>
      <c r="R47" s="52">
        <f t="shared" si="9"/>
        <v>125231.99346596407</v>
      </c>
      <c r="S47" s="52">
        <f t="shared" si="9"/>
        <v>1536.6050921453048</v>
      </c>
      <c r="T47" s="52">
        <f t="shared" si="9"/>
        <v>24105.4</v>
      </c>
      <c r="U47" s="52">
        <f t="shared" si="9"/>
        <v>17569.5</v>
      </c>
      <c r="V47" s="52">
        <f t="shared" si="9"/>
        <v>34366.2</v>
      </c>
      <c r="W47" s="52">
        <f t="shared" si="9"/>
        <v>13739.5</v>
      </c>
      <c r="X47" s="52">
        <f t="shared" si="9"/>
        <v>17342.399999999998</v>
      </c>
      <c r="Y47" s="52">
        <f t="shared" si="9"/>
        <v>25152.9</v>
      </c>
      <c r="Z47" s="52">
        <f t="shared" si="9"/>
        <v>4411.900000000001</v>
      </c>
      <c r="AA47" s="52">
        <f t="shared" si="9"/>
        <v>8448.2</v>
      </c>
      <c r="AB47" s="52">
        <f t="shared" si="9"/>
        <v>19363.5</v>
      </c>
      <c r="AC47" s="52">
        <f t="shared" si="9"/>
        <v>6439.6</v>
      </c>
      <c r="AD47" s="52">
        <f t="shared" si="9"/>
        <v>32390.4</v>
      </c>
      <c r="AE47" s="52">
        <f t="shared" si="9"/>
        <v>19043.7</v>
      </c>
      <c r="AF47" s="52">
        <f t="shared" si="9"/>
        <v>9259.9</v>
      </c>
      <c r="AG47" s="52">
        <f t="shared" si="9"/>
        <v>9421.3</v>
      </c>
      <c r="AH47" s="52">
        <f t="shared" si="9"/>
        <v>8670.4</v>
      </c>
      <c r="AI47" s="52">
        <f t="shared" si="9"/>
        <v>8336.8</v>
      </c>
      <c r="AJ47" s="52">
        <f t="shared" si="9"/>
        <v>4138.210743964493</v>
      </c>
      <c r="AK47" s="52">
        <f t="shared" si="9"/>
        <v>724.924762341238</v>
      </c>
      <c r="AL47" s="52">
        <f t="shared" si="9"/>
        <v>1379.7766033022608</v>
      </c>
      <c r="AM47" s="52">
        <f t="shared" si="9"/>
        <v>2165.0373822834854</v>
      </c>
      <c r="AN47" s="52">
        <f t="shared" si="9"/>
        <v>955.3851722126979</v>
      </c>
      <c r="AO47" s="52">
        <f t="shared" si="9"/>
        <v>13723.78566734843</v>
      </c>
      <c r="AP47" s="52">
        <f t="shared" si="9"/>
        <v>8243.969903914609</v>
      </c>
      <c r="AQ47" s="52">
        <f t="shared" si="9"/>
        <v>5058.973072046148</v>
      </c>
      <c r="AR47" s="52">
        <f t="shared" si="9"/>
        <v>2966.7637003174545</v>
      </c>
      <c r="AS47" s="52">
        <f t="shared" si="9"/>
        <v>27467.49227974993</v>
      </c>
      <c r="AT47" s="52">
        <f t="shared" si="9"/>
        <v>3608.2735246706875</v>
      </c>
      <c r="AU47" s="52">
        <f t="shared" si="9"/>
        <v>12279.01905654078</v>
      </c>
      <c r="AV47" s="52">
        <f t="shared" si="9"/>
        <v>10818.693949750823</v>
      </c>
      <c r="AW47" s="52">
        <f t="shared" si="9"/>
        <v>495.8588054707227</v>
      </c>
      <c r="AX47" s="52">
        <f t="shared" si="9"/>
        <v>4322.203710287421</v>
      </c>
      <c r="AY47" s="52">
        <f t="shared" si="9"/>
        <v>8711.512424201424</v>
      </c>
      <c r="AZ47" s="52">
        <f t="shared" si="9"/>
        <v>10324.46083398883</v>
      </c>
      <c r="BA47" s="52">
        <f t="shared" si="9"/>
        <v>18057.00485085338</v>
      </c>
      <c r="BB47" s="52">
        <f t="shared" si="9"/>
        <v>21121.73725808648</v>
      </c>
      <c r="BC47" s="52">
        <f t="shared" si="9"/>
        <v>6256.383518460996</v>
      </c>
      <c r="BD47" s="52">
        <f t="shared" si="9"/>
        <v>11854.844531955056</v>
      </c>
      <c r="BE47" s="52">
        <f t="shared" si="9"/>
        <v>11763.990308911225</v>
      </c>
      <c r="BF47" s="52">
        <f t="shared" si="9"/>
        <v>0</v>
      </c>
      <c r="BG47" s="52">
        <f t="shared" si="9"/>
        <v>0</v>
      </c>
      <c r="BH47" s="52">
        <f t="shared" si="9"/>
        <v>0</v>
      </c>
      <c r="BI47" s="52">
        <f t="shared" si="9"/>
        <v>0</v>
      </c>
      <c r="BJ47" s="52">
        <f t="shared" si="9"/>
        <v>0</v>
      </c>
      <c r="BK47" s="52">
        <f t="shared" si="9"/>
        <v>0</v>
      </c>
      <c r="BL47" s="52">
        <f t="shared" si="9"/>
        <v>0</v>
      </c>
      <c r="BM47" s="52">
        <f t="shared" si="9"/>
        <v>0</v>
      </c>
      <c r="BN47" s="52">
        <f t="shared" si="9"/>
        <v>0</v>
      </c>
      <c r="BO47" s="52">
        <f t="shared" si="9"/>
        <v>35493.22905211354</v>
      </c>
      <c r="BP47" s="52">
        <f>+BP49+BP60</f>
        <v>29875.21835932728</v>
      </c>
      <c r="BQ47" s="118"/>
      <c r="BR47" s="118"/>
    </row>
    <row r="48" spans="2:70" s="3" customFormat="1" ht="19.5" customHeight="1">
      <c r="B48" s="31"/>
      <c r="C48" s="8"/>
      <c r="D48" s="8"/>
      <c r="E48" s="9"/>
      <c r="F48" s="12"/>
      <c r="G48" s="12"/>
      <c r="H48" s="12"/>
      <c r="I48" s="12"/>
      <c r="J48" s="12"/>
      <c r="K48" s="12"/>
      <c r="L48" s="8"/>
      <c r="M48" s="8"/>
      <c r="N48" s="8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118"/>
      <c r="BR48" s="118"/>
    </row>
    <row r="49" spans="2:70" s="15" customFormat="1" ht="19.5" customHeight="1">
      <c r="B49" s="29" t="s">
        <v>27</v>
      </c>
      <c r="C49" s="8">
        <f>+C51+C58</f>
        <v>7879.688089600356</v>
      </c>
      <c r="D49" s="8">
        <f aca="true" t="shared" si="10" ref="D49:BO49">+D51+D58</f>
        <v>9004.888843266344</v>
      </c>
      <c r="E49" s="8">
        <f t="shared" si="10"/>
        <v>9017.199999999999</v>
      </c>
      <c r="F49" s="8">
        <f t="shared" si="10"/>
        <v>13835</v>
      </c>
      <c r="G49" s="8">
        <f t="shared" si="10"/>
        <v>6506.599999999999</v>
      </c>
      <c r="H49" s="8">
        <f t="shared" si="10"/>
        <v>15699</v>
      </c>
      <c r="I49" s="8">
        <f t="shared" si="10"/>
        <v>13306.202378657199</v>
      </c>
      <c r="J49" s="8">
        <f t="shared" si="10"/>
        <v>14024.4</v>
      </c>
      <c r="K49" s="8">
        <f t="shared" si="10"/>
        <v>16238.3</v>
      </c>
      <c r="L49" s="8">
        <f t="shared" si="10"/>
        <v>9770.3</v>
      </c>
      <c r="M49" s="8">
        <f t="shared" si="10"/>
        <v>28867</v>
      </c>
      <c r="N49" s="8">
        <f t="shared" si="10"/>
        <v>23257</v>
      </c>
      <c r="O49" s="52">
        <f t="shared" si="10"/>
        <v>166545.5082205905</v>
      </c>
      <c r="P49" s="52">
        <f t="shared" si="10"/>
        <v>126554.76162393554</v>
      </c>
      <c r="Q49" s="52">
        <f t="shared" si="10"/>
        <v>87339.88685473688</v>
      </c>
      <c r="R49" s="52">
        <f t="shared" si="10"/>
        <v>116582.85735057209</v>
      </c>
      <c r="S49" s="52">
        <f t="shared" si="10"/>
        <v>1382.6616239355278</v>
      </c>
      <c r="T49" s="52">
        <f t="shared" si="10"/>
        <v>16113.4</v>
      </c>
      <c r="U49" s="52">
        <f t="shared" si="10"/>
        <v>10926.1</v>
      </c>
      <c r="V49" s="52">
        <f t="shared" si="10"/>
        <v>9788.8</v>
      </c>
      <c r="W49" s="52">
        <f t="shared" si="10"/>
        <v>13795.5</v>
      </c>
      <c r="X49" s="52">
        <f t="shared" si="10"/>
        <v>15807.3</v>
      </c>
      <c r="Y49" s="52">
        <f t="shared" si="10"/>
        <v>18324.5</v>
      </c>
      <c r="Z49" s="52">
        <f t="shared" si="10"/>
        <v>2535.3</v>
      </c>
      <c r="AA49" s="52">
        <f t="shared" si="10"/>
        <v>8985</v>
      </c>
      <c r="AB49" s="52">
        <f t="shared" si="10"/>
        <v>8901.300000000001</v>
      </c>
      <c r="AC49" s="52">
        <f t="shared" si="10"/>
        <v>5910.1</v>
      </c>
      <c r="AD49" s="52">
        <f t="shared" si="10"/>
        <v>14084.800000000001</v>
      </c>
      <c r="AE49" s="52">
        <f t="shared" si="10"/>
        <v>7077.8</v>
      </c>
      <c r="AF49" s="52">
        <f t="shared" si="10"/>
        <v>8939.4</v>
      </c>
      <c r="AG49" s="52">
        <f t="shared" si="10"/>
        <v>7011.2</v>
      </c>
      <c r="AH49" s="52">
        <f t="shared" si="10"/>
        <v>9149.6</v>
      </c>
      <c r="AI49" s="52">
        <f t="shared" si="10"/>
        <v>8609.199999999999</v>
      </c>
      <c r="AJ49" s="52">
        <f t="shared" si="10"/>
        <v>5315.319848276353</v>
      </c>
      <c r="AK49" s="52">
        <f t="shared" si="10"/>
        <v>3559.037243507413</v>
      </c>
      <c r="AL49" s="52">
        <f t="shared" si="10"/>
        <v>7419.689014820561</v>
      </c>
      <c r="AM49" s="52">
        <f t="shared" si="10"/>
        <v>2819.0777983091675</v>
      </c>
      <c r="AN49" s="52">
        <f t="shared" si="10"/>
        <v>3942.1670320765475</v>
      </c>
      <c r="AO49" s="52">
        <f t="shared" si="10"/>
        <v>12845.50883274283</v>
      </c>
      <c r="AP49" s="52">
        <f t="shared" si="10"/>
        <v>10651.88708500401</v>
      </c>
      <c r="AQ49" s="52">
        <f t="shared" si="10"/>
        <v>5508.944602686096</v>
      </c>
      <c r="AR49" s="52">
        <f t="shared" si="10"/>
        <v>4182.895868885855</v>
      </c>
      <c r="AS49" s="52">
        <f t="shared" si="10"/>
        <v>10571.74089383262</v>
      </c>
      <c r="AT49" s="52">
        <f t="shared" si="10"/>
        <v>5937.328037982687</v>
      </c>
      <c r="AU49" s="52">
        <f t="shared" si="10"/>
        <v>12311.84157846238</v>
      </c>
      <c r="AV49" s="52">
        <f t="shared" si="10"/>
        <v>11351.075224291722</v>
      </c>
      <c r="AW49" s="52">
        <f t="shared" si="10"/>
        <v>1965.0092878350408</v>
      </c>
      <c r="AX49" s="52">
        <f t="shared" si="10"/>
        <v>4199.817205967621</v>
      </c>
      <c r="AY49" s="52">
        <f t="shared" si="10"/>
        <v>10560.258706345185</v>
      </c>
      <c r="AZ49" s="52">
        <f t="shared" si="10"/>
        <v>12784.914989340728</v>
      </c>
      <c r="BA49" s="52">
        <f t="shared" si="10"/>
        <v>15910.819928105682</v>
      </c>
      <c r="BB49" s="52">
        <f t="shared" si="10"/>
        <v>21298.211026836478</v>
      </c>
      <c r="BC49" s="52">
        <f t="shared" si="10"/>
        <v>6952.983518460996</v>
      </c>
      <c r="BD49" s="52">
        <f t="shared" si="10"/>
        <v>11186.544531955056</v>
      </c>
      <c r="BE49" s="52">
        <f t="shared" si="10"/>
        <v>12678.702308911224</v>
      </c>
      <c r="BF49" s="52">
        <f t="shared" si="10"/>
        <v>0</v>
      </c>
      <c r="BG49" s="52">
        <f t="shared" si="10"/>
        <v>0</v>
      </c>
      <c r="BH49" s="52">
        <f t="shared" si="10"/>
        <v>0</v>
      </c>
      <c r="BI49" s="52">
        <f t="shared" si="10"/>
        <v>0</v>
      </c>
      <c r="BJ49" s="52">
        <f t="shared" si="10"/>
        <v>0</v>
      </c>
      <c r="BK49" s="52">
        <f t="shared" si="10"/>
        <v>0</v>
      </c>
      <c r="BL49" s="52">
        <f t="shared" si="10"/>
        <v>0</v>
      </c>
      <c r="BM49" s="52">
        <f t="shared" si="10"/>
        <v>0</v>
      </c>
      <c r="BN49" s="52">
        <f t="shared" si="10"/>
        <v>0</v>
      </c>
      <c r="BO49" s="52">
        <f t="shared" si="10"/>
        <v>20263.58136540457</v>
      </c>
      <c r="BP49" s="52">
        <f>+BP51+BP58</f>
        <v>30818.230359327277</v>
      </c>
      <c r="BQ49" s="118"/>
      <c r="BR49" s="118"/>
    </row>
    <row r="50" spans="2:70" ht="19.5" customHeight="1">
      <c r="B50" s="23"/>
      <c r="C50" s="8"/>
      <c r="D50" s="8"/>
      <c r="E50" s="9"/>
      <c r="F50" s="12"/>
      <c r="G50" s="12"/>
      <c r="H50" s="12"/>
      <c r="I50" s="12"/>
      <c r="J50" s="12"/>
      <c r="K50" s="12"/>
      <c r="L50" s="8"/>
      <c r="M50" s="8"/>
      <c r="N50" s="8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118"/>
      <c r="BR50" s="118"/>
    </row>
    <row r="51" spans="2:70" s="6" customFormat="1" ht="19.5" customHeight="1">
      <c r="B51" s="30" t="s">
        <v>28</v>
      </c>
      <c r="C51" s="8">
        <f>+C53+C56</f>
        <v>7879.688089600356</v>
      </c>
      <c r="D51" s="8">
        <f aca="true" t="shared" si="11" ref="D51:BO51">+D53+D56</f>
        <v>9004.888843266344</v>
      </c>
      <c r="E51" s="8">
        <f t="shared" si="11"/>
        <v>9017.199999999999</v>
      </c>
      <c r="F51" s="8">
        <f t="shared" si="11"/>
        <v>13835</v>
      </c>
      <c r="G51" s="8">
        <f t="shared" si="11"/>
        <v>6506.599999999999</v>
      </c>
      <c r="H51" s="8">
        <f t="shared" si="11"/>
        <v>15699</v>
      </c>
      <c r="I51" s="8">
        <f t="shared" si="11"/>
        <v>13306.202378657199</v>
      </c>
      <c r="J51" s="8">
        <f t="shared" si="11"/>
        <v>14024.4</v>
      </c>
      <c r="K51" s="8">
        <f t="shared" si="11"/>
        <v>16238.3</v>
      </c>
      <c r="L51" s="8">
        <f t="shared" si="11"/>
        <v>9770.3</v>
      </c>
      <c r="M51" s="8">
        <f t="shared" si="11"/>
        <v>28867</v>
      </c>
      <c r="N51" s="8">
        <f t="shared" si="11"/>
        <v>23257</v>
      </c>
      <c r="O51" s="49">
        <f t="shared" si="11"/>
        <v>166545.5082205905</v>
      </c>
      <c r="P51" s="49">
        <f t="shared" si="11"/>
        <v>126554.76162393554</v>
      </c>
      <c r="Q51" s="49">
        <f t="shared" si="11"/>
        <v>87339.88685473688</v>
      </c>
      <c r="R51" s="49">
        <f t="shared" si="11"/>
        <v>116582.85735057209</v>
      </c>
      <c r="S51" s="49">
        <f t="shared" si="11"/>
        <v>1382.6616239355278</v>
      </c>
      <c r="T51" s="49">
        <f t="shared" si="11"/>
        <v>16113.4</v>
      </c>
      <c r="U51" s="49">
        <f t="shared" si="11"/>
        <v>10926.1</v>
      </c>
      <c r="V51" s="49">
        <f t="shared" si="11"/>
        <v>9788.8</v>
      </c>
      <c r="W51" s="49">
        <f t="shared" si="11"/>
        <v>13795.5</v>
      </c>
      <c r="X51" s="49">
        <f t="shared" si="11"/>
        <v>15807.3</v>
      </c>
      <c r="Y51" s="49">
        <f t="shared" si="11"/>
        <v>18324.5</v>
      </c>
      <c r="Z51" s="49">
        <f t="shared" si="11"/>
        <v>2535.3</v>
      </c>
      <c r="AA51" s="49">
        <f t="shared" si="11"/>
        <v>8985</v>
      </c>
      <c r="AB51" s="49">
        <f t="shared" si="11"/>
        <v>8901.300000000001</v>
      </c>
      <c r="AC51" s="49">
        <f t="shared" si="11"/>
        <v>5910.1</v>
      </c>
      <c r="AD51" s="49">
        <f t="shared" si="11"/>
        <v>14084.800000000001</v>
      </c>
      <c r="AE51" s="49">
        <f t="shared" si="11"/>
        <v>7077.8</v>
      </c>
      <c r="AF51" s="49">
        <f t="shared" si="11"/>
        <v>8939.4</v>
      </c>
      <c r="AG51" s="49">
        <f t="shared" si="11"/>
        <v>7011.2</v>
      </c>
      <c r="AH51" s="49">
        <f t="shared" si="11"/>
        <v>9149.6</v>
      </c>
      <c r="AI51" s="49">
        <f t="shared" si="11"/>
        <v>8609.199999999999</v>
      </c>
      <c r="AJ51" s="49">
        <f t="shared" si="11"/>
        <v>5315.319848276353</v>
      </c>
      <c r="AK51" s="49">
        <f t="shared" si="11"/>
        <v>3559.037243507413</v>
      </c>
      <c r="AL51" s="49">
        <f t="shared" si="11"/>
        <v>7419.689014820561</v>
      </c>
      <c r="AM51" s="49">
        <f t="shared" si="11"/>
        <v>2819.0777983091675</v>
      </c>
      <c r="AN51" s="49">
        <f t="shared" si="11"/>
        <v>3942.1670320765475</v>
      </c>
      <c r="AO51" s="49">
        <f t="shared" si="11"/>
        <v>12845.50883274283</v>
      </c>
      <c r="AP51" s="49">
        <f t="shared" si="11"/>
        <v>10651.88708500401</v>
      </c>
      <c r="AQ51" s="49">
        <f t="shared" si="11"/>
        <v>5508.944602686096</v>
      </c>
      <c r="AR51" s="49">
        <f t="shared" si="11"/>
        <v>4182.895868885855</v>
      </c>
      <c r="AS51" s="49">
        <f t="shared" si="11"/>
        <v>10571.74089383262</v>
      </c>
      <c r="AT51" s="49">
        <f t="shared" si="11"/>
        <v>5937.328037982687</v>
      </c>
      <c r="AU51" s="49">
        <f t="shared" si="11"/>
        <v>12311.84157846238</v>
      </c>
      <c r="AV51" s="49">
        <f t="shared" si="11"/>
        <v>11351.075224291722</v>
      </c>
      <c r="AW51" s="49">
        <f t="shared" si="11"/>
        <v>1965.0092878350408</v>
      </c>
      <c r="AX51" s="49">
        <f t="shared" si="11"/>
        <v>4199.817205967621</v>
      </c>
      <c r="AY51" s="49">
        <f t="shared" si="11"/>
        <v>10560.258706345185</v>
      </c>
      <c r="AZ51" s="49">
        <f t="shared" si="11"/>
        <v>12784.914989340728</v>
      </c>
      <c r="BA51" s="49">
        <f t="shared" si="11"/>
        <v>15910.819928105682</v>
      </c>
      <c r="BB51" s="49">
        <f t="shared" si="11"/>
        <v>21298.211026836478</v>
      </c>
      <c r="BC51" s="49">
        <f t="shared" si="11"/>
        <v>6952.983518460996</v>
      </c>
      <c r="BD51" s="49">
        <f t="shared" si="11"/>
        <v>11186.544531955056</v>
      </c>
      <c r="BE51" s="49">
        <f t="shared" si="11"/>
        <v>12678.702308911224</v>
      </c>
      <c r="BF51" s="49">
        <f t="shared" si="11"/>
        <v>0</v>
      </c>
      <c r="BG51" s="49">
        <f t="shared" si="11"/>
        <v>0</v>
      </c>
      <c r="BH51" s="49">
        <f t="shared" si="11"/>
        <v>0</v>
      </c>
      <c r="BI51" s="49">
        <f t="shared" si="11"/>
        <v>0</v>
      </c>
      <c r="BJ51" s="49">
        <f t="shared" si="11"/>
        <v>0</v>
      </c>
      <c r="BK51" s="49">
        <f t="shared" si="11"/>
        <v>0</v>
      </c>
      <c r="BL51" s="49">
        <f t="shared" si="11"/>
        <v>0</v>
      </c>
      <c r="BM51" s="49">
        <f t="shared" si="11"/>
        <v>0</v>
      </c>
      <c r="BN51" s="49">
        <f t="shared" si="11"/>
        <v>0</v>
      </c>
      <c r="BO51" s="49">
        <f t="shared" si="11"/>
        <v>20263.58136540457</v>
      </c>
      <c r="BP51" s="49">
        <f>+BP53+BP56</f>
        <v>30818.230359327277</v>
      </c>
      <c r="BQ51" s="118"/>
      <c r="BR51" s="118"/>
    </row>
    <row r="52" spans="2:70" ht="19.5" customHeight="1">
      <c r="B52" s="32"/>
      <c r="C52" s="8"/>
      <c r="D52" s="8"/>
      <c r="E52" s="9"/>
      <c r="F52" s="12"/>
      <c r="G52" s="12"/>
      <c r="H52" s="12"/>
      <c r="I52" s="12"/>
      <c r="J52" s="12"/>
      <c r="K52" s="12"/>
      <c r="L52" s="8"/>
      <c r="M52" s="8"/>
      <c r="N52" s="8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9"/>
      <c r="BQ52" s="118"/>
      <c r="BR52" s="118"/>
    </row>
    <row r="53" spans="2:70" s="15" customFormat="1" ht="19.5" customHeight="1">
      <c r="B53" s="34" t="s">
        <v>29</v>
      </c>
      <c r="C53" s="8">
        <f>+C54+C55</f>
        <v>7879.688089600356</v>
      </c>
      <c r="D53" s="8">
        <f aca="true" t="shared" si="12" ref="D53:BO53">+D54+D55</f>
        <v>9007.682420627745</v>
      </c>
      <c r="E53" s="8">
        <f t="shared" si="12"/>
        <v>9041.9</v>
      </c>
      <c r="F53" s="8">
        <f t="shared" si="12"/>
        <v>13835</v>
      </c>
      <c r="G53" s="8">
        <f t="shared" si="12"/>
        <v>6508.2</v>
      </c>
      <c r="H53" s="8">
        <f t="shared" si="12"/>
        <v>15699</v>
      </c>
      <c r="I53" s="8">
        <f t="shared" si="12"/>
        <v>13360.499746148727</v>
      </c>
      <c r="J53" s="8">
        <f t="shared" si="12"/>
        <v>14024.4</v>
      </c>
      <c r="K53" s="8">
        <f t="shared" si="12"/>
        <v>16310.8</v>
      </c>
      <c r="L53" s="8">
        <f t="shared" si="12"/>
        <v>9770.3</v>
      </c>
      <c r="M53" s="8">
        <f t="shared" si="12"/>
        <v>28867</v>
      </c>
      <c r="N53" s="8">
        <f t="shared" si="12"/>
        <v>23257</v>
      </c>
      <c r="O53" s="49">
        <f t="shared" si="12"/>
        <v>166701.39916544344</v>
      </c>
      <c r="P53" s="49">
        <f t="shared" si="12"/>
        <v>128098.86162393555</v>
      </c>
      <c r="Q53" s="49">
        <f t="shared" si="12"/>
        <v>87639.26197692053</v>
      </c>
      <c r="R53" s="49">
        <f t="shared" si="12"/>
        <v>116948.26516685568</v>
      </c>
      <c r="S53" s="49">
        <f t="shared" si="12"/>
        <v>1382.6616239355278</v>
      </c>
      <c r="T53" s="49">
        <f t="shared" si="12"/>
        <v>16113.4</v>
      </c>
      <c r="U53" s="49">
        <f t="shared" si="12"/>
        <v>10926.1</v>
      </c>
      <c r="V53" s="49">
        <f t="shared" si="12"/>
        <v>9788.8</v>
      </c>
      <c r="W53" s="49">
        <f t="shared" si="12"/>
        <v>13795.5</v>
      </c>
      <c r="X53" s="49">
        <f t="shared" si="12"/>
        <v>16953.3</v>
      </c>
      <c r="Y53" s="49">
        <f t="shared" si="12"/>
        <v>18333.5</v>
      </c>
      <c r="Z53" s="49">
        <f t="shared" si="12"/>
        <v>2505.3</v>
      </c>
      <c r="AA53" s="49">
        <f t="shared" si="12"/>
        <v>8956.1</v>
      </c>
      <c r="AB53" s="49">
        <f t="shared" si="12"/>
        <v>9183.6</v>
      </c>
      <c r="AC53" s="49">
        <f t="shared" si="12"/>
        <v>6087</v>
      </c>
      <c r="AD53" s="49">
        <f t="shared" si="12"/>
        <v>14073.6</v>
      </c>
      <c r="AE53" s="49">
        <f t="shared" si="12"/>
        <v>7077.8</v>
      </c>
      <c r="AF53" s="49">
        <f t="shared" si="12"/>
        <v>8945.9</v>
      </c>
      <c r="AG53" s="49">
        <f t="shared" si="12"/>
        <v>6983.9</v>
      </c>
      <c r="AH53" s="49">
        <f t="shared" si="12"/>
        <v>9193.6</v>
      </c>
      <c r="AI53" s="49">
        <f t="shared" si="12"/>
        <v>8535.8</v>
      </c>
      <c r="AJ53" s="49">
        <f t="shared" si="12"/>
        <v>5380.501458904453</v>
      </c>
      <c r="AK53" s="49">
        <f t="shared" si="12"/>
        <v>3538.066781118337</v>
      </c>
      <c r="AL53" s="49">
        <f t="shared" si="12"/>
        <v>7420.115485178561</v>
      </c>
      <c r="AM53" s="49">
        <f t="shared" si="12"/>
        <v>2848.6740280255203</v>
      </c>
      <c r="AN53" s="49">
        <f t="shared" si="12"/>
        <v>4182.730454626148</v>
      </c>
      <c r="AO53" s="49">
        <f t="shared" si="12"/>
        <v>12918.209435252205</v>
      </c>
      <c r="AP53" s="49">
        <f t="shared" si="12"/>
        <v>10613.96433381531</v>
      </c>
      <c r="AQ53" s="49">
        <f t="shared" si="12"/>
        <v>5505.057266161023</v>
      </c>
      <c r="AR53" s="49">
        <f t="shared" si="12"/>
        <v>4221.429148845555</v>
      </c>
      <c r="AS53" s="49">
        <f t="shared" si="12"/>
        <v>10580.411461474243</v>
      </c>
      <c r="AT53" s="49">
        <f t="shared" si="12"/>
        <v>5930.513605664967</v>
      </c>
      <c r="AU53" s="49">
        <f t="shared" si="12"/>
        <v>12309.78542214458</v>
      </c>
      <c r="AV53" s="49">
        <f t="shared" si="12"/>
        <v>11341.815563057262</v>
      </c>
      <c r="AW53" s="49">
        <f t="shared" si="12"/>
        <v>2104.4680281212877</v>
      </c>
      <c r="AX53" s="49">
        <f t="shared" si="12"/>
        <v>4202.543443013777</v>
      </c>
      <c r="AY53" s="49">
        <f t="shared" si="12"/>
        <v>10743.028351032384</v>
      </c>
      <c r="AZ53" s="49">
        <f t="shared" si="12"/>
        <v>12755.88982251833</v>
      </c>
      <c r="BA53" s="49">
        <f t="shared" si="12"/>
        <v>15941.569541997465</v>
      </c>
      <c r="BB53" s="49">
        <f t="shared" si="12"/>
        <v>21311.753512824816</v>
      </c>
      <c r="BC53" s="49">
        <f t="shared" si="12"/>
        <v>6937.225598356746</v>
      </c>
      <c r="BD53" s="49">
        <f t="shared" si="12"/>
        <v>10991.652449435856</v>
      </c>
      <c r="BE53" s="49">
        <f t="shared" si="12"/>
        <v>13160.363051302185</v>
      </c>
      <c r="BF53" s="49">
        <f t="shared" si="12"/>
        <v>0</v>
      </c>
      <c r="BG53" s="49">
        <f t="shared" si="12"/>
        <v>0</v>
      </c>
      <c r="BH53" s="49">
        <f t="shared" si="12"/>
        <v>0</v>
      </c>
      <c r="BI53" s="49">
        <f t="shared" si="12"/>
        <v>0</v>
      </c>
      <c r="BJ53" s="49">
        <f t="shared" si="12"/>
        <v>0</v>
      </c>
      <c r="BK53" s="49">
        <f t="shared" si="12"/>
        <v>0</v>
      </c>
      <c r="BL53" s="49">
        <f t="shared" si="12"/>
        <v>0</v>
      </c>
      <c r="BM53" s="49">
        <f t="shared" si="12"/>
        <v>0</v>
      </c>
      <c r="BN53" s="49">
        <f t="shared" si="12"/>
        <v>0</v>
      </c>
      <c r="BO53" s="49">
        <f t="shared" si="12"/>
        <v>20306.89787648082</v>
      </c>
      <c r="BP53" s="49">
        <f>+BP54+BP55</f>
        <v>31089.241099094786</v>
      </c>
      <c r="BQ53" s="118"/>
      <c r="BR53" s="118"/>
    </row>
    <row r="54" spans="2:70" ht="19.5" customHeight="1">
      <c r="B54" s="23" t="s">
        <v>30</v>
      </c>
      <c r="C54" s="10">
        <v>897.8098566538919</v>
      </c>
      <c r="D54" s="11">
        <v>0</v>
      </c>
      <c r="E54" s="11">
        <v>0</v>
      </c>
      <c r="F54" s="13">
        <v>0</v>
      </c>
      <c r="G54" s="13">
        <v>0</v>
      </c>
      <c r="H54" s="13">
        <v>0</v>
      </c>
      <c r="I54" s="13">
        <v>-37.7387657205</v>
      </c>
      <c r="J54" s="13">
        <v>0</v>
      </c>
      <c r="K54" s="13">
        <v>0</v>
      </c>
      <c r="L54" s="10">
        <v>0</v>
      </c>
      <c r="M54" s="10">
        <v>0</v>
      </c>
      <c r="N54" s="10"/>
      <c r="O54" s="49"/>
      <c r="P54" s="49"/>
      <c r="Q54" s="49">
        <v>0</v>
      </c>
      <c r="R54" s="48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71">
        <v>0</v>
      </c>
      <c r="AL54" s="71">
        <v>0</v>
      </c>
      <c r="AM54" s="71">
        <v>0</v>
      </c>
      <c r="AN54" s="71">
        <v>0</v>
      </c>
      <c r="AO54" s="71">
        <v>0</v>
      </c>
      <c r="AP54" s="71">
        <v>0</v>
      </c>
      <c r="AQ54" s="71">
        <v>0</v>
      </c>
      <c r="AR54" s="71">
        <v>0</v>
      </c>
      <c r="AS54" s="71">
        <v>0</v>
      </c>
      <c r="AT54" s="71">
        <v>0</v>
      </c>
      <c r="AU54" s="71">
        <v>0</v>
      </c>
      <c r="AV54" s="71">
        <v>0</v>
      </c>
      <c r="AW54" s="71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1">
        <v>0</v>
      </c>
      <c r="BD54" s="41">
        <v>0</v>
      </c>
      <c r="BE54" s="40">
        <v>0</v>
      </c>
      <c r="BF54" s="40"/>
      <c r="BG54" s="40"/>
      <c r="BH54" s="40"/>
      <c r="BI54" s="40"/>
      <c r="BJ54" s="40"/>
      <c r="BK54" s="40"/>
      <c r="BL54" s="40"/>
      <c r="BM54" s="40"/>
      <c r="BN54" s="40"/>
      <c r="BO54" s="106"/>
      <c r="BP54" s="108"/>
      <c r="BQ54" s="118"/>
      <c r="BR54" s="118"/>
    </row>
    <row r="55" spans="2:70" ht="19.5" customHeight="1">
      <c r="B55" s="35" t="s">
        <v>31</v>
      </c>
      <c r="C55" s="10">
        <v>6981.878232946464</v>
      </c>
      <c r="D55" s="11">
        <v>9007.682420627745</v>
      </c>
      <c r="E55" s="11">
        <v>9041.9</v>
      </c>
      <c r="F55" s="13">
        <v>13835</v>
      </c>
      <c r="G55" s="13">
        <v>6508.2</v>
      </c>
      <c r="H55" s="13">
        <v>15699</v>
      </c>
      <c r="I55" s="13">
        <v>13398.238511869227</v>
      </c>
      <c r="J55" s="13">
        <v>14024.4</v>
      </c>
      <c r="K55" s="13">
        <v>16310.8</v>
      </c>
      <c r="L55" s="10">
        <v>9770.3</v>
      </c>
      <c r="M55" s="10">
        <v>28867</v>
      </c>
      <c r="N55" s="10">
        <v>23257</v>
      </c>
      <c r="O55" s="49">
        <f>+SUM(C55:N55)</f>
        <v>166701.39916544344</v>
      </c>
      <c r="P55" s="49">
        <f>+SUM(S55:AD55)</f>
        <v>128098.86162393555</v>
      </c>
      <c r="Q55" s="49">
        <v>87639.26197692053</v>
      </c>
      <c r="R55" s="48">
        <v>116948.26516685568</v>
      </c>
      <c r="S55" s="49">
        <v>1382.6616239355278</v>
      </c>
      <c r="T55" s="49">
        <v>16113.4</v>
      </c>
      <c r="U55" s="49">
        <v>10926.1</v>
      </c>
      <c r="V55" s="49">
        <v>9788.8</v>
      </c>
      <c r="W55" s="49">
        <v>13795.5</v>
      </c>
      <c r="X55" s="49">
        <v>16953.3</v>
      </c>
      <c r="Y55" s="49">
        <v>18333.5</v>
      </c>
      <c r="Z55" s="49">
        <v>2505.3</v>
      </c>
      <c r="AA55" s="49">
        <v>8956.1</v>
      </c>
      <c r="AB55" s="49">
        <v>9183.6</v>
      </c>
      <c r="AC55" s="49">
        <v>6087</v>
      </c>
      <c r="AD55" s="49">
        <v>14073.6</v>
      </c>
      <c r="AE55" s="70">
        <v>7077.8</v>
      </c>
      <c r="AF55" s="70">
        <v>8945.9</v>
      </c>
      <c r="AG55" s="70">
        <v>6983.9</v>
      </c>
      <c r="AH55" s="70">
        <v>9193.6</v>
      </c>
      <c r="AI55" s="70">
        <v>8535.8</v>
      </c>
      <c r="AJ55" s="70">
        <v>5380.501458904453</v>
      </c>
      <c r="AK55" s="70">
        <v>3538.066781118337</v>
      </c>
      <c r="AL55" s="70">
        <v>7420.115485178561</v>
      </c>
      <c r="AM55" s="70">
        <v>2848.6740280255203</v>
      </c>
      <c r="AN55" s="70">
        <v>4182.730454626148</v>
      </c>
      <c r="AO55" s="70">
        <v>12918.209435252205</v>
      </c>
      <c r="AP55" s="70">
        <v>10613.96433381531</v>
      </c>
      <c r="AQ55" s="70">
        <v>5505.057266161023</v>
      </c>
      <c r="AR55" s="70">
        <v>4221.429148845555</v>
      </c>
      <c r="AS55" s="70">
        <v>10580.411461474243</v>
      </c>
      <c r="AT55" s="70">
        <v>5930.513605664967</v>
      </c>
      <c r="AU55" s="70">
        <v>12309.78542214458</v>
      </c>
      <c r="AV55" s="70">
        <v>11341.815563057262</v>
      </c>
      <c r="AW55" s="40">
        <v>2104.4680281212877</v>
      </c>
      <c r="AX55" s="40">
        <v>4202.543443013777</v>
      </c>
      <c r="AY55" s="40">
        <v>10743.028351032384</v>
      </c>
      <c r="AZ55" s="40">
        <v>12755.88982251833</v>
      </c>
      <c r="BA55" s="40">
        <v>15941.569541997465</v>
      </c>
      <c r="BB55" s="40">
        <v>21311.753512824816</v>
      </c>
      <c r="BC55" s="41">
        <v>6937.225598356746</v>
      </c>
      <c r="BD55" s="41">
        <v>10991.652449435856</v>
      </c>
      <c r="BE55" s="40">
        <v>13160.363051302185</v>
      </c>
      <c r="BF55" s="40"/>
      <c r="BG55" s="40"/>
      <c r="BH55" s="40"/>
      <c r="BI55" s="40"/>
      <c r="BJ55" s="40"/>
      <c r="BK55" s="40"/>
      <c r="BL55" s="40"/>
      <c r="BM55" s="40"/>
      <c r="BN55" s="40"/>
      <c r="BO55" s="106">
        <f>+AQ55+AR55+AS55</f>
        <v>20306.89787648082</v>
      </c>
      <c r="BP55" s="108">
        <f>+BC55+BD55+BE55</f>
        <v>31089.241099094786</v>
      </c>
      <c r="BQ55" s="118"/>
      <c r="BR55" s="118"/>
    </row>
    <row r="56" spans="2:70" ht="19.5" customHeight="1">
      <c r="B56" s="32" t="s">
        <v>32</v>
      </c>
      <c r="C56" s="10">
        <v>0</v>
      </c>
      <c r="D56" s="11">
        <v>-2.7935773613999997</v>
      </c>
      <c r="E56" s="11">
        <v>-24.7</v>
      </c>
      <c r="F56" s="13">
        <v>0</v>
      </c>
      <c r="G56" s="13">
        <v>-1.6</v>
      </c>
      <c r="H56" s="13">
        <v>0</v>
      </c>
      <c r="I56" s="13">
        <v>-54.29736749152801</v>
      </c>
      <c r="J56" s="13">
        <v>0</v>
      </c>
      <c r="K56" s="13">
        <v>-72.5</v>
      </c>
      <c r="L56" s="10">
        <v>0</v>
      </c>
      <c r="M56" s="10">
        <v>0</v>
      </c>
      <c r="N56" s="10">
        <v>0</v>
      </c>
      <c r="O56" s="49">
        <f>+SUM(C56:N56)</f>
        <v>-155.89094485292802</v>
      </c>
      <c r="P56" s="49">
        <v>-1544.1</v>
      </c>
      <c r="Q56" s="49">
        <v>-299.375122183653</v>
      </c>
      <c r="R56" s="48">
        <v>-365.407816283594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65">
        <v>-1146</v>
      </c>
      <c r="Y56" s="53">
        <v>-9</v>
      </c>
      <c r="Z56" s="53">
        <v>30</v>
      </c>
      <c r="AA56" s="53">
        <v>28.9</v>
      </c>
      <c r="AB56" s="53">
        <v>-282.3</v>
      </c>
      <c r="AC56" s="53">
        <v>-176.9</v>
      </c>
      <c r="AD56" s="53">
        <v>11.2</v>
      </c>
      <c r="AE56" s="70">
        <v>0</v>
      </c>
      <c r="AF56" s="70">
        <v>-6.5</v>
      </c>
      <c r="AG56" s="70">
        <v>27.3</v>
      </c>
      <c r="AH56" s="70">
        <v>-44</v>
      </c>
      <c r="AI56" s="70">
        <v>73.4</v>
      </c>
      <c r="AJ56" s="70">
        <v>-65.1816106281</v>
      </c>
      <c r="AK56" s="70">
        <v>20.970462389075994</v>
      </c>
      <c r="AL56" s="70">
        <v>-0.426470358</v>
      </c>
      <c r="AM56" s="70">
        <v>-29.596229716352997</v>
      </c>
      <c r="AN56" s="70">
        <v>-240.5634225496</v>
      </c>
      <c r="AO56" s="70">
        <v>-72.700602509376</v>
      </c>
      <c r="AP56" s="70">
        <v>37.92275118869999</v>
      </c>
      <c r="AQ56" s="70">
        <v>3.8873365250730023</v>
      </c>
      <c r="AR56" s="70">
        <v>-38.53327995970001</v>
      </c>
      <c r="AS56" s="70">
        <v>-8.670567641623002</v>
      </c>
      <c r="AT56" s="70">
        <v>6.814432317719999</v>
      </c>
      <c r="AU56" s="70">
        <v>2.0561563178</v>
      </c>
      <c r="AV56" s="70">
        <v>9.25966123446</v>
      </c>
      <c r="AW56" s="40">
        <v>-139.45874028624698</v>
      </c>
      <c r="AX56" s="40">
        <v>-2.726237046156</v>
      </c>
      <c r="AY56" s="40">
        <v>-182.7696446872</v>
      </c>
      <c r="AZ56" s="40">
        <v>29.0251668224</v>
      </c>
      <c r="BA56" s="40">
        <v>-30.749613891784</v>
      </c>
      <c r="BB56" s="40">
        <v>-13.542485988337003</v>
      </c>
      <c r="BC56" s="41">
        <v>15.75792010425</v>
      </c>
      <c r="BD56" s="41">
        <v>194.8920825192</v>
      </c>
      <c r="BE56" s="40">
        <v>-481.66074239096</v>
      </c>
      <c r="BF56" s="40"/>
      <c r="BG56" s="40"/>
      <c r="BH56" s="40"/>
      <c r="BI56" s="40"/>
      <c r="BJ56" s="40"/>
      <c r="BK56" s="40"/>
      <c r="BL56" s="40"/>
      <c r="BM56" s="40"/>
      <c r="BN56" s="40"/>
      <c r="BO56" s="106">
        <f>+AQ56+AR56+AS56</f>
        <v>-43.31651107625001</v>
      </c>
      <c r="BP56" s="108">
        <f>+BC56+BD56+BE56</f>
        <v>-271.01073976751</v>
      </c>
      <c r="BQ56" s="118"/>
      <c r="BR56" s="118"/>
    </row>
    <row r="57" spans="2:70" ht="19.5" customHeight="1">
      <c r="B57" s="32"/>
      <c r="C57" s="10"/>
      <c r="D57" s="11"/>
      <c r="E57" s="11"/>
      <c r="F57" s="13"/>
      <c r="G57" s="13"/>
      <c r="H57" s="12"/>
      <c r="I57" s="12"/>
      <c r="J57" s="12"/>
      <c r="K57" s="12"/>
      <c r="L57" s="8"/>
      <c r="M57" s="8"/>
      <c r="N57" s="8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5"/>
      <c r="AG57" s="45"/>
      <c r="AH57" s="45"/>
      <c r="AI57" s="47"/>
      <c r="AJ57" s="47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106"/>
      <c r="BP57" s="108"/>
      <c r="BQ57" s="118"/>
      <c r="BR57" s="118"/>
    </row>
    <row r="58" spans="2:70" ht="19.5" customHeight="1">
      <c r="B58" s="32" t="s">
        <v>33</v>
      </c>
      <c r="C58" s="10">
        <v>0</v>
      </c>
      <c r="D58" s="11">
        <v>0</v>
      </c>
      <c r="E58" s="11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/>
      <c r="L58" s="10"/>
      <c r="M58" s="10"/>
      <c r="N58" s="10"/>
      <c r="O58" s="49"/>
      <c r="P58" s="49"/>
      <c r="Q58" s="49"/>
      <c r="R58" s="48">
        <v>0</v>
      </c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>
        <v>0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5">
        <v>0</v>
      </c>
      <c r="AV58" s="45">
        <v>0</v>
      </c>
      <c r="AW58" s="45">
        <v>0</v>
      </c>
      <c r="AX58" s="45">
        <v>0</v>
      </c>
      <c r="AY58" s="45">
        <v>0</v>
      </c>
      <c r="AZ58" s="45">
        <v>0</v>
      </c>
      <c r="BA58" s="45">
        <v>0</v>
      </c>
      <c r="BB58" s="46">
        <v>0</v>
      </c>
      <c r="BC58" s="46">
        <v>0</v>
      </c>
      <c r="BD58" s="46">
        <v>0</v>
      </c>
      <c r="BE58" s="46">
        <v>0</v>
      </c>
      <c r="BF58" s="46"/>
      <c r="BG58" s="46"/>
      <c r="BH58" s="46"/>
      <c r="BI58" s="46"/>
      <c r="BJ58" s="46"/>
      <c r="BK58" s="46"/>
      <c r="BL58" s="46"/>
      <c r="BM58" s="46"/>
      <c r="BN58" s="46"/>
      <c r="BO58" s="106">
        <f>+AQ58+AR58</f>
        <v>0</v>
      </c>
      <c r="BP58" s="108">
        <f>+BC58+BD58</f>
        <v>0</v>
      </c>
      <c r="BQ58" s="118"/>
      <c r="BR58" s="118"/>
    </row>
    <row r="59" spans="2:70" ht="19.5" customHeight="1">
      <c r="B59" s="23"/>
      <c r="C59" s="8"/>
      <c r="D59" s="9"/>
      <c r="E59" s="9"/>
      <c r="F59" s="12"/>
      <c r="G59" s="12"/>
      <c r="H59" s="12"/>
      <c r="I59" s="12"/>
      <c r="J59" s="12"/>
      <c r="K59" s="12"/>
      <c r="L59" s="8"/>
      <c r="M59" s="8"/>
      <c r="N59" s="8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118"/>
      <c r="BR59" s="118"/>
    </row>
    <row r="60" spans="2:70" s="15" customFormat="1" ht="19.5" customHeight="1">
      <c r="B60" s="29" t="s">
        <v>34</v>
      </c>
      <c r="C60" s="8">
        <f>SUM(C62+C65+C68+C70)</f>
        <v>53.95795435283401</v>
      </c>
      <c r="D60" s="8">
        <f aca="true" t="shared" si="13" ref="D60:AL60">SUM(D62+D65+D68+D70)</f>
        <v>947.8487380477003</v>
      </c>
      <c r="E60" s="8">
        <f t="shared" si="13"/>
        <v>-752.9000000000001</v>
      </c>
      <c r="F60" s="8">
        <f t="shared" si="13"/>
        <v>-1001.3</v>
      </c>
      <c r="G60" s="8">
        <f t="shared" si="13"/>
        <v>2578.9</v>
      </c>
      <c r="H60" s="8">
        <f t="shared" si="13"/>
        <v>885.0000000000001</v>
      </c>
      <c r="I60" s="8">
        <f>SUM(I62+I65+I68+I70)</f>
        <v>3882.6794095668124</v>
      </c>
      <c r="J60" s="8">
        <f t="shared" si="13"/>
        <v>548.4</v>
      </c>
      <c r="K60" s="8">
        <f t="shared" si="13"/>
        <v>208.9999999999999</v>
      </c>
      <c r="L60" s="8">
        <f t="shared" si="13"/>
        <v>9018.4</v>
      </c>
      <c r="M60" s="8">
        <f t="shared" si="13"/>
        <v>1315.8999999999999</v>
      </c>
      <c r="N60" s="8">
        <f t="shared" si="13"/>
        <v>1831.8000000000002</v>
      </c>
      <c r="O60" s="52">
        <f t="shared" si="13"/>
        <v>19930.589787071447</v>
      </c>
      <c r="P60" s="52">
        <f t="shared" si="13"/>
        <v>78353.64346820976</v>
      </c>
      <c r="Q60" s="52">
        <f t="shared" si="13"/>
        <v>-1276.6966193696626</v>
      </c>
      <c r="R60" s="52">
        <f t="shared" si="13"/>
        <v>8649.136115391986</v>
      </c>
      <c r="S60" s="52">
        <f t="shared" si="13"/>
        <v>153.94346820977705</v>
      </c>
      <c r="T60" s="52">
        <f t="shared" si="13"/>
        <v>7992</v>
      </c>
      <c r="U60" s="52">
        <f t="shared" si="13"/>
        <v>6643.4</v>
      </c>
      <c r="V60" s="52">
        <f t="shared" si="13"/>
        <v>24577.399999999998</v>
      </c>
      <c r="W60" s="52">
        <f t="shared" si="13"/>
        <v>-56</v>
      </c>
      <c r="X60" s="52">
        <f t="shared" si="13"/>
        <v>1535.1000000000001</v>
      </c>
      <c r="Y60" s="52">
        <f t="shared" si="13"/>
        <v>6828.4</v>
      </c>
      <c r="Z60" s="52">
        <f t="shared" si="13"/>
        <v>1876.6000000000001</v>
      </c>
      <c r="AA60" s="52">
        <f t="shared" si="13"/>
        <v>-536.8</v>
      </c>
      <c r="AB60" s="52">
        <f t="shared" si="13"/>
        <v>10462.2</v>
      </c>
      <c r="AC60" s="52">
        <f t="shared" si="13"/>
        <v>529.5</v>
      </c>
      <c r="AD60" s="52">
        <f t="shared" si="13"/>
        <v>18305.600000000002</v>
      </c>
      <c r="AE60" s="52">
        <f t="shared" si="13"/>
        <v>11965.9</v>
      </c>
      <c r="AF60" s="52">
        <f t="shared" si="13"/>
        <v>320.5</v>
      </c>
      <c r="AG60" s="52">
        <f t="shared" si="13"/>
        <v>2410.1</v>
      </c>
      <c r="AH60" s="52">
        <f t="shared" si="13"/>
        <v>-479.2</v>
      </c>
      <c r="AI60" s="52">
        <f t="shared" si="13"/>
        <v>-272.4</v>
      </c>
      <c r="AJ60" s="52">
        <f t="shared" si="13"/>
        <v>-1177.10910431186</v>
      </c>
      <c r="AK60" s="52">
        <f t="shared" si="13"/>
        <v>-2834.1124811661753</v>
      </c>
      <c r="AL60" s="52">
        <f t="shared" si="13"/>
        <v>-6039.9124115183</v>
      </c>
      <c r="AM60" s="52">
        <f aca="true" t="shared" si="14" ref="AM60:AX60">SUM(AM62+AM65+AM68+AM70)</f>
        <v>-654.0404160256819</v>
      </c>
      <c r="AN60" s="52">
        <f t="shared" si="14"/>
        <v>-2986.7818598638496</v>
      </c>
      <c r="AO60" s="52">
        <f t="shared" si="14"/>
        <v>878.2768346056001</v>
      </c>
      <c r="AP60" s="52">
        <f t="shared" si="14"/>
        <v>-2407.9171810894</v>
      </c>
      <c r="AQ60" s="52">
        <f t="shared" si="14"/>
        <v>-449.97153063994796</v>
      </c>
      <c r="AR60" s="52">
        <f t="shared" si="14"/>
        <v>-1216.1321685684002</v>
      </c>
      <c r="AS60" s="52">
        <f t="shared" si="14"/>
        <v>16895.751385917312</v>
      </c>
      <c r="AT60" s="52">
        <f t="shared" si="14"/>
        <v>-2329.054513312</v>
      </c>
      <c r="AU60" s="52">
        <f t="shared" si="14"/>
        <v>-32.82252192159999</v>
      </c>
      <c r="AV60" s="52">
        <f t="shared" si="14"/>
        <v>-532.3812745408999</v>
      </c>
      <c r="AW60" s="52">
        <f t="shared" si="14"/>
        <v>-1469.1504823643181</v>
      </c>
      <c r="AX60" s="52">
        <f t="shared" si="14"/>
        <v>122.38650431979998</v>
      </c>
      <c r="AY60" s="52">
        <f>SUM(AY62+AY65+AY68+AY70)</f>
        <v>-1848.7462821437612</v>
      </c>
      <c r="AZ60" s="52">
        <f aca="true" t="shared" si="15" ref="AZ60:BP60">SUM(AZ62+AZ65+AZ68+AZ70)</f>
        <v>-2460.4541553519</v>
      </c>
      <c r="BA60" s="52">
        <f t="shared" si="15"/>
        <v>2146.1849227476996</v>
      </c>
      <c r="BB60" s="52">
        <f t="shared" si="15"/>
        <v>-176.47376875</v>
      </c>
      <c r="BC60" s="52">
        <f t="shared" si="15"/>
        <v>-696.5999999999999</v>
      </c>
      <c r="BD60" s="52">
        <f t="shared" si="15"/>
        <v>668.3</v>
      </c>
      <c r="BE60" s="52">
        <f t="shared" si="15"/>
        <v>-914.7119999999999</v>
      </c>
      <c r="BF60" s="52">
        <f t="shared" si="15"/>
        <v>0</v>
      </c>
      <c r="BG60" s="52">
        <f t="shared" si="15"/>
        <v>0</v>
      </c>
      <c r="BH60" s="52">
        <f t="shared" si="15"/>
        <v>0</v>
      </c>
      <c r="BI60" s="52">
        <f t="shared" si="15"/>
        <v>0</v>
      </c>
      <c r="BJ60" s="52">
        <f t="shared" si="15"/>
        <v>0</v>
      </c>
      <c r="BK60" s="52">
        <f t="shared" si="15"/>
        <v>0</v>
      </c>
      <c r="BL60" s="52">
        <f t="shared" si="15"/>
        <v>0</v>
      </c>
      <c r="BM60" s="52">
        <f t="shared" si="15"/>
        <v>0</v>
      </c>
      <c r="BN60" s="52">
        <f t="shared" si="15"/>
        <v>0</v>
      </c>
      <c r="BO60" s="52">
        <f t="shared" si="15"/>
        <v>15229.647686708966</v>
      </c>
      <c r="BP60" s="52">
        <f t="shared" si="15"/>
        <v>-943.0120000000001</v>
      </c>
      <c r="BQ60" s="118"/>
      <c r="BR60" s="118"/>
    </row>
    <row r="61" spans="2:70" ht="19.5" customHeight="1">
      <c r="B61" s="23"/>
      <c r="C61" s="8"/>
      <c r="D61" s="8"/>
      <c r="E61" s="9"/>
      <c r="F61" s="12"/>
      <c r="G61" s="12"/>
      <c r="H61" s="12"/>
      <c r="I61" s="12"/>
      <c r="J61" s="12"/>
      <c r="K61" s="12"/>
      <c r="L61" s="8"/>
      <c r="M61" s="8"/>
      <c r="N61" s="8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118"/>
      <c r="BR61" s="118"/>
    </row>
    <row r="62" spans="2:70" s="3" customFormat="1" ht="19.5" customHeight="1">
      <c r="B62" s="32" t="s">
        <v>35</v>
      </c>
      <c r="C62" s="8">
        <f aca="true" t="shared" si="16" ref="C62:H62">+C64-C63</f>
        <v>0</v>
      </c>
      <c r="D62" s="8">
        <f t="shared" si="16"/>
        <v>-259.2797395141</v>
      </c>
      <c r="E62" s="8">
        <f t="shared" si="16"/>
        <v>157.2</v>
      </c>
      <c r="F62" s="8">
        <f t="shared" si="16"/>
        <v>30.3</v>
      </c>
      <c r="G62" s="8">
        <f t="shared" si="16"/>
        <v>49.4</v>
      </c>
      <c r="H62" s="8">
        <f t="shared" si="16"/>
        <v>885.0000000000001</v>
      </c>
      <c r="I62" s="8">
        <f aca="true" t="shared" si="17" ref="I62:AL62">+I64-I63</f>
        <v>-153.62394558999998</v>
      </c>
      <c r="J62" s="8">
        <f t="shared" si="17"/>
        <v>0</v>
      </c>
      <c r="K62" s="8">
        <f t="shared" si="17"/>
        <v>0</v>
      </c>
      <c r="L62" s="8">
        <f t="shared" si="17"/>
        <v>10005.9</v>
      </c>
      <c r="M62" s="8">
        <f t="shared" si="17"/>
        <v>161</v>
      </c>
      <c r="N62" s="8">
        <f t="shared" si="17"/>
        <v>76.4</v>
      </c>
      <c r="O62" s="49">
        <f t="shared" si="17"/>
        <v>11365.199999999999</v>
      </c>
      <c r="P62" s="49">
        <f t="shared" si="17"/>
        <v>72788.63572694908</v>
      </c>
      <c r="Q62" s="49">
        <f t="shared" si="17"/>
        <v>11330.7229341</v>
      </c>
      <c r="R62" s="49">
        <f>+R64-R63</f>
        <v>31.46116529495601</v>
      </c>
      <c r="S62" s="49">
        <f t="shared" si="17"/>
        <v>584.7357269491</v>
      </c>
      <c r="T62" s="49">
        <f t="shared" si="17"/>
        <v>7232.099999999999</v>
      </c>
      <c r="U62" s="49">
        <f t="shared" si="17"/>
        <v>6563.4</v>
      </c>
      <c r="V62" s="49">
        <f t="shared" si="17"/>
        <v>24715.1</v>
      </c>
      <c r="W62" s="49">
        <f t="shared" si="17"/>
        <v>154.5</v>
      </c>
      <c r="X62" s="49">
        <f t="shared" si="17"/>
        <v>104.7</v>
      </c>
      <c r="Y62" s="49">
        <f t="shared" si="17"/>
        <v>7736.2</v>
      </c>
      <c r="Z62" s="49">
        <f t="shared" si="17"/>
        <v>0</v>
      </c>
      <c r="AA62" s="49">
        <f t="shared" si="17"/>
        <v>0</v>
      </c>
      <c r="AB62" s="49">
        <f t="shared" si="17"/>
        <v>7705.2</v>
      </c>
      <c r="AC62" s="49">
        <f t="shared" si="17"/>
        <v>0</v>
      </c>
      <c r="AD62" s="49">
        <f t="shared" si="17"/>
        <v>17950.4</v>
      </c>
      <c r="AE62" s="49">
        <f t="shared" si="17"/>
        <v>7769</v>
      </c>
      <c r="AF62" s="49">
        <f t="shared" si="17"/>
        <v>116.6</v>
      </c>
      <c r="AG62" s="49">
        <f t="shared" si="17"/>
        <v>3422.6</v>
      </c>
      <c r="AH62" s="49">
        <f t="shared" si="17"/>
        <v>0</v>
      </c>
      <c r="AI62" s="49">
        <f t="shared" si="17"/>
        <v>0</v>
      </c>
      <c r="AJ62" s="49">
        <f t="shared" si="17"/>
        <v>0</v>
      </c>
      <c r="AK62" s="49">
        <f t="shared" si="17"/>
        <v>60.4671966</v>
      </c>
      <c r="AL62" s="49">
        <f t="shared" si="17"/>
        <v>0</v>
      </c>
      <c r="AM62" s="49">
        <f aca="true" t="shared" si="18" ref="AM62:BP62">+AM64-AM63</f>
        <v>88.8069375</v>
      </c>
      <c r="AN62" s="49">
        <f t="shared" si="18"/>
        <v>0</v>
      </c>
      <c r="AO62" s="49">
        <f t="shared" si="18"/>
        <v>-126.75120000000003</v>
      </c>
      <c r="AP62" s="49">
        <f t="shared" si="18"/>
        <v>0</v>
      </c>
      <c r="AQ62" s="49">
        <f t="shared" si="18"/>
        <v>-60.296149705043995</v>
      </c>
      <c r="AR62" s="49">
        <f t="shared" si="18"/>
        <v>0</v>
      </c>
      <c r="AS62" s="49">
        <f t="shared" si="18"/>
        <v>0</v>
      </c>
      <c r="AT62" s="49">
        <f t="shared" si="18"/>
        <v>0</v>
      </c>
      <c r="AU62" s="49">
        <f t="shared" si="18"/>
        <v>0</v>
      </c>
      <c r="AV62" s="49">
        <f t="shared" si="18"/>
        <v>0</v>
      </c>
      <c r="AW62" s="49">
        <f t="shared" si="18"/>
        <v>91.757315</v>
      </c>
      <c r="AX62" s="49">
        <f t="shared" si="18"/>
        <v>0</v>
      </c>
      <c r="AY62" s="49">
        <f t="shared" si="18"/>
        <v>0</v>
      </c>
      <c r="AZ62" s="49">
        <f t="shared" si="18"/>
        <v>0</v>
      </c>
      <c r="BA62" s="49">
        <f t="shared" si="18"/>
        <v>0</v>
      </c>
      <c r="BB62" s="49">
        <f t="shared" si="18"/>
        <v>0</v>
      </c>
      <c r="BC62" s="49">
        <f t="shared" si="18"/>
        <v>0</v>
      </c>
      <c r="BD62" s="49">
        <f t="shared" si="18"/>
        <v>0</v>
      </c>
      <c r="BE62" s="49">
        <f t="shared" si="18"/>
        <v>512.388</v>
      </c>
      <c r="BF62" s="49">
        <f t="shared" si="18"/>
        <v>0</v>
      </c>
      <c r="BG62" s="49">
        <f t="shared" si="18"/>
        <v>0</v>
      </c>
      <c r="BH62" s="49">
        <f t="shared" si="18"/>
        <v>0</v>
      </c>
      <c r="BI62" s="49">
        <f t="shared" si="18"/>
        <v>0</v>
      </c>
      <c r="BJ62" s="49">
        <f t="shared" si="18"/>
        <v>0</v>
      </c>
      <c r="BK62" s="49">
        <f t="shared" si="18"/>
        <v>0</v>
      </c>
      <c r="BL62" s="49">
        <f t="shared" si="18"/>
        <v>0</v>
      </c>
      <c r="BM62" s="49">
        <f t="shared" si="18"/>
        <v>0</v>
      </c>
      <c r="BN62" s="49">
        <f t="shared" si="18"/>
        <v>0</v>
      </c>
      <c r="BO62" s="49">
        <f t="shared" si="18"/>
        <v>-60.296149705043995</v>
      </c>
      <c r="BP62" s="49">
        <f t="shared" si="18"/>
        <v>512.388</v>
      </c>
      <c r="BQ62" s="118"/>
      <c r="BR62" s="118"/>
    </row>
    <row r="63" spans="2:70" ht="19.5" customHeight="1">
      <c r="B63" s="35" t="s">
        <v>36</v>
      </c>
      <c r="C63" s="10">
        <v>0</v>
      </c>
      <c r="D63" s="11">
        <v>259.2797395141</v>
      </c>
      <c r="E63" s="11">
        <v>0</v>
      </c>
      <c r="F63" s="13"/>
      <c r="G63" s="13"/>
      <c r="H63" s="13">
        <v>0</v>
      </c>
      <c r="I63" s="13">
        <v>153.62394558999998</v>
      </c>
      <c r="J63" s="13">
        <v>0</v>
      </c>
      <c r="K63" s="13">
        <v>0</v>
      </c>
      <c r="L63" s="10"/>
      <c r="M63" s="10">
        <v>0</v>
      </c>
      <c r="N63" s="10"/>
      <c r="O63" s="49"/>
      <c r="P63" s="49"/>
      <c r="Q63" s="49">
        <v>239.23350000000002</v>
      </c>
      <c r="R63" s="48">
        <v>60.296149705043995</v>
      </c>
      <c r="S63" s="53">
        <v>0</v>
      </c>
      <c r="T63" s="53">
        <v>2.3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40</v>
      </c>
      <c r="AC63" s="53">
        <v>0</v>
      </c>
      <c r="AD63" s="53">
        <v>0</v>
      </c>
      <c r="AE63" s="70">
        <v>0</v>
      </c>
      <c r="AF63" s="70">
        <v>0</v>
      </c>
      <c r="AG63" s="70">
        <v>0</v>
      </c>
      <c r="AH63" s="70">
        <v>0</v>
      </c>
      <c r="AI63" s="70">
        <v>0</v>
      </c>
      <c r="AJ63" s="70">
        <v>0</v>
      </c>
      <c r="AK63" s="70">
        <v>0</v>
      </c>
      <c r="AL63" s="70">
        <v>0</v>
      </c>
      <c r="AM63" s="70">
        <v>0</v>
      </c>
      <c r="AN63" s="70">
        <v>0</v>
      </c>
      <c r="AO63" s="70">
        <v>239.23350000000002</v>
      </c>
      <c r="AP63" s="45">
        <v>0</v>
      </c>
      <c r="AQ63" s="45">
        <v>60.296149705043995</v>
      </c>
      <c r="AR63" s="45">
        <v>0</v>
      </c>
      <c r="AS63" s="45">
        <v>0</v>
      </c>
      <c r="AT63" s="45">
        <v>0</v>
      </c>
      <c r="AU63" s="45">
        <v>0</v>
      </c>
      <c r="AV63" s="45">
        <v>0</v>
      </c>
      <c r="AW63" s="46">
        <v>0</v>
      </c>
      <c r="AX63" s="46"/>
      <c r="AY63" s="46"/>
      <c r="AZ63" s="46"/>
      <c r="BA63" s="46"/>
      <c r="BB63" s="46">
        <v>0</v>
      </c>
      <c r="BC63" s="40"/>
      <c r="BD63" s="40"/>
      <c r="BE63" s="40">
        <v>0</v>
      </c>
      <c r="BF63" s="46"/>
      <c r="BG63" s="46"/>
      <c r="BH63" s="46"/>
      <c r="BI63" s="46"/>
      <c r="BJ63" s="46"/>
      <c r="BK63" s="46"/>
      <c r="BL63" s="46"/>
      <c r="BM63" s="46"/>
      <c r="BN63" s="46"/>
      <c r="BO63" s="106">
        <f>+AQ63+AR63+AS63</f>
        <v>60.296149705043995</v>
      </c>
      <c r="BP63" s="108">
        <f>+BC63+BD63+BE63</f>
        <v>0</v>
      </c>
      <c r="BQ63" s="118"/>
      <c r="BR63" s="118"/>
    </row>
    <row r="64" spans="2:70" ht="19.5" customHeight="1">
      <c r="B64" s="35" t="s">
        <v>37</v>
      </c>
      <c r="C64" s="10">
        <v>0</v>
      </c>
      <c r="D64" s="11"/>
      <c r="E64" s="11">
        <v>157.2</v>
      </c>
      <c r="F64" s="13">
        <v>30.3</v>
      </c>
      <c r="G64" s="13">
        <v>49.4</v>
      </c>
      <c r="H64" s="13">
        <v>885.0000000000001</v>
      </c>
      <c r="I64" s="13">
        <v>0</v>
      </c>
      <c r="J64" s="13">
        <v>0</v>
      </c>
      <c r="K64" s="13">
        <v>0</v>
      </c>
      <c r="L64" s="10">
        <v>10005.9</v>
      </c>
      <c r="M64" s="10">
        <v>161</v>
      </c>
      <c r="N64" s="10">
        <v>76.4</v>
      </c>
      <c r="O64" s="49">
        <f>+SUM(C64:N64)</f>
        <v>11365.199999999999</v>
      </c>
      <c r="P64" s="49">
        <f>+SUM(S64:AD64)</f>
        <v>72788.63572694908</v>
      </c>
      <c r="Q64" s="49">
        <v>11569.9564341</v>
      </c>
      <c r="R64" s="48">
        <v>91.757315</v>
      </c>
      <c r="S64" s="49">
        <v>584.7357269491</v>
      </c>
      <c r="T64" s="49">
        <v>7234.4</v>
      </c>
      <c r="U64" s="49">
        <v>6563.4</v>
      </c>
      <c r="V64" s="49">
        <v>24715.1</v>
      </c>
      <c r="W64" s="49">
        <v>154.5</v>
      </c>
      <c r="X64" s="49">
        <v>104.7</v>
      </c>
      <c r="Y64" s="49">
        <v>7736.2</v>
      </c>
      <c r="Z64" s="49">
        <v>0</v>
      </c>
      <c r="AA64" s="49">
        <v>0</v>
      </c>
      <c r="AB64" s="49">
        <v>7745.2</v>
      </c>
      <c r="AC64" s="49">
        <v>0</v>
      </c>
      <c r="AD64" s="49">
        <v>17950.4</v>
      </c>
      <c r="AE64" s="70">
        <v>7769</v>
      </c>
      <c r="AF64" s="70">
        <v>116.6</v>
      </c>
      <c r="AG64" s="70">
        <v>3422.6</v>
      </c>
      <c r="AH64" s="70">
        <v>0</v>
      </c>
      <c r="AI64" s="70">
        <v>0</v>
      </c>
      <c r="AJ64" s="70">
        <v>0</v>
      </c>
      <c r="AK64" s="70">
        <v>60.4671966</v>
      </c>
      <c r="AL64" s="70">
        <v>0</v>
      </c>
      <c r="AM64" s="70">
        <v>88.8069375</v>
      </c>
      <c r="AN64" s="70">
        <v>0</v>
      </c>
      <c r="AO64" s="70">
        <v>112.4823</v>
      </c>
      <c r="AP64" s="45">
        <v>0</v>
      </c>
      <c r="AQ64" s="45">
        <v>0</v>
      </c>
      <c r="AR64" s="45">
        <v>0</v>
      </c>
      <c r="AS64" s="45">
        <v>0</v>
      </c>
      <c r="AT64" s="45">
        <v>0</v>
      </c>
      <c r="AU64" s="45">
        <v>0</v>
      </c>
      <c r="AV64" s="45">
        <v>0</v>
      </c>
      <c r="AW64" s="107">
        <v>91.757315</v>
      </c>
      <c r="AX64" s="46"/>
      <c r="AY64" s="46"/>
      <c r="AZ64" s="46"/>
      <c r="BA64" s="46"/>
      <c r="BB64" s="46">
        <v>0</v>
      </c>
      <c r="BC64" s="40"/>
      <c r="BD64" s="40"/>
      <c r="BE64" s="40">
        <v>512.388</v>
      </c>
      <c r="BF64" s="46"/>
      <c r="BG64" s="46"/>
      <c r="BH64" s="46"/>
      <c r="BI64" s="46"/>
      <c r="BJ64" s="46"/>
      <c r="BK64" s="46"/>
      <c r="BL64" s="46"/>
      <c r="BM64" s="46"/>
      <c r="BN64" s="46"/>
      <c r="BO64" s="106">
        <f>+AQ64+AR64+AS64</f>
        <v>0</v>
      </c>
      <c r="BP64" s="108">
        <f>+BC64+BD64+BE64</f>
        <v>512.388</v>
      </c>
      <c r="BQ64" s="118"/>
      <c r="BR64" s="118"/>
    </row>
    <row r="65" spans="2:70" s="3" customFormat="1" ht="19.5" customHeight="1">
      <c r="B65" s="32" t="s">
        <v>38</v>
      </c>
      <c r="C65" s="10">
        <f aca="true" t="shared" si="19" ref="C65:L65">-C66+C67</f>
        <v>0</v>
      </c>
      <c r="D65" s="10">
        <f t="shared" si="19"/>
        <v>0</v>
      </c>
      <c r="E65" s="10">
        <f t="shared" si="19"/>
        <v>0</v>
      </c>
      <c r="F65" s="10">
        <f t="shared" si="19"/>
        <v>0</v>
      </c>
      <c r="G65" s="10">
        <f t="shared" si="19"/>
        <v>0</v>
      </c>
      <c r="H65" s="10">
        <f t="shared" si="19"/>
        <v>0</v>
      </c>
      <c r="I65" s="10">
        <f t="shared" si="19"/>
        <v>0</v>
      </c>
      <c r="J65" s="10">
        <f t="shared" si="19"/>
        <v>0</v>
      </c>
      <c r="K65" s="10">
        <f t="shared" si="19"/>
        <v>0</v>
      </c>
      <c r="L65" s="10">
        <f t="shared" si="19"/>
        <v>0</v>
      </c>
      <c r="M65" s="10">
        <f aca="true" t="shared" si="20" ref="M65:AC65">-M66+M67</f>
        <v>0</v>
      </c>
      <c r="N65" s="10">
        <f t="shared" si="20"/>
        <v>0</v>
      </c>
      <c r="O65" s="53">
        <f>+SUM(C65:N65)</f>
        <v>0</v>
      </c>
      <c r="P65" s="53">
        <f>+SUM(S65:AD65)</f>
        <v>0</v>
      </c>
      <c r="Q65" s="53">
        <f>+SUM(T65:AE65)</f>
        <v>0</v>
      </c>
      <c r="R65" s="48">
        <f t="shared" si="20"/>
        <v>-93.20752</v>
      </c>
      <c r="S65" s="53">
        <f t="shared" si="20"/>
        <v>0</v>
      </c>
      <c r="T65" s="53">
        <f t="shared" si="20"/>
        <v>0</v>
      </c>
      <c r="U65" s="53">
        <f t="shared" si="20"/>
        <v>0</v>
      </c>
      <c r="V65" s="53">
        <f t="shared" si="20"/>
        <v>0</v>
      </c>
      <c r="W65" s="53">
        <f t="shared" si="20"/>
        <v>0</v>
      </c>
      <c r="X65" s="53">
        <f t="shared" si="20"/>
        <v>0</v>
      </c>
      <c r="Y65" s="53">
        <f t="shared" si="20"/>
        <v>0</v>
      </c>
      <c r="Z65" s="53">
        <f t="shared" si="20"/>
        <v>0</v>
      </c>
      <c r="AA65" s="53">
        <f t="shared" si="20"/>
        <v>0</v>
      </c>
      <c r="AB65" s="53">
        <f t="shared" si="20"/>
        <v>0</v>
      </c>
      <c r="AC65" s="53">
        <f t="shared" si="20"/>
        <v>0</v>
      </c>
      <c r="AD65" s="53">
        <f aca="true" t="shared" si="21" ref="AD65:BP65">-AD66+AD67</f>
        <v>0</v>
      </c>
      <c r="AE65" s="53">
        <f t="shared" si="21"/>
        <v>0</v>
      </c>
      <c r="AF65" s="53">
        <f t="shared" si="21"/>
        <v>0</v>
      </c>
      <c r="AG65" s="53">
        <f t="shared" si="21"/>
        <v>0</v>
      </c>
      <c r="AH65" s="53">
        <f t="shared" si="21"/>
        <v>0</v>
      </c>
      <c r="AI65" s="53">
        <f t="shared" si="21"/>
        <v>0</v>
      </c>
      <c r="AJ65" s="53">
        <f t="shared" si="21"/>
        <v>0</v>
      </c>
      <c r="AK65" s="67">
        <f t="shared" si="21"/>
        <v>0</v>
      </c>
      <c r="AL65" s="67">
        <f t="shared" si="21"/>
        <v>0</v>
      </c>
      <c r="AM65" s="67">
        <f t="shared" si="21"/>
        <v>0</v>
      </c>
      <c r="AN65" s="67">
        <f t="shared" si="21"/>
        <v>0</v>
      </c>
      <c r="AO65" s="67">
        <f t="shared" si="21"/>
        <v>0</v>
      </c>
      <c r="AP65" s="67">
        <f t="shared" si="21"/>
        <v>0</v>
      </c>
      <c r="AQ65" s="67">
        <f t="shared" si="21"/>
        <v>0</v>
      </c>
      <c r="AR65" s="67">
        <f t="shared" si="21"/>
        <v>0</v>
      </c>
      <c r="AS65" s="67">
        <f t="shared" si="21"/>
        <v>0</v>
      </c>
      <c r="AT65" s="67">
        <f t="shared" si="21"/>
        <v>0</v>
      </c>
      <c r="AU65" s="67">
        <f t="shared" si="21"/>
        <v>0</v>
      </c>
      <c r="AV65" s="67">
        <f t="shared" si="21"/>
        <v>0</v>
      </c>
      <c r="AW65" s="67">
        <f t="shared" si="21"/>
        <v>0</v>
      </c>
      <c r="AX65" s="67">
        <f t="shared" si="21"/>
        <v>-93.20752</v>
      </c>
      <c r="AY65" s="67">
        <f t="shared" si="21"/>
        <v>0</v>
      </c>
      <c r="AZ65" s="67">
        <f t="shared" si="21"/>
        <v>0</v>
      </c>
      <c r="BA65" s="67">
        <f t="shared" si="21"/>
        <v>0</v>
      </c>
      <c r="BB65" s="67">
        <f t="shared" si="21"/>
        <v>0</v>
      </c>
      <c r="BC65" s="67">
        <f t="shared" si="21"/>
        <v>0</v>
      </c>
      <c r="BD65" s="67">
        <f t="shared" si="21"/>
        <v>0</v>
      </c>
      <c r="BE65" s="67">
        <f t="shared" si="21"/>
        <v>0</v>
      </c>
      <c r="BF65" s="67">
        <f t="shared" si="21"/>
        <v>0</v>
      </c>
      <c r="BG65" s="67">
        <f t="shared" si="21"/>
        <v>0</v>
      </c>
      <c r="BH65" s="67">
        <f t="shared" si="21"/>
        <v>0</v>
      </c>
      <c r="BI65" s="67">
        <f t="shared" si="21"/>
        <v>0</v>
      </c>
      <c r="BJ65" s="67">
        <f t="shared" si="21"/>
        <v>0</v>
      </c>
      <c r="BK65" s="67">
        <f t="shared" si="21"/>
        <v>0</v>
      </c>
      <c r="BL65" s="67">
        <f t="shared" si="21"/>
        <v>0</v>
      </c>
      <c r="BM65" s="67">
        <f t="shared" si="21"/>
        <v>0</v>
      </c>
      <c r="BN65" s="67">
        <f t="shared" si="21"/>
        <v>0</v>
      </c>
      <c r="BO65" s="67">
        <f t="shared" si="21"/>
        <v>0</v>
      </c>
      <c r="BP65" s="67">
        <f t="shared" si="21"/>
        <v>0</v>
      </c>
      <c r="BQ65" s="118"/>
      <c r="BR65" s="118"/>
    </row>
    <row r="66" spans="2:70" ht="19.5" customHeight="1">
      <c r="B66" s="35" t="s">
        <v>39</v>
      </c>
      <c r="C66" s="10">
        <v>0</v>
      </c>
      <c r="D66" s="11">
        <v>0</v>
      </c>
      <c r="E66" s="11">
        <v>0</v>
      </c>
      <c r="F66" s="13">
        <v>0</v>
      </c>
      <c r="G66" s="13">
        <v>0</v>
      </c>
      <c r="H66" s="13"/>
      <c r="I66" s="13">
        <v>0</v>
      </c>
      <c r="J66" s="13">
        <v>0</v>
      </c>
      <c r="K66" s="13">
        <v>0</v>
      </c>
      <c r="L66" s="10"/>
      <c r="M66" s="10">
        <v>0</v>
      </c>
      <c r="N66" s="10"/>
      <c r="O66" s="53">
        <f>+SUM(C66:N66)</f>
        <v>0</v>
      </c>
      <c r="P66" s="53">
        <f>+SUM(S66:AD66)</f>
        <v>0</v>
      </c>
      <c r="Q66" s="53">
        <f>+SUM(T66:AE66)</f>
        <v>0</v>
      </c>
      <c r="R66" s="48">
        <v>93.20752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45"/>
      <c r="AN66" s="67"/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>
        <v>0</v>
      </c>
      <c r="AU66" s="67">
        <v>0</v>
      </c>
      <c r="AV66" s="67">
        <v>0</v>
      </c>
      <c r="AW66" s="67">
        <v>0</v>
      </c>
      <c r="AX66" s="107">
        <v>93.20752</v>
      </c>
      <c r="AY66" s="107"/>
      <c r="AZ66" s="107"/>
      <c r="BA66" s="107"/>
      <c r="BB66" s="107">
        <v>0</v>
      </c>
      <c r="BC66" s="107">
        <v>0</v>
      </c>
      <c r="BD66" s="107">
        <v>0</v>
      </c>
      <c r="BE66" s="107">
        <v>0</v>
      </c>
      <c r="BF66" s="107"/>
      <c r="BG66" s="107"/>
      <c r="BH66" s="107"/>
      <c r="BI66" s="107"/>
      <c r="BJ66" s="107"/>
      <c r="BK66" s="107"/>
      <c r="BL66" s="107"/>
      <c r="BM66" s="107"/>
      <c r="BN66" s="107"/>
      <c r="BO66" s="106">
        <f>+AQ66+AR66+AS66</f>
        <v>0</v>
      </c>
      <c r="BP66" s="108">
        <f>+BC66+BD66+BE66</f>
        <v>0</v>
      </c>
      <c r="BQ66" s="118"/>
      <c r="BR66" s="118"/>
    </row>
    <row r="67" spans="2:70" ht="19.5" customHeight="1">
      <c r="B67" s="35" t="s">
        <v>40</v>
      </c>
      <c r="C67" s="10">
        <v>0</v>
      </c>
      <c r="D67" s="11">
        <v>0</v>
      </c>
      <c r="E67" s="11">
        <v>0</v>
      </c>
      <c r="F67" s="13">
        <v>0</v>
      </c>
      <c r="G67" s="13">
        <v>0</v>
      </c>
      <c r="H67" s="13"/>
      <c r="I67" s="13">
        <v>0</v>
      </c>
      <c r="J67" s="13">
        <v>0</v>
      </c>
      <c r="K67" s="13">
        <v>0</v>
      </c>
      <c r="L67" s="10"/>
      <c r="M67" s="10">
        <v>0</v>
      </c>
      <c r="N67" s="10"/>
      <c r="O67" s="53">
        <f>+SUM(C67:N67)</f>
        <v>0</v>
      </c>
      <c r="P67" s="53">
        <f>+SUM(S67:AD67)</f>
        <v>0</v>
      </c>
      <c r="Q67" s="53">
        <f>+SUM(T67:AE67)</f>
        <v>0</v>
      </c>
      <c r="R67" s="48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45"/>
      <c r="AN67" s="67"/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>
        <v>0</v>
      </c>
      <c r="AU67" s="67">
        <v>0</v>
      </c>
      <c r="AV67" s="67">
        <v>0</v>
      </c>
      <c r="AW67" s="67">
        <v>0</v>
      </c>
      <c r="AX67" s="67">
        <v>0</v>
      </c>
      <c r="AY67" s="67"/>
      <c r="AZ67" s="67"/>
      <c r="BA67" s="87"/>
      <c r="BB67" s="87">
        <v>0</v>
      </c>
      <c r="BC67" s="87">
        <v>0</v>
      </c>
      <c r="BD67" s="87">
        <v>0</v>
      </c>
      <c r="BE67" s="87">
        <v>0</v>
      </c>
      <c r="BF67" s="87"/>
      <c r="BG67" s="87"/>
      <c r="BH67" s="87"/>
      <c r="BI67" s="87"/>
      <c r="BJ67" s="87"/>
      <c r="BK67" s="87"/>
      <c r="BL67" s="87"/>
      <c r="BM67" s="87"/>
      <c r="BN67" s="87"/>
      <c r="BO67" s="106">
        <f>+AQ67+AR67+AS67</f>
        <v>0</v>
      </c>
      <c r="BP67" s="108">
        <f>+BC67+BD67+BE67</f>
        <v>0</v>
      </c>
      <c r="BQ67" s="118"/>
      <c r="BR67" s="118"/>
    </row>
    <row r="68" spans="2:70" ht="19.5" customHeight="1">
      <c r="B68" s="32" t="s">
        <v>41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53">
        <f>+SUM(C68:N68)</f>
        <v>0</v>
      </c>
      <c r="P68" s="53">
        <f>+SUM(D68:O68)</f>
        <v>0</v>
      </c>
      <c r="Q68" s="53">
        <f>+SUM(E68:P68)</f>
        <v>0</v>
      </c>
      <c r="R68" s="48">
        <v>0</v>
      </c>
      <c r="S68" s="53">
        <f>+SUM(G68:R68)</f>
        <v>0</v>
      </c>
      <c r="T68" s="53">
        <f>+SUM(H68:S68)</f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45"/>
      <c r="AN68" s="67"/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7">
        <v>0</v>
      </c>
      <c r="AV68" s="67">
        <v>0</v>
      </c>
      <c r="AW68" s="67">
        <v>0</v>
      </c>
      <c r="AX68" s="67">
        <v>0</v>
      </c>
      <c r="AY68" s="67">
        <v>0</v>
      </c>
      <c r="AZ68" s="67">
        <v>0</v>
      </c>
      <c r="BA68" s="87"/>
      <c r="BB68" s="87">
        <v>0</v>
      </c>
      <c r="BC68" s="87">
        <v>0</v>
      </c>
      <c r="BD68" s="87">
        <v>0</v>
      </c>
      <c r="BE68" s="87">
        <v>0</v>
      </c>
      <c r="BF68" s="87"/>
      <c r="BG68" s="87"/>
      <c r="BH68" s="87"/>
      <c r="BI68" s="87"/>
      <c r="BJ68" s="87"/>
      <c r="BK68" s="87"/>
      <c r="BL68" s="87"/>
      <c r="BM68" s="87"/>
      <c r="BN68" s="87"/>
      <c r="BO68" s="106">
        <f>+AQ68+AR68+AS68</f>
        <v>0</v>
      </c>
      <c r="BP68" s="108">
        <f>+BC68+BD68+BE68</f>
        <v>0</v>
      </c>
      <c r="BQ68" s="118"/>
      <c r="BR68" s="118"/>
    </row>
    <row r="69" spans="2:70" ht="19.5" customHeight="1">
      <c r="B69" s="32"/>
      <c r="C69" s="8"/>
      <c r="D69" s="9"/>
      <c r="E69" s="9"/>
      <c r="F69" s="12"/>
      <c r="G69" s="12"/>
      <c r="H69" s="12"/>
      <c r="I69" s="12"/>
      <c r="J69" s="12"/>
      <c r="K69" s="12"/>
      <c r="L69" s="8"/>
      <c r="M69" s="8"/>
      <c r="N69" s="8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118"/>
      <c r="BR69" s="118"/>
    </row>
    <row r="70" spans="2:70" ht="19.5" customHeight="1">
      <c r="B70" s="32" t="s">
        <v>42</v>
      </c>
      <c r="C70" s="8">
        <f aca="true" t="shared" si="22" ref="C70:N70">+C71-C72</f>
        <v>53.95795435283401</v>
      </c>
      <c r="D70" s="8">
        <f t="shared" si="22"/>
        <v>1207.1284775618003</v>
      </c>
      <c r="E70" s="8">
        <f t="shared" si="22"/>
        <v>-910.1</v>
      </c>
      <c r="F70" s="8">
        <f t="shared" si="22"/>
        <v>-1031.6</v>
      </c>
      <c r="G70" s="8">
        <f t="shared" si="22"/>
        <v>2529.5</v>
      </c>
      <c r="H70" s="8">
        <f t="shared" si="22"/>
        <v>0</v>
      </c>
      <c r="I70" s="8">
        <f t="shared" si="22"/>
        <v>4036.3033551568124</v>
      </c>
      <c r="J70" s="8">
        <f t="shared" si="22"/>
        <v>548.4</v>
      </c>
      <c r="K70" s="8">
        <f t="shared" si="22"/>
        <v>208.9999999999999</v>
      </c>
      <c r="L70" s="8">
        <f t="shared" si="22"/>
        <v>-987.5000000000002</v>
      </c>
      <c r="M70" s="8">
        <f t="shared" si="22"/>
        <v>1154.8999999999999</v>
      </c>
      <c r="N70" s="8">
        <f t="shared" si="22"/>
        <v>1755.4</v>
      </c>
      <c r="O70" s="49">
        <f>-O71+O72</f>
        <v>8565.389787071446</v>
      </c>
      <c r="P70" s="49">
        <f aca="true" t="shared" si="23" ref="P70:BC70">-P71+P72</f>
        <v>5565.007741260678</v>
      </c>
      <c r="Q70" s="49">
        <f t="shared" si="23"/>
        <v>-12607.419553469663</v>
      </c>
      <c r="R70" s="49">
        <f t="shared" si="23"/>
        <v>8710.88247009703</v>
      </c>
      <c r="S70" s="49">
        <f t="shared" si="23"/>
        <v>-430.79225873932296</v>
      </c>
      <c r="T70" s="49">
        <f t="shared" si="23"/>
        <v>759.9000000000001</v>
      </c>
      <c r="U70" s="49">
        <f t="shared" si="23"/>
        <v>80</v>
      </c>
      <c r="V70" s="49">
        <f t="shared" si="23"/>
        <v>-137.7</v>
      </c>
      <c r="W70" s="49">
        <f t="shared" si="23"/>
        <v>-210.5</v>
      </c>
      <c r="X70" s="49">
        <f t="shared" si="23"/>
        <v>1430.4</v>
      </c>
      <c r="Y70" s="49">
        <f t="shared" si="23"/>
        <v>-907.8000000000001</v>
      </c>
      <c r="Z70" s="49">
        <f t="shared" si="23"/>
        <v>1876.6000000000001</v>
      </c>
      <c r="AA70" s="49">
        <f t="shared" si="23"/>
        <v>-536.8</v>
      </c>
      <c r="AB70" s="49">
        <f t="shared" si="23"/>
        <v>2757</v>
      </c>
      <c r="AC70" s="49">
        <f t="shared" si="23"/>
        <v>529.5</v>
      </c>
      <c r="AD70" s="49">
        <f t="shared" si="23"/>
        <v>355.2</v>
      </c>
      <c r="AE70" s="49">
        <f t="shared" si="23"/>
        <v>4196.9</v>
      </c>
      <c r="AF70" s="49">
        <f t="shared" si="23"/>
        <v>203.9</v>
      </c>
      <c r="AG70" s="49">
        <f t="shared" si="23"/>
        <v>-1012.5</v>
      </c>
      <c r="AH70" s="49">
        <f t="shared" si="23"/>
        <v>-479.2</v>
      </c>
      <c r="AI70" s="49">
        <f t="shared" si="23"/>
        <v>-272.4</v>
      </c>
      <c r="AJ70" s="49">
        <f t="shared" si="23"/>
        <v>-1177.10910431186</v>
      </c>
      <c r="AK70" s="49">
        <f t="shared" si="23"/>
        <v>-2894.5796777661753</v>
      </c>
      <c r="AL70" s="49">
        <f t="shared" si="23"/>
        <v>-6039.9124115183</v>
      </c>
      <c r="AM70" s="49">
        <f t="shared" si="23"/>
        <v>-742.8473535256819</v>
      </c>
      <c r="AN70" s="49">
        <f t="shared" si="23"/>
        <v>-2986.7818598638496</v>
      </c>
      <c r="AO70" s="49">
        <f t="shared" si="23"/>
        <v>1005.0280346056002</v>
      </c>
      <c r="AP70" s="49">
        <f t="shared" si="23"/>
        <v>-2407.9171810894</v>
      </c>
      <c r="AQ70" s="49">
        <f t="shared" si="23"/>
        <v>-389.67538093490396</v>
      </c>
      <c r="AR70" s="49">
        <f t="shared" si="23"/>
        <v>-1216.1321685684002</v>
      </c>
      <c r="AS70" s="49">
        <f t="shared" si="23"/>
        <v>16895.751385917312</v>
      </c>
      <c r="AT70" s="49">
        <f t="shared" si="23"/>
        <v>-2329.054513312</v>
      </c>
      <c r="AU70" s="49">
        <f t="shared" si="23"/>
        <v>-32.82252192159999</v>
      </c>
      <c r="AV70" s="49">
        <f t="shared" si="23"/>
        <v>-532.3812745408999</v>
      </c>
      <c r="AW70" s="49">
        <f t="shared" si="23"/>
        <v>-1560.9077973643182</v>
      </c>
      <c r="AX70" s="49">
        <f t="shared" si="23"/>
        <v>215.59402431979998</v>
      </c>
      <c r="AY70" s="49">
        <f t="shared" si="23"/>
        <v>-1848.7462821437612</v>
      </c>
      <c r="AZ70" s="49">
        <f t="shared" si="23"/>
        <v>-2460.4541553519</v>
      </c>
      <c r="BA70" s="49">
        <f t="shared" si="23"/>
        <v>2146.1849227476996</v>
      </c>
      <c r="BB70" s="49">
        <f t="shared" si="23"/>
        <v>-176.47376875</v>
      </c>
      <c r="BC70" s="49">
        <f t="shared" si="23"/>
        <v>-696.5999999999999</v>
      </c>
      <c r="BD70" s="49">
        <f aca="true" t="shared" si="24" ref="BD70:BP70">-BD71+BD72</f>
        <v>668.3</v>
      </c>
      <c r="BE70" s="49">
        <f t="shared" si="24"/>
        <v>-1427.1</v>
      </c>
      <c r="BF70" s="49">
        <f t="shared" si="24"/>
        <v>0</v>
      </c>
      <c r="BG70" s="49">
        <f t="shared" si="24"/>
        <v>0</v>
      </c>
      <c r="BH70" s="49">
        <f t="shared" si="24"/>
        <v>0</v>
      </c>
      <c r="BI70" s="49">
        <f t="shared" si="24"/>
        <v>0</v>
      </c>
      <c r="BJ70" s="49">
        <f t="shared" si="24"/>
        <v>0</v>
      </c>
      <c r="BK70" s="49">
        <f t="shared" si="24"/>
        <v>0</v>
      </c>
      <c r="BL70" s="49">
        <f t="shared" si="24"/>
        <v>0</v>
      </c>
      <c r="BM70" s="49">
        <f t="shared" si="24"/>
        <v>0</v>
      </c>
      <c r="BN70" s="49">
        <f t="shared" si="24"/>
        <v>0</v>
      </c>
      <c r="BO70" s="49">
        <f t="shared" si="24"/>
        <v>15289.94383641401</v>
      </c>
      <c r="BP70" s="49">
        <f t="shared" si="24"/>
        <v>-1455.4</v>
      </c>
      <c r="BQ70" s="118"/>
      <c r="BR70" s="118"/>
    </row>
    <row r="71" spans="2:70" ht="19.5" customHeight="1">
      <c r="B71" s="35" t="s">
        <v>39</v>
      </c>
      <c r="C71" s="10">
        <v>624.6575697564</v>
      </c>
      <c r="D71" s="11">
        <v>1236.3039787138002</v>
      </c>
      <c r="E71" s="11">
        <v>0</v>
      </c>
      <c r="F71" s="13">
        <v>1486.9</v>
      </c>
      <c r="G71" s="13">
        <v>2529.5</v>
      </c>
      <c r="H71" s="13"/>
      <c r="I71" s="13">
        <v>4551.6955476697</v>
      </c>
      <c r="J71" s="13">
        <v>572.9</v>
      </c>
      <c r="K71" s="13">
        <v>1077.6</v>
      </c>
      <c r="L71" s="10">
        <v>1155.8</v>
      </c>
      <c r="M71" s="10">
        <v>1322.6</v>
      </c>
      <c r="N71" s="10">
        <v>1755.4</v>
      </c>
      <c r="O71" s="49">
        <v>7747.967309068455</v>
      </c>
      <c r="P71" s="49">
        <v>6854.9540296765235</v>
      </c>
      <c r="Q71" s="49">
        <v>35693.828176035466</v>
      </c>
      <c r="R71" s="48">
        <v>9701.661645297487</v>
      </c>
      <c r="S71" s="49">
        <v>494.65402967652295</v>
      </c>
      <c r="T71" s="49">
        <v>73.8</v>
      </c>
      <c r="U71" s="49">
        <v>827.4</v>
      </c>
      <c r="V71" s="49">
        <v>137.7</v>
      </c>
      <c r="W71" s="49">
        <v>511.6</v>
      </c>
      <c r="X71" s="49">
        <v>0</v>
      </c>
      <c r="Y71" s="49">
        <v>1462.4</v>
      </c>
      <c r="Z71" s="49">
        <v>346.3</v>
      </c>
      <c r="AA71" s="49">
        <v>1317.8</v>
      </c>
      <c r="AB71" s="49">
        <v>1204.6</v>
      </c>
      <c r="AC71" s="49">
        <v>478.7</v>
      </c>
      <c r="AD71" s="49">
        <v>0</v>
      </c>
      <c r="AE71" s="70">
        <v>10554</v>
      </c>
      <c r="AF71" s="70">
        <v>104.9</v>
      </c>
      <c r="AG71" s="70">
        <v>1500.2</v>
      </c>
      <c r="AH71" s="70">
        <v>525.9</v>
      </c>
      <c r="AI71" s="70">
        <v>959.8</v>
      </c>
      <c r="AJ71" s="70">
        <v>1192.77270431186</v>
      </c>
      <c r="AK71" s="70">
        <v>3383.9181845187754</v>
      </c>
      <c r="AL71" s="70">
        <v>6653.2304296791</v>
      </c>
      <c r="AM71" s="70">
        <v>1038.055935247482</v>
      </c>
      <c r="AN71" s="70">
        <v>2986.7818598638496</v>
      </c>
      <c r="AO71" s="70">
        <v>3816.6928661194</v>
      </c>
      <c r="AP71" s="70">
        <v>2977.576196295</v>
      </c>
      <c r="AQ71" s="70">
        <v>1104.0638322644038</v>
      </c>
      <c r="AR71" s="70">
        <v>3436.9358770804</v>
      </c>
      <c r="AS71" s="70">
        <v>2486.011611452685</v>
      </c>
      <c r="AT71" s="70">
        <v>2543.0342845</v>
      </c>
      <c r="AU71" s="70">
        <v>32.925</v>
      </c>
      <c r="AV71" s="70">
        <v>33.0398</v>
      </c>
      <c r="AW71" s="40">
        <v>0</v>
      </c>
      <c r="AX71" s="40">
        <v>0</v>
      </c>
      <c r="AY71" s="40">
        <v>0</v>
      </c>
      <c r="AZ71" s="40">
        <v>65.65124</v>
      </c>
      <c r="BA71" s="40">
        <v>0</v>
      </c>
      <c r="BB71" s="40"/>
      <c r="BC71" s="40">
        <v>843.8</v>
      </c>
      <c r="BD71" s="41">
        <v>1655.8</v>
      </c>
      <c r="BE71" s="40">
        <v>1427.1</v>
      </c>
      <c r="BF71" s="40"/>
      <c r="BG71" s="40"/>
      <c r="BH71" s="40"/>
      <c r="BI71" s="40"/>
      <c r="BJ71" s="40"/>
      <c r="BK71" s="40"/>
      <c r="BL71" s="40"/>
      <c r="BM71" s="40"/>
      <c r="BN71" s="40"/>
      <c r="BO71" s="106">
        <f>+AQ71+AR71+AS71</f>
        <v>7027.011320797488</v>
      </c>
      <c r="BP71" s="108">
        <f>+BC71+BD71+BE71</f>
        <v>3926.7</v>
      </c>
      <c r="BQ71" s="118"/>
      <c r="BR71" s="118"/>
    </row>
    <row r="72" spans="2:70" ht="19.5" customHeight="1">
      <c r="B72" s="35" t="s">
        <v>40</v>
      </c>
      <c r="C72" s="10">
        <v>570.699615403566</v>
      </c>
      <c r="D72" s="11">
        <v>29.175501152</v>
      </c>
      <c r="E72" s="11">
        <v>910.1</v>
      </c>
      <c r="F72" s="13">
        <v>2518.5</v>
      </c>
      <c r="G72" s="13">
        <v>0</v>
      </c>
      <c r="H72" s="13"/>
      <c r="I72" s="13">
        <v>515.392192512888</v>
      </c>
      <c r="J72" s="13">
        <v>24.5</v>
      </c>
      <c r="K72" s="13">
        <v>868.6</v>
      </c>
      <c r="L72" s="10">
        <v>2143.3</v>
      </c>
      <c r="M72" s="10">
        <v>167.7</v>
      </c>
      <c r="N72" s="10">
        <v>0</v>
      </c>
      <c r="O72" s="49">
        <v>16313.3570961399</v>
      </c>
      <c r="P72" s="49">
        <v>12419.961770937201</v>
      </c>
      <c r="Q72" s="49">
        <v>23086.408622565803</v>
      </c>
      <c r="R72" s="48">
        <v>18412.544115394518</v>
      </c>
      <c r="S72" s="49">
        <v>63.861770937199985</v>
      </c>
      <c r="T72" s="49">
        <v>833.7</v>
      </c>
      <c r="U72" s="49">
        <v>907.4</v>
      </c>
      <c r="V72" s="49">
        <v>0</v>
      </c>
      <c r="W72" s="49">
        <v>301.1</v>
      </c>
      <c r="X72" s="49">
        <v>1430.4</v>
      </c>
      <c r="Y72" s="49">
        <v>554.6</v>
      </c>
      <c r="Z72" s="49">
        <v>2222.9</v>
      </c>
      <c r="AA72" s="49">
        <v>781</v>
      </c>
      <c r="AB72" s="49">
        <v>3961.6</v>
      </c>
      <c r="AC72" s="49">
        <v>1008.2</v>
      </c>
      <c r="AD72" s="49">
        <v>355.2</v>
      </c>
      <c r="AE72" s="70">
        <v>14750.9</v>
      </c>
      <c r="AF72" s="70">
        <v>308.8</v>
      </c>
      <c r="AG72" s="70">
        <v>487.7</v>
      </c>
      <c r="AH72" s="70">
        <v>46.7</v>
      </c>
      <c r="AI72" s="70">
        <v>687.4</v>
      </c>
      <c r="AJ72" s="70">
        <v>15.663599999999999</v>
      </c>
      <c r="AK72" s="70">
        <v>489.33850675260004</v>
      </c>
      <c r="AL72" s="70">
        <v>613.3180181608</v>
      </c>
      <c r="AM72" s="70">
        <v>295.20858172180004</v>
      </c>
      <c r="AN72" s="70">
        <v>0</v>
      </c>
      <c r="AO72" s="70">
        <v>4821.720900725</v>
      </c>
      <c r="AP72" s="70">
        <v>569.6590152056</v>
      </c>
      <c r="AQ72" s="70">
        <v>714.3884513294998</v>
      </c>
      <c r="AR72" s="70">
        <v>2220.803708512</v>
      </c>
      <c r="AS72" s="70">
        <v>19381.76299737</v>
      </c>
      <c r="AT72" s="70">
        <v>213.979771188</v>
      </c>
      <c r="AU72" s="70">
        <v>0.10247807840000465</v>
      </c>
      <c r="AV72" s="70">
        <v>-499.3414745408999</v>
      </c>
      <c r="AW72" s="40">
        <v>-1560.9077973643182</v>
      </c>
      <c r="AX72" s="40">
        <v>215.59402431979998</v>
      </c>
      <c r="AY72" s="40">
        <v>-1848.7462821437612</v>
      </c>
      <c r="AZ72" s="40">
        <v>-2394.8029153519</v>
      </c>
      <c r="BA72" s="40">
        <v>2146.1849227476996</v>
      </c>
      <c r="BB72" s="40">
        <v>-176.47376875</v>
      </c>
      <c r="BC72" s="41">
        <v>147.2</v>
      </c>
      <c r="BD72" s="41">
        <v>2324.1</v>
      </c>
      <c r="BE72" s="40">
        <v>0</v>
      </c>
      <c r="BF72" s="40"/>
      <c r="BG72" s="40"/>
      <c r="BH72" s="40"/>
      <c r="BI72" s="40"/>
      <c r="BJ72" s="40"/>
      <c r="BK72" s="40"/>
      <c r="BL72" s="40"/>
      <c r="BM72" s="40"/>
      <c r="BN72" s="40"/>
      <c r="BO72" s="106">
        <f>+AQ72+AR72+AS72</f>
        <v>22316.955157211498</v>
      </c>
      <c r="BP72" s="108">
        <f>+BC72+BD72+BE72</f>
        <v>2471.2999999999997</v>
      </c>
      <c r="BQ72" s="118"/>
      <c r="BR72" s="118"/>
    </row>
    <row r="73" spans="2:70" ht="19.5" customHeight="1">
      <c r="B73" s="36" t="s">
        <v>46</v>
      </c>
      <c r="C73" s="14">
        <f aca="true" t="shared" si="25" ref="C73:AL73">+C47+C14</f>
        <v>-4999.911184644957</v>
      </c>
      <c r="D73" s="14">
        <f t="shared" si="25"/>
        <v>35733.109482020176</v>
      </c>
      <c r="E73" s="14">
        <f t="shared" si="25"/>
        <v>-35036.2</v>
      </c>
      <c r="F73" s="14">
        <f t="shared" si="25"/>
        <v>-7906.399999999994</v>
      </c>
      <c r="G73" s="14">
        <f t="shared" si="25"/>
        <v>18297.800000000003</v>
      </c>
      <c r="H73" s="14">
        <f t="shared" si="25"/>
        <v>-19298.300000000003</v>
      </c>
      <c r="I73" s="14">
        <f t="shared" si="25"/>
        <v>-11432.75508491154</v>
      </c>
      <c r="J73" s="14">
        <f t="shared" si="25"/>
        <v>13782.800000000003</v>
      </c>
      <c r="K73" s="14">
        <f t="shared" si="25"/>
        <v>-3201.2999999999993</v>
      </c>
      <c r="L73" s="14">
        <f t="shared" si="25"/>
        <v>18565.200000000004</v>
      </c>
      <c r="M73" s="14">
        <f t="shared" si="25"/>
        <v>26822.5</v>
      </c>
      <c r="N73" s="14">
        <f t="shared" si="25"/>
        <v>50738.70000000001</v>
      </c>
      <c r="O73" s="54">
        <f t="shared" si="25"/>
        <v>81618.07580663447</v>
      </c>
      <c r="P73" s="54">
        <f t="shared" si="25"/>
        <v>-163630.52931260434</v>
      </c>
      <c r="Q73" s="54">
        <f t="shared" si="25"/>
        <v>-148390.3466224842</v>
      </c>
      <c r="R73" s="54">
        <f t="shared" si="25"/>
        <v>-134310.010674404</v>
      </c>
      <c r="S73" s="54">
        <f t="shared" si="25"/>
        <v>-38579.52931260426</v>
      </c>
      <c r="T73" s="54">
        <f t="shared" si="25"/>
        <v>6180.000000000007</v>
      </c>
      <c r="U73" s="54">
        <f t="shared" si="25"/>
        <v>-17120.500000000007</v>
      </c>
      <c r="V73" s="54">
        <f t="shared" si="25"/>
        <v>6796.699999999997</v>
      </c>
      <c r="W73" s="54">
        <f t="shared" si="25"/>
        <v>-29299.59999999999</v>
      </c>
      <c r="X73" s="54">
        <f t="shared" si="25"/>
        <v>5496.899999999998</v>
      </c>
      <c r="Y73" s="54">
        <f t="shared" si="25"/>
        <v>-17988.200000000004</v>
      </c>
      <c r="Z73" s="54">
        <f t="shared" si="25"/>
        <v>-34930.799999999996</v>
      </c>
      <c r="AA73" s="54">
        <f t="shared" si="25"/>
        <v>28291.10000000001</v>
      </c>
      <c r="AB73" s="54">
        <f t="shared" si="25"/>
        <v>-27652.300000000003</v>
      </c>
      <c r="AC73" s="54">
        <f t="shared" si="25"/>
        <v>-16226.700000000003</v>
      </c>
      <c r="AD73" s="54">
        <f t="shared" si="25"/>
        <v>-28639.899999999994</v>
      </c>
      <c r="AE73" s="54">
        <f t="shared" si="25"/>
        <v>18172.2</v>
      </c>
      <c r="AF73" s="54">
        <f>+AF47+AF14</f>
        <v>-21472.200000000004</v>
      </c>
      <c r="AG73" s="54">
        <f t="shared" si="25"/>
        <v>19761.8</v>
      </c>
      <c r="AH73" s="54">
        <f t="shared" si="25"/>
        <v>-1834.9000000000033</v>
      </c>
      <c r="AI73" s="54">
        <f t="shared" si="25"/>
        <v>13649.999999999996</v>
      </c>
      <c r="AJ73" s="54">
        <f t="shared" si="25"/>
        <v>-41583.17271956212</v>
      </c>
      <c r="AK73" s="54">
        <f t="shared" si="25"/>
        <v>-31604.999813737766</v>
      </c>
      <c r="AL73" s="54">
        <f t="shared" si="25"/>
        <v>-38763.27081440759</v>
      </c>
      <c r="AM73" s="54">
        <f aca="true" t="shared" si="26" ref="AM73:BO73">+AM47+AM14</f>
        <v>-35088.838595232184</v>
      </c>
      <c r="AN73" s="54">
        <f t="shared" si="26"/>
        <v>-7372.008956958309</v>
      </c>
      <c r="AO73" s="54">
        <f t="shared" si="26"/>
        <v>-35720.971584050385</v>
      </c>
      <c r="AP73" s="54">
        <f t="shared" si="26"/>
        <v>13466.015861464019</v>
      </c>
      <c r="AQ73" s="54">
        <f t="shared" si="26"/>
        <v>-46306.006125606844</v>
      </c>
      <c r="AR73" s="54">
        <f t="shared" si="26"/>
        <v>-24279.17828138775</v>
      </c>
      <c r="AS73" s="54">
        <f t="shared" si="26"/>
        <v>-19490.364128142217</v>
      </c>
      <c r="AT73" s="54">
        <f t="shared" si="26"/>
        <v>-13037.54318236624</v>
      </c>
      <c r="AU73" s="54">
        <f t="shared" si="26"/>
        <v>-28566.171943646874</v>
      </c>
      <c r="AV73" s="54">
        <f t="shared" si="26"/>
        <v>17323.674266022834</v>
      </c>
      <c r="AW73" s="54">
        <f t="shared" si="26"/>
        <v>-3910.13186227003</v>
      </c>
      <c r="AX73" s="54">
        <f t="shared" si="26"/>
        <v>-31825.19368115799</v>
      </c>
      <c r="AY73" s="54">
        <f t="shared" si="26"/>
        <v>13300.929971509733</v>
      </c>
      <c r="AZ73" s="54">
        <f t="shared" si="26"/>
        <v>-1921.5770879183328</v>
      </c>
      <c r="BA73" s="54">
        <f t="shared" si="26"/>
        <v>18145.05609364864</v>
      </c>
      <c r="BB73" s="54">
        <f t="shared" si="26"/>
        <v>-13743.504713088852</v>
      </c>
      <c r="BC73" s="54">
        <f t="shared" si="26"/>
        <v>22335.83803219854</v>
      </c>
      <c r="BD73" s="54">
        <f t="shared" si="26"/>
        <v>12108.00993047679</v>
      </c>
      <c r="BE73" s="54">
        <f t="shared" si="26"/>
        <v>-25056.34170025002</v>
      </c>
      <c r="BF73" s="54">
        <f t="shared" si="26"/>
        <v>0</v>
      </c>
      <c r="BG73" s="54">
        <f t="shared" si="26"/>
        <v>0</v>
      </c>
      <c r="BH73" s="54">
        <f t="shared" si="26"/>
        <v>0</v>
      </c>
      <c r="BI73" s="54">
        <f t="shared" si="26"/>
        <v>0</v>
      </c>
      <c r="BJ73" s="54">
        <f t="shared" si="26"/>
        <v>0</v>
      </c>
      <c r="BK73" s="54">
        <f t="shared" si="26"/>
        <v>0</v>
      </c>
      <c r="BL73" s="54">
        <f t="shared" si="26"/>
        <v>0</v>
      </c>
      <c r="BM73" s="54">
        <f t="shared" si="26"/>
        <v>0</v>
      </c>
      <c r="BN73" s="54">
        <f t="shared" si="26"/>
        <v>0</v>
      </c>
      <c r="BO73" s="54">
        <f t="shared" si="26"/>
        <v>-90075.54853513683</v>
      </c>
      <c r="BP73" s="54">
        <f>+BP47+BP14</f>
        <v>9387.506262425319</v>
      </c>
      <c r="BQ73" s="118"/>
      <c r="BR73" s="118"/>
    </row>
    <row r="74" spans="2:68" ht="15.75">
      <c r="B74" s="138" t="s">
        <v>48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62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1"/>
    </row>
    <row r="76" spans="3:68" ht="15.75"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122"/>
      <c r="R76" s="123"/>
      <c r="S76" s="40"/>
      <c r="T76" s="40"/>
      <c r="U76" s="40"/>
      <c r="V76" s="40"/>
      <c r="W76" s="40"/>
      <c r="X76" s="40"/>
      <c r="Y76" s="40"/>
      <c r="Z76" s="40"/>
      <c r="AA76" s="40"/>
      <c r="AB76" s="41"/>
      <c r="AC76" s="41"/>
      <c r="AD76" s="41"/>
      <c r="AE76" s="41"/>
      <c r="AF76" s="41"/>
      <c r="AG76" s="41"/>
      <c r="BO76" s="4"/>
      <c r="BP76" s="4"/>
    </row>
    <row r="77" spans="17:68" ht="15.75">
      <c r="Q77" s="124"/>
      <c r="R77" s="124"/>
      <c r="BP77" s="68"/>
    </row>
    <row r="78" spans="3:68" ht="15.75"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P78" s="4"/>
    </row>
  </sheetData>
  <sheetProtection/>
  <mergeCells count="3">
    <mergeCell ref="BP6:BP8"/>
    <mergeCell ref="B6:AO8"/>
    <mergeCell ref="S74:AD74"/>
  </mergeCells>
  <printOptions/>
  <pageMargins left="0.984251968503937" right="0.2755905511811024" top="1.2598425196850394" bottom="0.15748031496062992" header="1.299212598425197" footer="0.11811023622047245"/>
  <pageSetup fitToHeight="0" fitToWidth="0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NGENDAKURIYO Mathias</cp:lastModifiedBy>
  <cp:lastPrinted>2017-06-22T13:19:39Z</cp:lastPrinted>
  <dcterms:created xsi:type="dcterms:W3CDTF">2006-05-29T08:43:27Z</dcterms:created>
  <dcterms:modified xsi:type="dcterms:W3CDTF">2017-06-22T14:24:29Z</dcterms:modified>
  <cp:category/>
  <cp:version/>
  <cp:contentType/>
  <cp:contentStatus/>
</cp:coreProperties>
</file>