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site en français-JUIN- 2025\"/>
    </mc:Choice>
  </mc:AlternateContent>
  <bookViews>
    <workbookView xWindow="0" yWindow="0" windowWidth="12090" windowHeight="7860" activeTab="2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76" i="6" l="1"/>
  <c r="L76" i="6"/>
  <c r="O76" i="6" s="1"/>
  <c r="T76" i="6" s="1"/>
  <c r="E76" i="6"/>
  <c r="U216" i="5"/>
  <c r="T216" i="5"/>
  <c r="S216" i="5"/>
  <c r="O216" i="5"/>
  <c r="L216" i="5"/>
  <c r="E216" i="5"/>
  <c r="U76" i="6" l="1"/>
  <c r="U74" i="6"/>
  <c r="U75" i="6"/>
  <c r="T74" i="6"/>
  <c r="T75" i="6"/>
  <c r="S74" i="6"/>
  <c r="S75" i="6"/>
  <c r="O75" i="6"/>
  <c r="L75" i="6"/>
  <c r="E75" i="6"/>
  <c r="E209" i="5"/>
  <c r="E210" i="5"/>
  <c r="E211" i="5"/>
  <c r="E212" i="5"/>
  <c r="E213" i="5"/>
  <c r="E214" i="5"/>
  <c r="E215" i="5"/>
  <c r="L207" i="5"/>
  <c r="L208" i="5"/>
  <c r="L209" i="5"/>
  <c r="L210" i="5"/>
  <c r="L211" i="5"/>
  <c r="L212" i="5"/>
  <c r="L213" i="5"/>
  <c r="L214" i="5"/>
  <c r="L215" i="5"/>
  <c r="O211" i="5"/>
  <c r="O212" i="5"/>
  <c r="O213" i="5"/>
  <c r="O214" i="5"/>
  <c r="O215" i="5"/>
  <c r="S212" i="5"/>
  <c r="S213" i="5"/>
  <c r="S214" i="5"/>
  <c r="S215" i="5"/>
  <c r="T215" i="5" l="1"/>
  <c r="U215" i="5" s="1"/>
  <c r="T214" i="5"/>
  <c r="U214" i="5" s="1"/>
  <c r="T213" i="5"/>
  <c r="U213" i="5" s="1"/>
  <c r="T212" i="5"/>
  <c r="U212" i="5" s="1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T211" i="5"/>
  <c r="O210" i="5"/>
  <c r="S211" i="5"/>
  <c r="U211" i="5" l="1"/>
  <c r="S210" i="5" l="1"/>
  <c r="S23" i="7" l="1"/>
  <c r="L23" i="7"/>
  <c r="O23" i="7" s="1"/>
  <c r="T23" i="7" s="1"/>
  <c r="E23" i="7"/>
  <c r="U23" i="7" s="1"/>
  <c r="E74" i="6"/>
  <c r="U206" i="5"/>
  <c r="S206" i="5"/>
  <c r="T206" i="5" s="1"/>
  <c r="S207" i="5"/>
  <c r="T207" i="5" s="1"/>
  <c r="U207" i="5" s="1"/>
  <c r="S208" i="5"/>
  <c r="T208" i="5" s="1"/>
  <c r="U208" i="5" s="1"/>
  <c r="S209" i="5"/>
  <c r="T209" i="5" s="1"/>
  <c r="U209" i="5" s="1"/>
  <c r="T204" i="5"/>
  <c r="T205" i="5"/>
  <c r="T210" i="5"/>
  <c r="U210" i="5" s="1"/>
  <c r="O206" i="5"/>
  <c r="O207" i="5"/>
  <c r="O208" i="5"/>
  <c r="O209" i="5"/>
  <c r="L206" i="5"/>
  <c r="E206" i="5"/>
  <c r="E207" i="5"/>
  <c r="E208" i="5"/>
  <c r="L205" i="5"/>
  <c r="S205" i="5" l="1"/>
  <c r="O205" i="5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U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U205" i="5" l="1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T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E186" i="5" s="1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U191" i="5" l="1"/>
  <c r="U187" i="5"/>
  <c r="U190" i="5"/>
  <c r="U188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U186" i="5" s="1"/>
  <c r="T185" i="5"/>
  <c r="U185" i="5" l="1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T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63" i="5" l="1"/>
  <c r="T176" i="5"/>
  <c r="T165" i="5"/>
  <c r="T164" i="5"/>
  <c r="T177" i="5"/>
  <c r="U177" i="5" s="1"/>
  <c r="T168" i="5"/>
  <c r="T169" i="5"/>
  <c r="T181" i="5"/>
  <c r="T170" i="5"/>
  <c r="T171" i="5"/>
  <c r="T172" i="5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1" i="5"/>
  <c r="U172" i="5"/>
  <c r="U173" i="5"/>
  <c r="U176" i="5"/>
  <c r="U179" i="5"/>
  <c r="U180" i="5"/>
  <c r="U181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<sst xmlns="http://schemas.openxmlformats.org/spreadsheetml/2006/main" count="386" uniqueCount="72">
  <si>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</si>
  <si>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</si>
  <si>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</si>
  <si>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</si>
  <si>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</si>
  <si>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</si>
  <si>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</si>
  <si>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</si>
  <si>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</si>
  <si>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</si>
  <si>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</si>
  <si>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</si>
  <si>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</si>
  <si>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</si>
  <si>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</si>
  <si>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</si>
  <si>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</si>
  <si>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</si>
  <si>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</si>
  <si>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</si>
  <si>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</si>
  <si>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</si>
  <si>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</si>
  <si>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</si>
  <si>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</si>
  <si>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</si>
  <si>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</si>
  <si>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</si>
  <si>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</si>
  <si>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</si>
  <si>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</si>
  <si>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</si>
  <si>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</si>
  <si>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</si>
  <si>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</si>
  <si>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</si>
  <si>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</si>
  <si>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</si>
  <si>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</si>
  <si>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</si>
  <si>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</si>
  <si>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</si>
  <si>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</si>
  <si>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</si>
  <si>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</si>
  <si>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</si>
  <si>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</si>
  <si>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</si>
  <si>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</si>
  <si>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</si>
  <si>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</si>
  <si>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</si>
  <si>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</si>
  <si>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</si>
  <si>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</si>
  <si>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</si>
  <si>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</si>
  <si>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</si>
  <si>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</si>
  <si>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</si>
  <si>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</si>
  <si>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</si>
  <si>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</si>
  <si>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</si>
  <si>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2024</t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</si>
  <si>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</si>
  <si>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</si>
  <si>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t>Aout-23</t>
  </si>
  <si>
    <t>Aout-24</t>
  </si>
  <si>
    <t>Q2-2025</t>
  </si>
  <si>
    <r>
      <t>Juin-25</t>
    </r>
    <r>
      <rPr>
        <vertAlign val="superscript"/>
        <sz val="12"/>
        <rFont val="Cambria"/>
        <family val="1"/>
      </rPr>
      <t>(p)</t>
    </r>
  </si>
  <si>
    <r>
      <t xml:space="preserve">                   Juin-25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</si>
</sst>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9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vertAlign val="superscript"/>
      <sz val="12"/>
      <name val="Cambria"/>
      <family val="1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9" fillId="0" borderId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24" fillId="0" borderId="8">
      <protection hidden="1"/>
    </xf>
    <xf numFmtId="0" fontId="25" fillId="7" borderId="8" applyNumberFormat="0" applyFont="0" applyBorder="0" applyAlignment="0" applyProtection="0">
      <protection hidden="1"/>
    </xf>
    <xf numFmtId="0" fontId="21" fillId="0" borderId="0"/>
    <xf numFmtId="0" fontId="26" fillId="0" borderId="0"/>
    <xf numFmtId="2" fontId="27" fillId="0" borderId="0">
      <protection locked="0"/>
    </xf>
    <xf numFmtId="2" fontId="28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0" fontId="29" fillId="8" borderId="10">
      <alignment horizontal="right" vertical="center"/>
    </xf>
    <xf numFmtId="0" fontId="30" fillId="8" borderId="10">
      <alignment horizontal="right" vertical="center"/>
    </xf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21" fillId="8" borderId="19"/>
    <xf numFmtId="0" fontId="31" fillId="9" borderId="10">
      <alignment horizontal="center" vertical="center"/>
    </xf>
    <xf numFmtId="0" fontId="29" fillId="8" borderId="10">
      <alignment horizontal="right" vertical="center"/>
    </xf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21" fillId="8" borderId="0"/>
    <xf numFmtId="0" fontId="32" fillId="8" borderId="10">
      <alignment horizontal="left" vertical="center"/>
    </xf>
    <xf numFmtId="0" fontId="32" fillId="8" borderId="20">
      <alignment vertical="center"/>
    </xf>
    <xf numFmtId="0" fontId="33" fillId="8" borderId="21">
      <alignment vertical="center"/>
    </xf>
    <xf numFmtId="0" fontId="32" fillId="8" borderId="10"/>
    <xf numFmtId="0" fontId="30" fillId="8" borderId="10">
      <alignment horizontal="right" vertical="center"/>
    </xf>
    <xf numFmtId="0" fontId="34" fillId="10" borderId="10">
      <alignment horizontal="left" vertical="center"/>
    </xf>
    <xf numFmtId="0" fontId="34" fillId="10" borderId="10">
      <alignment horizontal="left" vertical="center"/>
    </xf>
    <xf numFmtId="0" fontId="35" fillId="8" borderId="10">
      <alignment horizontal="left" vertical="center"/>
    </xf>
    <xf numFmtId="0" fontId="36" fillId="8" borderId="19"/>
    <xf numFmtId="0" fontId="31" fillId="11" borderId="10">
      <alignment horizontal="left" vertical="center"/>
    </xf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38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55" fillId="6" borderId="22" applyNumberFormat="0" applyFont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2" fontId="27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8" fontId="39" fillId="0" borderId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77" fontId="19" fillId="0" borderId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41" fillId="0" borderId="0"/>
    <xf numFmtId="0" fontId="27" fillId="0" borderId="0">
      <protection locked="0"/>
    </xf>
    <xf numFmtId="188" fontId="27" fillId="0" borderId="0">
      <protection locked="0"/>
    </xf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188" fontId="27" fillId="0" borderId="0">
      <protection locked="0"/>
    </xf>
    <xf numFmtId="38" fontId="42" fillId="11" borderId="0" applyNumberFormat="0" applyBorder="0" applyAlignment="0" applyProtection="0"/>
    <xf numFmtId="0" fontId="43" fillId="0" borderId="23" applyNumberFormat="0" applyAlignment="0" applyProtection="0">
      <alignment horizontal="left" vertical="center"/>
    </xf>
    <xf numFmtId="0" fontId="43" fillId="0" borderId="12">
      <alignment horizontal="left" vertical="center"/>
    </xf>
    <xf numFmtId="189" fontId="44" fillId="0" borderId="0">
      <protection locked="0"/>
    </xf>
    <xf numFmtId="189" fontId="44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72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0" fontId="42" fillId="8" borderId="10" applyNumberFormat="0" applyBorder="0" applyAlignment="0" applyProtection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15" fontId="21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0" fillId="0" borderId="8">
      <alignment horizontal="left"/>
      <protection locked="0"/>
    </xf>
    <xf numFmtId="1" fontId="37" fillId="0" borderId="0" applyNumberFormat="0" applyAlignment="0">
      <alignment horizontal="center"/>
    </xf>
    <xf numFmtId="176" fontId="51" fillId="0" borderId="0" applyNumberFormat="0">
      <alignment horizontal="centerContinuous"/>
    </xf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5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8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21" fillId="0" borderId="0" applyFont="0" applyFill="0" applyBorder="0" applyAlignment="0" applyProtection="0"/>
    <xf numFmtId="190" fontId="41" fillId="0" borderId="0" applyFont="0" applyFill="0" applyBorder="0" applyAlignment="0" applyProtection="0"/>
    <xf numFmtId="191" fontId="41" fillId="0" borderId="0" applyFont="0" applyFill="0" applyBorder="0" applyAlignment="0" applyProtection="0"/>
    <xf numFmtId="192" fontId="27" fillId="0" borderId="0">
      <protection locked="0"/>
    </xf>
    <xf numFmtId="168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4" fontId="2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55" fillId="0" borderId="0" applyFont="0" applyFill="0" applyBorder="0" applyAlignment="0" applyProtection="0"/>
    <xf numFmtId="193" fontId="27" fillId="0" borderId="0">
      <protection locked="0"/>
    </xf>
    <xf numFmtId="194" fontId="27" fillId="0" borderId="0">
      <protection locked="0"/>
    </xf>
    <xf numFmtId="0" fontId="52" fillId="0" borderId="0"/>
    <xf numFmtId="0" fontId="53" fillId="0" borderId="0"/>
    <xf numFmtId="0" fontId="19" fillId="0" borderId="0"/>
    <xf numFmtId="0" fontId="54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0" fontId="19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0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177" fontId="19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19" fillId="0" borderId="0"/>
    <xf numFmtId="177" fontId="19" fillId="0" borderId="0"/>
    <xf numFmtId="0" fontId="19" fillId="0" borderId="0"/>
    <xf numFmtId="177" fontId="19" fillId="0" borderId="0"/>
    <xf numFmtId="0" fontId="19" fillId="0" borderId="0"/>
    <xf numFmtId="177" fontId="19" fillId="0" borderId="0"/>
    <xf numFmtId="0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177" fontId="19" fillId="0" borderId="0"/>
    <xf numFmtId="0" fontId="19" fillId="0" borderId="0"/>
    <xf numFmtId="177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8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2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21" fillId="0" borderId="0"/>
    <xf numFmtId="0" fontId="37" fillId="0" borderId="0"/>
    <xf numFmtId="0" fontId="21" fillId="0" borderId="0"/>
    <xf numFmtId="171" fontId="52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177" fontId="19" fillId="0" borderId="0"/>
    <xf numFmtId="177" fontId="19" fillId="0" borderId="0"/>
    <xf numFmtId="0" fontId="19" fillId="0" borderId="0"/>
    <xf numFmtId="177" fontId="19" fillId="0" borderId="0"/>
    <xf numFmtId="177" fontId="19" fillId="0" borderId="0"/>
    <xf numFmtId="0" fontId="19" fillId="0" borderId="0"/>
    <xf numFmtId="177" fontId="19" fillId="0" borderId="0"/>
    <xf numFmtId="0" fontId="21" fillId="0" borderId="0"/>
    <xf numFmtId="0" fontId="19" fillId="0" borderId="0"/>
    <xf numFmtId="177" fontId="19" fillId="0" borderId="0"/>
    <xf numFmtId="0" fontId="21" fillId="0" borderId="0"/>
    <xf numFmtId="0" fontId="19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19" fillId="0" borderId="0"/>
    <xf numFmtId="0" fontId="21" fillId="0" borderId="0"/>
    <xf numFmtId="0" fontId="1" fillId="0" borderId="0"/>
    <xf numFmtId="0" fontId="19" fillId="0" borderId="0"/>
    <xf numFmtId="0" fontId="21" fillId="0" borderId="0"/>
    <xf numFmtId="0" fontId="21" fillId="0" borderId="0"/>
    <xf numFmtId="0" fontId="1" fillId="0" borderId="0"/>
    <xf numFmtId="177" fontId="19" fillId="0" borderId="0"/>
    <xf numFmtId="0" fontId="55" fillId="0" borderId="0"/>
    <xf numFmtId="177" fontId="19" fillId="0" borderId="0"/>
    <xf numFmtId="0" fontId="1" fillId="0" borderId="0"/>
    <xf numFmtId="0" fontId="21" fillId="0" borderId="0"/>
    <xf numFmtId="0" fontId="1" fillId="0" borderId="0"/>
    <xf numFmtId="0" fontId="55" fillId="0" borderId="0"/>
    <xf numFmtId="177" fontId="19" fillId="0" borderId="0"/>
    <xf numFmtId="0" fontId="1" fillId="0" borderId="0"/>
    <xf numFmtId="0" fontId="21" fillId="0" borderId="0"/>
    <xf numFmtId="0" fontId="1" fillId="0" borderId="0"/>
    <xf numFmtId="0" fontId="55" fillId="0" borderId="0"/>
    <xf numFmtId="177" fontId="19" fillId="0" borderId="0"/>
    <xf numFmtId="0" fontId="1" fillId="0" borderId="0"/>
    <xf numFmtId="0" fontId="1" fillId="0" borderId="0"/>
    <xf numFmtId="177" fontId="19" fillId="0" borderId="0"/>
    <xf numFmtId="0" fontId="19" fillId="0" borderId="0"/>
    <xf numFmtId="177" fontId="19" fillId="0" borderId="0"/>
    <xf numFmtId="0" fontId="55" fillId="0" borderId="0"/>
    <xf numFmtId="177" fontId="19" fillId="0" borderId="0"/>
    <xf numFmtId="0" fontId="1" fillId="0" borderId="0"/>
    <xf numFmtId="0" fontId="1" fillId="0" borderId="0"/>
    <xf numFmtId="177" fontId="19" fillId="0" borderId="0"/>
    <xf numFmtId="0" fontId="19" fillId="0" borderId="0"/>
    <xf numFmtId="177" fontId="19" fillId="0" borderId="0"/>
    <xf numFmtId="0" fontId="55" fillId="0" borderId="0"/>
    <xf numFmtId="177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55" fillId="0" borderId="0"/>
    <xf numFmtId="177" fontId="19" fillId="0" borderId="0"/>
    <xf numFmtId="177" fontId="19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0" fontId="19" fillId="0" borderId="0"/>
    <xf numFmtId="0" fontId="21" fillId="0" borderId="0"/>
    <xf numFmtId="0" fontId="55" fillId="0" borderId="0"/>
    <xf numFmtId="177" fontId="19" fillId="0" borderId="0"/>
    <xf numFmtId="0" fontId="21" fillId="0" borderId="0"/>
    <xf numFmtId="0" fontId="55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7" fillId="0" borderId="0"/>
    <xf numFmtId="0" fontId="21" fillId="0" borderId="0"/>
    <xf numFmtId="0" fontId="55" fillId="0" borderId="0"/>
    <xf numFmtId="0" fontId="55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5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170" fontId="19" fillId="0" borderId="0"/>
    <xf numFmtId="0" fontId="21" fillId="0" borderId="0"/>
    <xf numFmtId="0" fontId="21" fillId="0" borderId="0"/>
    <xf numFmtId="0" fontId="19" fillId="0" borderId="0"/>
    <xf numFmtId="195" fontId="37" fillId="0" borderId="0" applyFill="0" applyBorder="0" applyProtection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177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1" fillId="0" borderId="0"/>
    <xf numFmtId="0" fontId="19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55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171" fontId="19" fillId="0" borderId="0"/>
    <xf numFmtId="0" fontId="21" fillId="0" borderId="0"/>
    <xf numFmtId="0" fontId="58" fillId="0" borderId="0" applyNumberFormat="0" applyBorder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1" fontId="19" fillId="0" borderId="0"/>
    <xf numFmtId="171" fontId="19" fillId="0" borderId="0"/>
    <xf numFmtId="0" fontId="21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170" fontId="19" fillId="0" borderId="0"/>
    <xf numFmtId="175" fontId="20" fillId="0" borderId="0" applyFont="0" applyFill="0" applyBorder="0" applyAlignment="0" applyProtection="0"/>
    <xf numFmtId="170" fontId="19" fillId="0" borderId="0"/>
  </cellStyleXfs>
  <cellXfs count="66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1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J20" sqref="J20"/>
    </sheetView>
  </sheetViews>
  <sheetFormatPr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45809</v>
      </c>
    </row>
    <row r="13" spans="2:5">
      <c r="B13" s="7" t="s">
        <v>31</v>
      </c>
      <c r="C13" s="8" t="s">
        <v>60</v>
      </c>
      <c r="D13" s="8" t="s">
        <v>31</v>
      </c>
      <c r="E13" s="10" t="s">
        <v>69</v>
      </c>
    </row>
    <row r="14" spans="2:5">
      <c r="B14" s="7" t="s">
        <v>32</v>
      </c>
      <c r="C14" s="8" t="s">
        <v>38</v>
      </c>
      <c r="D14" s="8" t="s">
        <v>32</v>
      </c>
      <c r="E14" s="9" t="s">
        <v>64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18"/>
  <sheetViews>
    <sheetView zoomScale="80" zoomScaleNormal="80" workbookViewId="0">
      <pane xSplit="1" ySplit="6" topLeftCell="B196" activePane="bottomRight" state="frozen"/>
      <selection pane="topRight" activeCell="B1" sqref="B1"/>
      <selection pane="bottomLeft" activeCell="A7" sqref="A7"/>
      <selection pane="bottomRight" activeCell="A216" sqref="A216:XFD216"/>
    </sheetView>
  </sheetViews>
  <sheetFormatPr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42" t="s">
        <v>55</v>
      </c>
      <c r="G2" s="42"/>
      <c r="H2" s="42"/>
    </row>
    <row r="3" spans="1:21" ht="21" customHeight="1"/>
    <row r="4" spans="1:21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</row>
    <row r="5" spans="1:21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</row>
    <row r="6" spans="1:21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16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67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6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6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6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16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16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68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f t="shared" si="42"/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f t="shared" si="43"/>
        <v>4767876.6999999993</v>
      </c>
      <c r="M208" s="30">
        <v>1086349.1666666665</v>
      </c>
      <c r="N208" s="29">
        <v>234166.10000000003</v>
      </c>
      <c r="O208" s="31">
        <f t="shared" si="45"/>
        <v>3447361.4333333327</v>
      </c>
      <c r="P208" s="36">
        <v>11855.4</v>
      </c>
      <c r="Q208" s="31">
        <v>5457381.5666666664</v>
      </c>
      <c r="R208" s="31">
        <v>977.6</v>
      </c>
      <c r="S208" s="29">
        <f t="shared" si="44"/>
        <v>5470214.5666666664</v>
      </c>
      <c r="T208" s="33">
        <f t="shared" si="46"/>
        <v>8917576</v>
      </c>
      <c r="U208" s="29">
        <f t="shared" si="35"/>
        <v>7336341.0999999996</v>
      </c>
    </row>
    <row r="209" spans="1:22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f t="shared" si="42"/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f t="shared" si="43"/>
        <v>4955374.3000000007</v>
      </c>
      <c r="M209" s="30">
        <v>1152278.3333333335</v>
      </c>
      <c r="N209" s="29">
        <v>239229.8</v>
      </c>
      <c r="O209" s="31">
        <f t="shared" si="45"/>
        <v>3563866.1666666674</v>
      </c>
      <c r="P209" s="36">
        <v>17733.300000000003</v>
      </c>
      <c r="Q209" s="31">
        <v>5569501.5333333341</v>
      </c>
      <c r="R209" s="31">
        <v>1174.8000000000002</v>
      </c>
      <c r="S209" s="29">
        <f t="shared" si="44"/>
        <v>5588409.6333333338</v>
      </c>
      <c r="T209" s="33">
        <f t="shared" si="46"/>
        <v>9152275.8000000007</v>
      </c>
      <c r="U209" s="29">
        <f t="shared" si="35"/>
        <v>7637898</v>
      </c>
    </row>
    <row r="210" spans="1:22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f t="shared" si="42"/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f t="shared" si="43"/>
        <v>5115287.5</v>
      </c>
      <c r="M210" s="30">
        <v>1113900.2999999998</v>
      </c>
      <c r="N210" s="29">
        <v>250593.6</v>
      </c>
      <c r="O210" s="31">
        <f t="shared" si="45"/>
        <v>3750793.6</v>
      </c>
      <c r="P210" s="36">
        <v>13044.300000000001</v>
      </c>
      <c r="Q210" s="31">
        <v>5618117.9000000004</v>
      </c>
      <c r="R210" s="31">
        <v>1170.2</v>
      </c>
      <c r="S210" s="29">
        <f t="shared" si="44"/>
        <v>5632332.4000000004</v>
      </c>
      <c r="T210" s="33">
        <f t="shared" si="46"/>
        <v>9383126</v>
      </c>
      <c r="U210" s="29">
        <f t="shared" si="35"/>
        <v>7924111.5999999996</v>
      </c>
    </row>
    <row r="211" spans="1:22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f t="shared" si="42"/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f t="shared" si="43"/>
        <v>5255902.5333333332</v>
      </c>
      <c r="M211" s="30">
        <v>1091793.1666666665</v>
      </c>
      <c r="N211" s="29">
        <v>271980.3</v>
      </c>
      <c r="O211" s="31">
        <f t="shared" si="45"/>
        <v>3892129.0666666669</v>
      </c>
      <c r="P211" s="36">
        <v>13190.1</v>
      </c>
      <c r="Q211" s="31">
        <v>5673175.9333333327</v>
      </c>
      <c r="R211" s="31">
        <v>1009.5000000000001</v>
      </c>
      <c r="S211" s="29">
        <f t="shared" si="44"/>
        <v>5687375.5333333323</v>
      </c>
      <c r="T211" s="33">
        <f t="shared" si="46"/>
        <v>9579504.5999999996</v>
      </c>
      <c r="U211" s="29">
        <f t="shared" si="35"/>
        <v>8037861.4000000004</v>
      </c>
    </row>
    <row r="212" spans="1:22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f t="shared" si="42"/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f t="shared" si="43"/>
        <v>5101673.8666666662</v>
      </c>
      <c r="M212" s="30">
        <v>1219797.4333333331</v>
      </c>
      <c r="N212" s="29">
        <v>189829.00000000003</v>
      </c>
      <c r="O212" s="31">
        <f t="shared" si="45"/>
        <v>3692047.4333333331</v>
      </c>
      <c r="P212" s="36">
        <v>12205.2</v>
      </c>
      <c r="Q212" s="31">
        <v>5757418.2666666657</v>
      </c>
      <c r="R212" s="31">
        <v>921.9</v>
      </c>
      <c r="S212" s="29">
        <f t="shared" si="44"/>
        <v>5770545.3666666662</v>
      </c>
      <c r="T212" s="33">
        <f t="shared" si="46"/>
        <v>9462592.7999999989</v>
      </c>
      <c r="U212" s="29">
        <f t="shared" si="35"/>
        <v>7890366.1999999993</v>
      </c>
    </row>
    <row r="213" spans="1:22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f t="shared" si="42"/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f t="shared" si="43"/>
        <v>5124697.7</v>
      </c>
      <c r="M213" s="30">
        <v>1114498.8</v>
      </c>
      <c r="N213" s="29">
        <v>241724.5</v>
      </c>
      <c r="O213" s="31">
        <f t="shared" si="45"/>
        <v>3768474.4000000004</v>
      </c>
      <c r="P213" s="36">
        <v>20132.2</v>
      </c>
      <c r="Q213" s="31">
        <v>5827337.5000000019</v>
      </c>
      <c r="R213" s="31">
        <v>1008.3</v>
      </c>
      <c r="S213" s="29">
        <f t="shared" si="44"/>
        <v>5848478.0000000019</v>
      </c>
      <c r="T213" s="33">
        <f t="shared" si="46"/>
        <v>9616952.4000000022</v>
      </c>
      <c r="U213" s="29">
        <f t="shared" si="35"/>
        <v>8044340.5000000019</v>
      </c>
    </row>
    <row r="214" spans="1:22" s="35" customFormat="1" ht="18">
      <c r="A214" s="40" t="s">
        <v>65</v>
      </c>
      <c r="B214" s="30">
        <v>-634426.70000000007</v>
      </c>
      <c r="C214" s="30">
        <v>-1002217.4</v>
      </c>
      <c r="D214" s="30">
        <v>0</v>
      </c>
      <c r="E214" s="29">
        <f t="shared" si="42"/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f t="shared" si="43"/>
        <v>5207843.3</v>
      </c>
      <c r="M214" s="30">
        <v>1156884.3999999999</v>
      </c>
      <c r="N214" s="29">
        <v>272937</v>
      </c>
      <c r="O214" s="31">
        <f t="shared" si="45"/>
        <v>3778021.9</v>
      </c>
      <c r="P214" s="36">
        <v>14146</v>
      </c>
      <c r="Q214" s="31">
        <v>5892827.9000000013</v>
      </c>
      <c r="R214" s="31">
        <v>892</v>
      </c>
      <c r="S214" s="29">
        <f t="shared" si="44"/>
        <v>5907865.9000000013</v>
      </c>
      <c r="T214" s="33">
        <f t="shared" si="46"/>
        <v>9685887.8000000007</v>
      </c>
      <c r="U214" s="29">
        <f t="shared" si="35"/>
        <v>8049243.7000000011</v>
      </c>
    </row>
    <row r="215" spans="1:22" s="35" customFormat="1" ht="18">
      <c r="A215" s="40" t="s">
        <v>66</v>
      </c>
      <c r="B215" s="30">
        <v>-648525.29999999981</v>
      </c>
      <c r="C215" s="30">
        <v>-1052134.2000000002</v>
      </c>
      <c r="D215" s="30">
        <v>0</v>
      </c>
      <c r="E215" s="29">
        <f t="shared" si="42"/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f t="shared" si="43"/>
        <v>5232631.1000000006</v>
      </c>
      <c r="M215" s="30">
        <v>1103105.2000000002</v>
      </c>
      <c r="N215" s="29">
        <v>261701.40000000002</v>
      </c>
      <c r="O215" s="31">
        <f t="shared" si="45"/>
        <v>3867824.5000000005</v>
      </c>
      <c r="P215" s="36">
        <v>12297.300000000001</v>
      </c>
      <c r="Q215" s="31">
        <v>6008604.2000000002</v>
      </c>
      <c r="R215" s="31">
        <v>875.4</v>
      </c>
      <c r="S215" s="29">
        <f t="shared" si="44"/>
        <v>6021776.9000000004</v>
      </c>
      <c r="T215" s="33">
        <f t="shared" si="46"/>
        <v>9889601.4000000004</v>
      </c>
      <c r="U215" s="29">
        <f t="shared" si="35"/>
        <v>8188941.9000000004</v>
      </c>
    </row>
    <row r="216" spans="1:22" s="35" customFormat="1" ht="18">
      <c r="A216" s="40" t="s">
        <v>70</v>
      </c>
      <c r="B216" s="30">
        <v>-568852.99999999988</v>
      </c>
      <c r="C216" s="30">
        <v>-1038720.9900000003</v>
      </c>
      <c r="D216" s="30">
        <v>0</v>
      </c>
      <c r="E216" s="29">
        <f t="shared" si="42"/>
        <v>-1607573.9900000002</v>
      </c>
      <c r="F216" s="30">
        <v>1017484.8</v>
      </c>
      <c r="G216" s="30">
        <v>2523417.8000000003</v>
      </c>
      <c r="H216" s="30"/>
      <c r="I216" s="30">
        <v>781278.33</v>
      </c>
      <c r="J216" s="30">
        <v>0</v>
      </c>
      <c r="K216" s="30">
        <v>1355991.1</v>
      </c>
      <c r="L216" s="31">
        <f t="shared" si="43"/>
        <v>5678172.0300000012</v>
      </c>
      <c r="M216" s="30">
        <v>1221195.18</v>
      </c>
      <c r="N216" s="29">
        <v>291079.20999999996</v>
      </c>
      <c r="O216" s="31">
        <f t="shared" si="45"/>
        <v>4165897.6400000015</v>
      </c>
      <c r="P216" s="36">
        <v>12343.890000000001</v>
      </c>
      <c r="Q216" s="31">
        <v>6069486.7600000007</v>
      </c>
      <c r="R216" s="31">
        <v>859.37</v>
      </c>
      <c r="S216" s="29">
        <f t="shared" si="44"/>
        <v>6082690.0200000005</v>
      </c>
      <c r="T216" s="33">
        <f t="shared" si="46"/>
        <v>10248587.660000002</v>
      </c>
      <c r="U216" s="29">
        <f t="shared" si="35"/>
        <v>8641013.6700000018</v>
      </c>
    </row>
    <row r="217" spans="1:22" s="35" customFormat="1" ht="15.75">
      <c r="A217" s="46" t="s">
        <v>45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8"/>
    </row>
    <row r="218" spans="1:22" s="35" customFormat="1">
      <c r="A218" s="49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1"/>
      <c r="V218" s="2"/>
    </row>
  </sheetData>
  <mergeCells count="10">
    <mergeCell ref="A217:U218"/>
    <mergeCell ref="T5:T6"/>
    <mergeCell ref="U4:U6"/>
    <mergeCell ref="B4:E5"/>
    <mergeCell ref="A4:A6"/>
    <mergeCell ref="F2:H2"/>
    <mergeCell ref="F5:O5"/>
    <mergeCell ref="P5:S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78"/>
  <sheetViews>
    <sheetView tabSelected="1" zoomScale="80" zoomScaleNormal="80" workbookViewId="0">
      <pane xSplit="1" ySplit="6" topLeftCell="P59" activePane="bottomRight" state="frozen"/>
      <selection pane="topRight" activeCell="B1" sqref="B1"/>
      <selection pane="bottomLeft" activeCell="A7" sqref="A7"/>
      <selection pane="bottomRight" activeCell="E82" sqref="E82"/>
    </sheetView>
  </sheetViews>
  <sheetFormatPr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42" t="s">
        <v>55</v>
      </c>
      <c r="F2" s="42"/>
      <c r="G2" s="4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1638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16382" s="23" customFormat="1" ht="126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5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5" si="13">+SUM(F51:K51)</f>
        <v>1880056.4</v>
      </c>
      <c r="M51" s="30">
        <v>412450</v>
      </c>
      <c r="N51" s="29">
        <v>58269.8</v>
      </c>
      <c r="O51" s="31">
        <f t="shared" ref="O51:O76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6" si="15">SUM(O51,S51)</f>
        <v>2456444.2000000002</v>
      </c>
      <c r="U51" s="29">
        <f t="shared" ref="U51:U76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f t="shared" ref="E74:E75" si="21">+SUM(B74:D74)</f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f t="shared" si="13"/>
        <v>5115287.5</v>
      </c>
      <c r="M74" s="30">
        <v>1113900.2999999998</v>
      </c>
      <c r="N74" s="29">
        <v>250593.6</v>
      </c>
      <c r="O74" s="31">
        <f t="shared" si="14"/>
        <v>3750793.6</v>
      </c>
      <c r="P74" s="36">
        <v>13044.300000000001</v>
      </c>
      <c r="Q74" s="31">
        <v>5618117.9000000004</v>
      </c>
      <c r="R74" s="31">
        <v>1170.2</v>
      </c>
      <c r="S74" s="29">
        <f t="shared" si="9"/>
        <v>5632332.4000000004</v>
      </c>
      <c r="T74" s="33">
        <f t="shared" si="15"/>
        <v>9383126</v>
      </c>
      <c r="U74" s="29">
        <f t="shared" si="16"/>
        <v>7924111.5999999996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f t="shared" si="21"/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f t="shared" si="13"/>
        <v>5124697.7</v>
      </c>
      <c r="M75" s="30">
        <v>1114498.8</v>
      </c>
      <c r="N75" s="29">
        <v>241724.5</v>
      </c>
      <c r="O75" s="31">
        <f t="shared" si="14"/>
        <v>3768474.4000000004</v>
      </c>
      <c r="P75" s="36">
        <v>20132.2</v>
      </c>
      <c r="Q75" s="31">
        <v>5827337.5000000019</v>
      </c>
      <c r="R75" s="31">
        <v>1008.3</v>
      </c>
      <c r="S75" s="29">
        <f t="shared" si="9"/>
        <v>5848478.0000000019</v>
      </c>
      <c r="T75" s="33">
        <f t="shared" si="15"/>
        <v>9616952.4000000022</v>
      </c>
      <c r="U75" s="29">
        <f t="shared" si="16"/>
        <v>8044340.5000000019</v>
      </c>
    </row>
    <row r="76" spans="1:22" s="35" customFormat="1" ht="18">
      <c r="A76" s="40" t="s">
        <v>71</v>
      </c>
      <c r="B76" s="30">
        <v>-568852.99999999988</v>
      </c>
      <c r="C76" s="30">
        <v>-1038720.9900000003</v>
      </c>
      <c r="D76" s="30">
        <v>0</v>
      </c>
      <c r="E76" s="29">
        <f t="shared" ref="E76" si="22">+SUM(B76:D76)</f>
        <v>-1607573.9900000002</v>
      </c>
      <c r="F76" s="30">
        <v>1017484.8</v>
      </c>
      <c r="G76" s="30">
        <v>2523417.8000000003</v>
      </c>
      <c r="H76" s="30"/>
      <c r="I76" s="30">
        <v>781278.33</v>
      </c>
      <c r="J76" s="30">
        <v>0</v>
      </c>
      <c r="K76" s="30">
        <v>1355991.1</v>
      </c>
      <c r="L76" s="31">
        <f t="shared" ref="L76" si="23">+SUM(F76:K76)</f>
        <v>5678172.0300000012</v>
      </c>
      <c r="M76" s="30">
        <v>1221195.18</v>
      </c>
      <c r="N76" s="29">
        <v>291079.20999999996</v>
      </c>
      <c r="O76" s="31">
        <f t="shared" si="14"/>
        <v>4165897.6400000015</v>
      </c>
      <c r="P76" s="36">
        <v>12343.890000000001</v>
      </c>
      <c r="Q76" s="31">
        <v>6069486.7600000007</v>
      </c>
      <c r="R76" s="31">
        <v>859.37</v>
      </c>
      <c r="S76" s="29">
        <f t="shared" ref="S76" si="24">SUM(P76:R76)</f>
        <v>6082690.0200000005</v>
      </c>
      <c r="T76" s="33">
        <f t="shared" si="15"/>
        <v>10248587.660000002</v>
      </c>
      <c r="U76" s="29">
        <f t="shared" si="16"/>
        <v>8641013.6700000018</v>
      </c>
    </row>
    <row r="77" spans="1:22" s="35" customFormat="1" ht="15.75">
      <c r="A77" s="46" t="s">
        <v>45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8"/>
      <c r="V77" s="34"/>
    </row>
    <row r="78" spans="1:22" s="35" customFormat="1" ht="15.75">
      <c r="A78" s="4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1"/>
      <c r="V78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77:U78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42" t="s">
        <v>55</v>
      </c>
      <c r="F2" s="42"/>
      <c r="G2" s="4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63" t="s">
        <v>46</v>
      </c>
      <c r="B4" s="57" t="s">
        <v>3</v>
      </c>
      <c r="C4" s="58"/>
      <c r="D4" s="58"/>
      <c r="E4" s="59"/>
      <c r="F4" s="43" t="s">
        <v>4</v>
      </c>
      <c r="G4" s="44"/>
      <c r="H4" s="44"/>
      <c r="I4" s="44"/>
      <c r="J4" s="44"/>
      <c r="K4" s="44"/>
      <c r="L4" s="44"/>
      <c r="M4" s="44"/>
      <c r="N4" s="44"/>
      <c r="O4" s="45"/>
      <c r="P4" s="43"/>
      <c r="Q4" s="44"/>
      <c r="R4" s="44"/>
      <c r="S4" s="44"/>
      <c r="T4" s="44"/>
      <c r="U4" s="54" t="s">
        <v>21</v>
      </c>
      <c r="V4" s="22"/>
    </row>
    <row r="5" spans="1:22" s="23" customFormat="1" ht="18">
      <c r="A5" s="64"/>
      <c r="B5" s="60"/>
      <c r="C5" s="61"/>
      <c r="D5" s="61"/>
      <c r="E5" s="62"/>
      <c r="F5" s="43" t="s">
        <v>22</v>
      </c>
      <c r="G5" s="44"/>
      <c r="H5" s="44"/>
      <c r="I5" s="44"/>
      <c r="J5" s="44"/>
      <c r="K5" s="44"/>
      <c r="L5" s="44"/>
      <c r="M5" s="44"/>
      <c r="N5" s="44"/>
      <c r="O5" s="45"/>
      <c r="P5" s="43" t="s">
        <v>7</v>
      </c>
      <c r="Q5" s="44"/>
      <c r="R5" s="44"/>
      <c r="S5" s="44"/>
      <c r="T5" s="52" t="s">
        <v>0</v>
      </c>
      <c r="U5" s="55"/>
      <c r="V5" s="24"/>
    </row>
    <row r="6" spans="1:22" s="23" customFormat="1" ht="90">
      <c r="A6" s="65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53"/>
      <c r="U6" s="56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19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f t="shared" ref="E23" si="20">+SUM(B23:D23)</f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f t="shared" ref="L23" si="21">+SUM(F23:K23)</f>
        <v>5115287.5</v>
      </c>
      <c r="M23" s="30">
        <v>1113900.2999999998</v>
      </c>
      <c r="N23" s="29">
        <v>250593.6</v>
      </c>
      <c r="O23" s="31">
        <f t="shared" ref="O23" si="22">+L23-M23-N23</f>
        <v>3750793.6</v>
      </c>
      <c r="P23" s="36">
        <v>13044.300000000001</v>
      </c>
      <c r="Q23" s="31">
        <v>5618117.9000000004</v>
      </c>
      <c r="R23" s="31">
        <v>1170.2</v>
      </c>
      <c r="S23" s="29">
        <f t="shared" ref="S23" si="23">SUM(P23:R23)</f>
        <v>5632332.4000000004</v>
      </c>
      <c r="T23" s="33">
        <f t="shared" ref="T23" si="24">SUM(O23,S23)</f>
        <v>9383126</v>
      </c>
      <c r="U23" s="29">
        <f t="shared" ref="U23" si="25">SUM(E23,T23)</f>
        <v>7924111.5999999996</v>
      </c>
    </row>
    <row r="24" spans="1:22" s="35" customFormat="1" ht="15.75">
      <c r="A24" s="46" t="s">
        <v>45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8"/>
      <c r="V24" s="34"/>
    </row>
    <row r="25" spans="1:22" s="35" customFormat="1" ht="15.7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1"/>
      <c r="V25" s="34"/>
    </row>
  </sheetData>
  <mergeCells count="10">
    <mergeCell ref="E2:G2"/>
    <mergeCell ref="A4:A6"/>
    <mergeCell ref="B4:E5"/>
    <mergeCell ref="F4:O4"/>
    <mergeCell ref="P4:T4"/>
    <mergeCell ref="U4:U6"/>
    <mergeCell ref="F5:O5"/>
    <mergeCell ref="P5:S5"/>
    <mergeCell ref="T5:T6"/>
    <mergeCell ref="A24:U25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NDIKUMWENAYO Oscar</cp:lastModifiedBy>
  <cp:lastPrinted>2016-11-30T12:34:59Z</cp:lastPrinted>
  <dcterms:created xsi:type="dcterms:W3CDTF">2000-10-18T12:42:23Z</dcterms:created>
  <dcterms:modified xsi:type="dcterms:W3CDTF">2025-08-12T07:14:29Z</dcterms:modified>
</cp:coreProperties>
</file>