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AOUT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P218" i="3" l="1"/>
  <c r="O218" i="3"/>
  <c r="H218" i="3"/>
  <c r="P216" i="3" l="1"/>
  <c r="P217" i="3"/>
  <c r="O76" i="4" l="1"/>
  <c r="P76" i="4" s="1"/>
  <c r="H76" i="4"/>
  <c r="O75" i="4"/>
  <c r="P75" i="4" s="1"/>
  <c r="H75" i="4"/>
  <c r="H210" i="3"/>
  <c r="H211" i="3"/>
  <c r="H212" i="3"/>
  <c r="H213" i="3"/>
  <c r="H214" i="3"/>
  <c r="H215" i="3"/>
  <c r="P215" i="3" s="1"/>
  <c r="H216" i="3"/>
  <c r="H217" i="3"/>
  <c r="O211" i="3"/>
  <c r="O212" i="3"/>
  <c r="P212" i="3" s="1"/>
  <c r="O213" i="3"/>
  <c r="P213" i="3" s="1"/>
  <c r="O214" i="3"/>
  <c r="P214" i="3" s="1"/>
  <c r="O215" i="3"/>
  <c r="O216" i="3"/>
  <c r="O217" i="3"/>
  <c r="P211" i="3" l="1"/>
  <c r="H74" i="4" l="1"/>
  <c r="O74" i="4"/>
  <c r="P74" i="4" s="1"/>
  <c r="P73" i="4" l="1"/>
  <c r="O73" i="4"/>
  <c r="H209" i="3"/>
  <c r="P209" i="3" s="1"/>
  <c r="P208" i="3"/>
  <c r="P210" i="3"/>
  <c r="O209" i="3"/>
  <c r="O210" i="3"/>
  <c r="H59" i="4" l="1"/>
  <c r="H60" i="4"/>
  <c r="H61" i="4"/>
  <c r="H62" i="4"/>
  <c r="H63" i="4"/>
  <c r="H64" i="4"/>
  <c r="H65" i="4"/>
  <c r="P65" i="4" s="1"/>
  <c r="H66" i="4"/>
  <c r="H67" i="4"/>
  <c r="P67" i="4" s="1"/>
  <c r="H68" i="4"/>
  <c r="P68" i="4" s="1"/>
  <c r="H69" i="4"/>
  <c r="P69" i="4" s="1"/>
  <c r="H70" i="4"/>
  <c r="P70" i="4" s="1"/>
  <c r="H71" i="4"/>
  <c r="H72" i="4"/>
  <c r="H73" i="4"/>
  <c r="O63" i="4"/>
  <c r="O64" i="4"/>
  <c r="O65" i="4"/>
  <c r="O66" i="4"/>
  <c r="P66" i="4" s="1"/>
  <c r="O67" i="4"/>
  <c r="O68" i="4"/>
  <c r="O69" i="4"/>
  <c r="O70" i="4"/>
  <c r="O71" i="4"/>
  <c r="P71" i="4" s="1"/>
  <c r="O72" i="4"/>
  <c r="P72" i="4" s="1"/>
  <c r="O52" i="4"/>
  <c r="O53" i="4"/>
  <c r="O54" i="4"/>
  <c r="O55" i="4"/>
  <c r="O56" i="4"/>
  <c r="P56" i="4" s="1"/>
  <c r="O57" i="4"/>
  <c r="P57" i="4" s="1"/>
  <c r="O58" i="4"/>
  <c r="P58" i="4" s="1"/>
  <c r="O59" i="4"/>
  <c r="P59" i="4" s="1"/>
  <c r="O60" i="4"/>
  <c r="P60" i="4" s="1"/>
  <c r="O61" i="4"/>
  <c r="O62" i="4"/>
  <c r="P62" i="4" s="1"/>
  <c r="P52" i="4"/>
  <c r="P53" i="4"/>
  <c r="P54" i="4"/>
  <c r="P55" i="4"/>
  <c r="P63" i="4"/>
  <c r="P64" i="4"/>
  <c r="H208" i="3"/>
  <c r="O208" i="3"/>
  <c r="P207" i="3"/>
  <c r="P61" i="4" l="1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H19" i="5"/>
  <c r="H20" i="5"/>
  <c r="H21" i="5"/>
  <c r="H22" i="5"/>
  <c r="H23" i="5"/>
  <c r="O192" i="3"/>
  <c r="P192" i="3"/>
  <c r="O193" i="3"/>
  <c r="P193" i="3"/>
  <c r="O194" i="3"/>
  <c r="P194" i="3"/>
  <c r="O195" i="3"/>
  <c r="P195" i="3"/>
  <c r="O196" i="3"/>
  <c r="P196" i="3"/>
  <c r="O197" i="3"/>
  <c r="P197" i="3"/>
  <c r="O198" i="3"/>
  <c r="P198" i="3"/>
  <c r="O199" i="3"/>
  <c r="P199" i="3"/>
  <c r="O200" i="3"/>
  <c r="P200" i="3"/>
  <c r="O201" i="3"/>
  <c r="P201" i="3"/>
  <c r="O202" i="3"/>
  <c r="P202" i="3"/>
  <c r="O203" i="3"/>
  <c r="P203" i="3"/>
  <c r="O204" i="3"/>
  <c r="P204" i="3"/>
  <c r="O205" i="3"/>
  <c r="P205" i="3"/>
  <c r="O206" i="3"/>
  <c r="P206" i="3"/>
  <c r="O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O191" i="3" l="1"/>
  <c r="H191" i="3"/>
  <c r="O190" i="3"/>
  <c r="H190" i="3"/>
  <c r="O189" i="3"/>
  <c r="H189" i="3"/>
  <c r="O188" i="3"/>
  <c r="H188" i="3"/>
  <c r="O187" i="3"/>
  <c r="H187" i="3"/>
  <c r="O186" i="3"/>
  <c r="H186" i="3"/>
  <c r="O185" i="3"/>
  <c r="H185" i="3"/>
  <c r="O184" i="3"/>
  <c r="H184" i="3"/>
  <c r="O183" i="3"/>
  <c r="H183" i="3"/>
  <c r="O182" i="3"/>
  <c r="H182" i="3"/>
  <c r="P182" i="3" l="1"/>
  <c r="P183" i="3"/>
  <c r="P184" i="3"/>
  <c r="P185" i="3"/>
  <c r="P186" i="3"/>
  <c r="P187" i="3"/>
  <c r="P188" i="3"/>
  <c r="P189" i="3"/>
  <c r="P190" i="3"/>
  <c r="P191" i="3"/>
  <c r="O163" i="3" l="1"/>
  <c r="O164" i="3"/>
  <c r="O165" i="3"/>
  <c r="O166" i="3"/>
  <c r="O167" i="3"/>
  <c r="O168" i="3"/>
  <c r="O169" i="3"/>
  <c r="P169" i="3" s="1"/>
  <c r="O170" i="3"/>
  <c r="O171" i="3"/>
  <c r="O172" i="3"/>
  <c r="O173" i="3"/>
  <c r="P173" i="3" s="1"/>
  <c r="O174" i="3"/>
  <c r="P174" i="3" s="1"/>
  <c r="O175" i="3"/>
  <c r="O176" i="3"/>
  <c r="O177" i="3"/>
  <c r="O178" i="3"/>
  <c r="O179" i="3"/>
  <c r="O180" i="3"/>
  <c r="O181" i="3"/>
  <c r="P181" i="3" s="1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P177" i="3" s="1"/>
  <c r="H178" i="3"/>
  <c r="H179" i="3"/>
  <c r="H180" i="3"/>
  <c r="H181" i="3"/>
  <c r="P167" i="3" l="1"/>
  <c r="P166" i="3"/>
  <c r="P165" i="3"/>
  <c r="P176" i="3"/>
  <c r="P175" i="3"/>
  <c r="P172" i="3"/>
  <c r="P164" i="3"/>
  <c r="P163" i="3"/>
  <c r="P170" i="3"/>
  <c r="P171" i="3"/>
  <c r="P178" i="3"/>
  <c r="P180" i="3"/>
  <c r="P179" i="3"/>
  <c r="P168" i="3"/>
  <c r="G19" i="5" l="1"/>
  <c r="G58" i="4"/>
  <c r="H58" i="4" s="1"/>
  <c r="O162" i="3"/>
  <c r="G162" i="3"/>
  <c r="H162" i="3" s="1"/>
  <c r="P162" i="3" l="1"/>
  <c r="G57" i="4" l="1"/>
  <c r="H57" i="4" s="1"/>
  <c r="O161" i="3"/>
  <c r="G161" i="3"/>
  <c r="H161" i="3" s="1"/>
  <c r="O160" i="3"/>
  <c r="G160" i="3"/>
  <c r="H160" i="3" s="1"/>
  <c r="O159" i="3"/>
  <c r="G159" i="3"/>
  <c r="H159" i="3" s="1"/>
  <c r="O158" i="3"/>
  <c r="G158" i="3"/>
  <c r="H158" i="3" s="1"/>
  <c r="O157" i="3"/>
  <c r="G157" i="3"/>
  <c r="H157" i="3" s="1"/>
  <c r="P158" i="3" l="1"/>
  <c r="P159" i="3"/>
  <c r="P160" i="3"/>
  <c r="P157" i="3"/>
  <c r="P161" i="3"/>
  <c r="H18" i="5"/>
  <c r="G56" i="4"/>
  <c r="H56" i="4" s="1"/>
  <c r="G55" i="4"/>
  <c r="H55" i="4" s="1"/>
  <c r="H54" i="4"/>
  <c r="H53" i="4"/>
  <c r="O156" i="3"/>
  <c r="G156" i="3"/>
  <c r="H156" i="3" s="1"/>
  <c r="O155" i="3"/>
  <c r="G155" i="3"/>
  <c r="H155" i="3" s="1"/>
  <c r="O154" i="3"/>
  <c r="G154" i="3"/>
  <c r="H154" i="3" s="1"/>
  <c r="O153" i="3"/>
  <c r="G153" i="3"/>
  <c r="H153" i="3" s="1"/>
  <c r="O152" i="3"/>
  <c r="G152" i="3"/>
  <c r="H152" i="3" s="1"/>
  <c r="O151" i="3"/>
  <c r="G151" i="3"/>
  <c r="H151" i="3" s="1"/>
  <c r="O150" i="3"/>
  <c r="H150" i="3"/>
  <c r="O149" i="3"/>
  <c r="H149" i="3"/>
  <c r="O148" i="3"/>
  <c r="H148" i="3"/>
  <c r="O147" i="3"/>
  <c r="H147" i="3"/>
  <c r="O146" i="3"/>
  <c r="H146" i="3"/>
  <c r="O145" i="3"/>
  <c r="H145" i="3"/>
  <c r="P146" i="3" l="1"/>
  <c r="P148" i="3"/>
  <c r="P149" i="3"/>
  <c r="P153" i="3"/>
  <c r="P155" i="3"/>
  <c r="P151" i="3"/>
  <c r="P150" i="3"/>
  <c r="P147" i="3"/>
  <c r="P145" i="3"/>
  <c r="P154" i="3"/>
  <c r="P156" i="3"/>
  <c r="P152" i="3"/>
  <c r="H52" i="4" l="1"/>
  <c r="O51" i="4"/>
  <c r="H51" i="4"/>
  <c r="P51" i="4" l="1"/>
  <c r="O144" i="3" l="1"/>
  <c r="H144" i="3"/>
  <c r="O143" i="3"/>
  <c r="H143" i="3"/>
  <c r="O142" i="3"/>
  <c r="H142" i="3"/>
  <c r="O141" i="3"/>
  <c r="H141" i="3"/>
  <c r="O140" i="3"/>
  <c r="H140" i="3"/>
  <c r="O139" i="3"/>
  <c r="H139" i="3"/>
  <c r="P142" i="3" l="1"/>
  <c r="P144" i="3"/>
  <c r="P140" i="3"/>
  <c r="P141" i="3"/>
  <c r="P139" i="3"/>
  <c r="P143" i="3"/>
  <c r="H17" i="5" l="1"/>
  <c r="O16" i="5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50" i="4"/>
  <c r="H50" i="4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8" i="3"/>
  <c r="H138" i="3"/>
  <c r="O137" i="3"/>
  <c r="H137" i="3"/>
  <c r="O136" i="3"/>
  <c r="H136" i="3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3" i="5" l="1"/>
  <c r="P12" i="5"/>
  <c r="P15" i="5"/>
  <c r="P9" i="5"/>
  <c r="P11" i="5"/>
  <c r="P14" i="5"/>
  <c r="P16" i="5"/>
  <c r="P10" i="5"/>
  <c r="P35" i="4"/>
  <c r="P21" i="4"/>
  <c r="P22" i="4"/>
  <c r="P26" i="4"/>
  <c r="P42" i="4"/>
  <c r="P29" i="4"/>
  <c r="P33" i="4"/>
  <c r="P25" i="4"/>
  <c r="P37" i="4"/>
  <c r="P50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138" i="3"/>
  <c r="P68" i="3"/>
  <c r="P91" i="3"/>
  <c r="P103" i="3"/>
  <c r="P137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136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<sst xmlns="http://schemas.openxmlformats.org/spreadsheetml/2006/main" count="194" uniqueCount="114">
  <si>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</si>
  <si>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</si>
  <si>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</si>
  <si>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</si>
  <si>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</si>
  <si>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</si>
  <si>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</si>
  <si>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</si>
  <si>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</si>
  <si>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</si>
  <si>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</si>
  <si>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</si>
  <si>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</si>
  <si>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</si>
  <si>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</si>
  <si>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</si>
  <si>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</si>
  <si>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</si>
  <si>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</si>
  <si>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</si>
  <si>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</si>
  <si>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</si>
  <si>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</si>
  <si>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</si>
  <si>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</si>
  <si>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</si>
  <si>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</si>
  <si>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</si>
  <si>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</si>
  <si>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</si>
  <si>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</si>
  <si>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</si>
  <si>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</si>
  <si>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</si>
  <si>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</si>
  <si>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</si>
  <si>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</si>
  <si>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</si>
  <si>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</si>
  <si>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</si>
  <si>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</si>
  <si>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</si>
  <si>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</si>
  <si>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</si>
  <si>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</si>
  <si>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</si>
  <si>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</si>
  <si>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</si>
  <si>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</si>
  <si>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</si>
  <si>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</si>
  <si>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</si>
  <si>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</si>
  <si>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</si>
  <si>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</si>
  <si>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</si>
  <si>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2024</t>
  </si>
  <si>
    <t>Q2-2025</t>
  </si>
  <si>
    <t>Titres émis par les institutions de dépôt</t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</si>
  <si>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</si>
  <si>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</si>
  <si>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</si>
  <si>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</si>
  <si>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</si>
  <si>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</si>
  <si>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Fevrier-25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</si>
  <si>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</si>
  <si>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</si>
  <si>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</si>
  <si>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</si>
  <si>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</si>
  <si>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Fevrier-24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</si>
  <si>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</si>
  <si>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</si>
  <si>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</si>
  <si>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</si>
  <si>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</si>
  <si>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Aout-24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</si>
  <si>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</si>
  <si>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</si>
  <si>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</si>
  <si>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Decembre-24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</si>
  <si>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</si>
  <si>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Fevrier-22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</si>
  <si>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</si>
  <si>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</si>
  <si>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</si>
  <si>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</si>
  <si>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</si>
  <si>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Aout-22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</si>
  <si>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</si>
  <si>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</si>
  <si>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</si>
  <si>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Decembre-22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</si>
  <si>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</si>
  <si>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Fevrier-23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</si>
  <si>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</si>
  <si>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</si>
  <si>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</si>
  <si>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</si>
  <si>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</si>
  <si>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Aout-23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</si>
  <si>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</si>
  <si>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</si>
  <si>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</si>
  <si>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Decembre-23</t>
    </r>
    <r>
      <rPr>
        <vertAlign val="superscript"/>
        <sz val="12"/>
        <rFont val="Cambria"/>
        <family val="1"/>
      </rPr>
      <t>(p)</t>
    </r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</si>
  <si>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</si>
  <si>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</si>
  <si>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Aout-21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</si>
  <si>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</si>
  <si>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</si>
  <si>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</si>
  <si>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Decembre-21</t>
    </r>
    <r>
      <rPr>
        <vertAlign val="superscript"/>
        <sz val="12"/>
        <rFont val="Cambria"/>
        <family val="1"/>
      </rPr>
      <t>(p)</t>
    </r>
  </si>
  <si>
    <r>
      <t>Aout-25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</si>
</sst>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_);\(#,##0.0\)"/>
    <numFmt numFmtId="170" formatCode="0.0_)"/>
    <numFmt numFmtId="171" formatCode="#,##0.0"/>
    <numFmt numFmtId="172" formatCode="_-* #,##0.00\ _F_-;\-* #,##0.00\ _F_-;_-* &quot;-&quot;??\ _F_-;_-@_-"/>
    <numFmt numFmtId="173" formatCode="_ * #,##0.00_ ;_ * \-#,##0.00_ ;_ * &quot;-&quot;??_ ;_ @_ "/>
    <numFmt numFmtId="174" formatCode="General_)"/>
    <numFmt numFmtId="175" formatCode="0.0"/>
    <numFmt numFmtId="176" formatCode="_-* #,##0.00\ &quot;F&quot;_-;\-* #,##0.00\ &quot;F&quot;_-;_-* &quot;-&quot;??\ &quot;F&quot;_-;_-@_-"/>
    <numFmt numFmtId="177" formatCode="0_)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-[$€-2]* #,##0.00_-;\-[$€-2]* #,##0.00_-;_-[$€-2]* &quot;-&quot;??_-"/>
    <numFmt numFmtId="185" formatCode="#,#00"/>
    <numFmt numFmtId="186" formatCode="#,"/>
    <numFmt numFmtId="187" formatCode="&quot;Cr$&quot;#,##0_);[Red]\(&quot;Cr$&quot;#,##0\)"/>
    <numFmt numFmtId="188" formatCode="&quot;Cr$&quot;#,##0.00_);[Red]\(&quot;Cr$&quot;#,##0.00\)"/>
    <numFmt numFmtId="189" formatCode="\$#,"/>
    <numFmt numFmtId="190" formatCode="&quot;$&quot;#,#00"/>
    <numFmt numFmtId="191" formatCode="&quot;$&quot;#,"/>
    <numFmt numFmtId="192" formatCode="[&gt;=0.05]#,##0.0;[&lt;=-0.05]\-#,##0.0;?0.0"/>
    <numFmt numFmtId="193" formatCode="[Black]#,##0.0;[Black]\-#,##0.0;;"/>
    <numFmt numFmtId="194" formatCode="[Black][&gt;0.05]#,##0.0;[Black][&lt;-0.05]\-#,##0.0;;"/>
    <numFmt numFmtId="195" formatCode="[Black][&gt;0.5]#,##0;[Black][&lt;-0.5]\-#,##0;;"/>
    <numFmt numFmtId="196" formatCode="%#,#00"/>
    <numFmt numFmtId="197" formatCode="#.##000"/>
    <numFmt numFmtId="198" formatCode="dd\-mmm\-yy_)"/>
    <numFmt numFmtId="199" formatCode="#,##0.0____"/>
    <numFmt numFmtId="200" formatCode="#.##0,"/>
    <numFmt numFmtId="201" formatCode="#,##0.000000"/>
    <numFmt numFmtId="202" formatCode="General\ \ \ \ \ \ "/>
    <numFmt numFmtId="203" formatCode="0.0\ \ \ \ \ \ \ \ "/>
    <numFmt numFmtId="204" formatCode="mmmm\ yyyy"/>
    <numFmt numFmtId="205" formatCode="\$#,##0.00\ ;\(\$#,##0.00\)"/>
    <numFmt numFmtId="206" formatCode="[&gt;=0.05]#,##0.0;[&lt;=-0.05]\-#,##0.0;?\-\-"/>
    <numFmt numFmtId="207" formatCode="[&gt;=0.05]\(#,##0.0\);[&lt;=-0.05]\(\-#,##0.0\);?\(\-\-\)"/>
    <numFmt numFmtId="208" formatCode="[&gt;=0.05]\(#,##0.0\);[&lt;=-0.05]\(\-#,##0.0\);\(\-\-\);\(@\)"/>
    <numFmt numFmtId="209" formatCode="_-* #,##0.00\ [$€]_-;\-* #,##0.00\ [$€]_-;_-* &quot;-&quot;??\ [$€]_-;_-@_-"/>
    <numFmt numFmtId="210" formatCode="[$-40C]mmmm\-yy;@"/>
    <numFmt numFmtId="211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69" fontId="0" fillId="0" borderId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4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4" fillId="0" borderId="0"/>
    <xf numFmtId="0" fontId="5" fillId="0" borderId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3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2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5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4" fontId="5" fillId="0" borderId="0" applyFont="0" applyFill="0" applyBorder="0" applyAlignment="0" applyProtection="0"/>
    <xf numFmtId="174" fontId="4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5" fontId="12" fillId="0" borderId="0">
      <protection locked="0"/>
    </xf>
    <xf numFmtId="2" fontId="5" fillId="0" borderId="0" applyFont="0" applyFill="0" applyBorder="0" applyAlignment="0" applyProtection="0"/>
    <xf numFmtId="185" fontId="12" fillId="0" borderId="0">
      <protection locked="0"/>
    </xf>
    <xf numFmtId="38" fontId="25" fillId="6" borderId="0" applyNumberFormat="0" applyBorder="0" applyAlignment="0" applyProtection="0"/>
    <xf numFmtId="186" fontId="26" fillId="0" borderId="0">
      <protection locked="0"/>
    </xf>
    <xf numFmtId="186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1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7" fontId="31" fillId="0" borderId="0" applyNumberFormat="0">
      <alignment horizontal="centerContinuous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12" fillId="0" borderId="0">
      <protection locked="0"/>
    </xf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0" fontId="12" fillId="0" borderId="0">
      <protection locked="0"/>
    </xf>
    <xf numFmtId="191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4" fontId="4" fillId="0" borderId="0"/>
    <xf numFmtId="192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2" fillId="0" borderId="0">
      <protection locked="0"/>
    </xf>
    <xf numFmtId="197" fontId="12" fillId="0" borderId="0">
      <protection locked="0"/>
    </xf>
    <xf numFmtId="198" fontId="5" fillId="0" borderId="0" applyFont="0" applyFill="0" applyBorder="0" applyAlignment="0" applyProtection="0"/>
    <xf numFmtId="196" fontId="12" fillId="0" borderId="0">
      <protection locked="0"/>
    </xf>
    <xf numFmtId="199" fontId="7" fillId="0" borderId="0" applyFill="0" applyBorder="0" applyAlignment="0">
      <alignment horizontal="centerContinuous"/>
    </xf>
    <xf numFmtId="0" fontId="11" fillId="0" borderId="0"/>
    <xf numFmtId="197" fontId="12" fillId="0" borderId="0">
      <protection locked="0"/>
    </xf>
    <xf numFmtId="200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1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7" fontId="12" fillId="0" borderId="0">
      <protection locked="0"/>
    </xf>
    <xf numFmtId="200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2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3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4" fontId="7" fillId="0" borderId="0">
      <alignment horizontal="right"/>
    </xf>
    <xf numFmtId="0" fontId="60" fillId="0" borderId="0" applyProtection="0"/>
    <xf numFmtId="205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17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4" fontId="4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74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4" fontId="4" fillId="0" borderId="0"/>
    <xf numFmtId="174" fontId="4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4" fontId="4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4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174" fontId="4" fillId="0" borderId="0"/>
    <xf numFmtId="0" fontId="5" fillId="0" borderId="0"/>
    <xf numFmtId="0" fontId="8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4" fillId="0" borderId="0"/>
    <xf numFmtId="174" fontId="4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201" fontId="5" fillId="0" borderId="0">
      <protection locked="0"/>
    </xf>
    <xf numFmtId="174" fontId="4" fillId="0" borderId="0"/>
    <xf numFmtId="174" fontId="4" fillId="0" borderId="0"/>
    <xf numFmtId="174" fontId="4" fillId="0" borderId="0"/>
    <xf numFmtId="43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8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174" fontId="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4" fontId="4" fillId="0" borderId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4" fontId="4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0" fontId="5" fillId="0" borderId="0"/>
    <xf numFmtId="0" fontId="8" fillId="0" borderId="0"/>
    <xf numFmtId="17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0" fontId="5" fillId="0" borderId="0"/>
    <xf numFmtId="174" fontId="4" fillId="0" borderId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174" fontId="4" fillId="0" borderId="0"/>
    <xf numFmtId="43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4" fontId="4" fillId="0" borderId="0"/>
    <xf numFmtId="0" fontId="8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4" fillId="0" borderId="0"/>
    <xf numFmtId="173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168" fontId="5" fillId="0" borderId="0" applyFont="0" applyFill="0" applyBorder="0" applyAlignment="0" applyProtection="0"/>
    <xf numFmtId="174" fontId="4" fillId="0" borderId="0"/>
    <xf numFmtId="174" fontId="4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4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2" fontId="6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4" fontId="4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8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9" fillId="0" borderId="0"/>
    <xf numFmtId="0" fontId="7" fillId="0" borderId="0"/>
    <xf numFmtId="169" fontId="4" fillId="0" borderId="0"/>
    <xf numFmtId="206" fontId="7" fillId="0" borderId="0" applyFill="0" applyBorder="0" applyProtection="0">
      <alignment horizontal="right"/>
    </xf>
    <xf numFmtId="0" fontId="2" fillId="0" borderId="0"/>
    <xf numFmtId="169" fontId="4" fillId="0" borderId="0"/>
    <xf numFmtId="207" fontId="6" fillId="0" borderId="0">
      <alignment horizontal="right"/>
    </xf>
    <xf numFmtId="208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9" fontId="5" fillId="0" borderId="0" applyFont="0" applyFill="0" applyBorder="0" applyAlignment="0" applyProtection="0"/>
    <xf numFmtId="0" fontId="2" fillId="0" borderId="0"/>
    <xf numFmtId="0" fontId="2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172" fontId="5" fillId="0" borderId="0" applyFont="0" applyFill="0" applyBorder="0" applyAlignment="0" applyProtection="0"/>
    <xf numFmtId="174" fontId="4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4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174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4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4" fillId="0" borderId="0"/>
    <xf numFmtId="174" fontId="4" fillId="0" borderId="0"/>
  </cellStyleXfs>
  <cellXfs count="75">
    <xf numFmtId="169" fontId="0" fillId="0" borderId="0" xfId="0"/>
    <xf numFmtId="169" fontId="3" fillId="0" borderId="0" xfId="0" applyNumberFormat="1" applyFont="1" applyBorder="1" applyAlignment="1" applyProtection="1">
      <alignment horizontal="left"/>
    </xf>
    <xf numFmtId="169" fontId="0" fillId="0" borderId="0" xfId="0" applyFont="1"/>
    <xf numFmtId="169" fontId="76" fillId="0" borderId="3" xfId="0" applyNumberFormat="1" applyFont="1" applyBorder="1" applyAlignment="1" applyProtection="1">
      <alignment horizontal="left"/>
    </xf>
    <xf numFmtId="171" fontId="76" fillId="0" borderId="0" xfId="0" applyNumberFormat="1" applyFont="1" applyBorder="1" applyAlignment="1" applyProtection="1">
      <alignment horizontal="left"/>
    </xf>
    <xf numFmtId="169" fontId="76" fillId="0" borderId="0" xfId="0" applyFont="1" applyBorder="1"/>
    <xf numFmtId="169" fontId="76" fillId="0" borderId="0" xfId="0" applyNumberFormat="1" applyFont="1" applyBorder="1" applyAlignment="1" applyProtection="1">
      <alignment horizontal="left"/>
    </xf>
    <xf numFmtId="169" fontId="76" fillId="0" borderId="0" xfId="0" applyNumberFormat="1" applyFont="1" applyFill="1" applyBorder="1" applyAlignment="1" applyProtection="1">
      <alignment horizontal="left"/>
    </xf>
    <xf numFmtId="169" fontId="76" fillId="0" borderId="3" xfId="0" applyNumberFormat="1" applyFont="1" applyBorder="1" applyAlignment="1" applyProtection="1">
      <alignment horizontal="fill"/>
    </xf>
    <xf numFmtId="171" fontId="76" fillId="0" borderId="0" xfId="0" applyNumberFormat="1" applyFont="1" applyBorder="1" applyAlignment="1" applyProtection="1">
      <alignment horizontal="fill"/>
    </xf>
    <xf numFmtId="169" fontId="76" fillId="0" borderId="0" xfId="0" applyNumberFormat="1" applyFont="1" applyBorder="1" applyAlignment="1" applyProtection="1">
      <alignment horizontal="fill"/>
    </xf>
    <xf numFmtId="169" fontId="76" fillId="0" borderId="0" xfId="0" applyNumberFormat="1" applyFont="1" applyFill="1" applyBorder="1" applyAlignment="1" applyProtection="1">
      <alignment horizontal="fill"/>
    </xf>
    <xf numFmtId="169" fontId="76" fillId="0" borderId="8" xfId="0" applyNumberFormat="1" applyFont="1" applyBorder="1" applyAlignment="1" applyProtection="1">
      <alignment horizontal="fill"/>
    </xf>
    <xf numFmtId="169" fontId="76" fillId="0" borderId="0" xfId="0" applyFont="1"/>
    <xf numFmtId="169" fontId="0" fillId="0" borderId="0" xfId="0" applyAlignment="1">
      <alignment horizontal="center"/>
    </xf>
    <xf numFmtId="169" fontId="79" fillId="0" borderId="0" xfId="0" applyFont="1"/>
    <xf numFmtId="169" fontId="80" fillId="0" borderId="0" xfId="0" applyFont="1"/>
    <xf numFmtId="169" fontId="81" fillId="0" borderId="0" xfId="0" applyFont="1"/>
    <xf numFmtId="169" fontId="82" fillId="17" borderId="19" xfId="0" applyFont="1" applyFill="1" applyBorder="1"/>
    <xf numFmtId="0" fontId="84" fillId="18" borderId="0" xfId="1137" applyFont="1" applyFill="1" applyAlignment="1" applyProtection="1"/>
    <xf numFmtId="169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1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69" fontId="85" fillId="0" borderId="0" xfId="0" applyFont="1"/>
    <xf numFmtId="169" fontId="83" fillId="0" borderId="0" xfId="1137" applyNumberFormat="1" applyFont="1" applyAlignment="1" applyProtection="1"/>
    <xf numFmtId="169" fontId="75" fillId="0" borderId="8" xfId="0" applyNumberFormat="1" applyFont="1" applyBorder="1" applyAlignment="1" applyProtection="1">
      <alignment horizontal="center"/>
    </xf>
    <xf numFmtId="169" fontId="75" fillId="0" borderId="8" xfId="0" applyNumberFormat="1" applyFont="1" applyBorder="1" applyAlignment="1" applyProtection="1">
      <alignment horizontal="center"/>
    </xf>
    <xf numFmtId="210" fontId="78" fillId="0" borderId="10" xfId="0" quotePrefix="1" applyNumberFormat="1" applyFont="1" applyBorder="1" applyAlignment="1" applyProtection="1">
      <alignment horizontal="left"/>
    </xf>
    <xf numFmtId="171" fontId="78" fillId="0" borderId="10" xfId="0" applyNumberFormat="1" applyFont="1" applyBorder="1" applyAlignment="1">
      <alignment horizontal="right"/>
    </xf>
    <xf numFmtId="171" fontId="78" fillId="0" borderId="10" xfId="0" applyNumberFormat="1" applyFont="1" applyFill="1" applyBorder="1" applyAlignment="1">
      <alignment horizontal="right"/>
    </xf>
    <xf numFmtId="171" fontId="78" fillId="0" borderId="10" xfId="0" applyNumberFormat="1" applyFont="1" applyBorder="1" applyAlignment="1" applyProtection="1">
      <alignment horizontal="right"/>
    </xf>
    <xf numFmtId="169" fontId="86" fillId="0" borderId="0" xfId="0" applyFont="1"/>
    <xf numFmtId="169" fontId="87" fillId="0" borderId="0" xfId="0" applyFont="1"/>
    <xf numFmtId="169" fontId="75" fillId="19" borderId="10" xfId="0" applyNumberFormat="1" applyFont="1" applyFill="1" applyBorder="1" applyAlignment="1" applyProtection="1">
      <alignment horizontal="center" vertical="center"/>
    </xf>
    <xf numFmtId="169" fontId="75" fillId="19" borderId="10" xfId="0" applyNumberFormat="1" applyFont="1" applyFill="1" applyBorder="1" applyAlignment="1" applyProtection="1">
      <alignment horizontal="center" vertical="center" wrapText="1"/>
    </xf>
    <xf numFmtId="171" fontId="75" fillId="19" borderId="10" xfId="0" applyNumberFormat="1" applyFont="1" applyFill="1" applyBorder="1" applyAlignment="1" applyProtection="1">
      <alignment horizontal="center" vertical="center" wrapText="1"/>
    </xf>
    <xf numFmtId="169" fontId="75" fillId="19" borderId="10" xfId="0" applyFont="1" applyFill="1" applyBorder="1" applyAlignment="1">
      <alignment horizontal="center" vertical="center" wrapText="1"/>
    </xf>
    <xf numFmtId="169" fontId="75" fillId="19" borderId="10" xfId="0" applyFont="1" applyFill="1" applyBorder="1" applyAlignment="1">
      <alignment horizontal="center" vertical="center"/>
    </xf>
    <xf numFmtId="169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69" fontId="88" fillId="0" borderId="0" xfId="0" applyFont="1" applyAlignment="1">
      <alignment horizontal="justify" vertical="center"/>
    </xf>
    <xf numFmtId="169" fontId="78" fillId="0" borderId="0" xfId="0" applyFont="1"/>
    <xf numFmtId="170" fontId="90" fillId="0" borderId="0" xfId="0" applyNumberFormat="1" applyFont="1" applyBorder="1" applyProtection="1"/>
    <xf numFmtId="169" fontId="90" fillId="0" borderId="0" xfId="0" applyNumberFormat="1" applyFont="1" applyBorder="1" applyAlignment="1" applyProtection="1">
      <alignment horizontal="left"/>
    </xf>
    <xf numFmtId="169" fontId="90" fillId="0" borderId="0" xfId="0" applyFont="1" applyBorder="1"/>
    <xf numFmtId="169" fontId="90" fillId="0" borderId="0" xfId="0" applyNumberFormat="1" applyFont="1" applyBorder="1" applyAlignment="1" applyProtection="1">
      <alignment horizontal="center"/>
    </xf>
    <xf numFmtId="169" fontId="91" fillId="0" borderId="0" xfId="0" applyFont="1"/>
    <xf numFmtId="170" fontId="90" fillId="0" borderId="0" xfId="0" applyNumberFormat="1" applyFont="1" applyBorder="1" applyAlignment="1" applyProtection="1">
      <alignment horizontal="center"/>
    </xf>
    <xf numFmtId="169" fontId="90" fillId="0" borderId="0" xfId="0" applyNumberFormat="1" applyFont="1" applyBorder="1" applyAlignment="1" applyProtection="1">
      <alignment horizontal="centerContinuous"/>
    </xf>
    <xf numFmtId="169" fontId="92" fillId="0" borderId="0" xfId="0" applyFont="1"/>
    <xf numFmtId="169" fontId="77" fillId="0" borderId="10" xfId="0" applyFont="1" applyBorder="1" applyAlignment="1">
      <alignment horizontal="center" vertical="center"/>
    </xf>
    <xf numFmtId="169" fontId="78" fillId="0" borderId="10" xfId="0" applyFont="1" applyBorder="1" applyAlignment="1">
      <alignment horizontal="center" vertical="center"/>
    </xf>
    <xf numFmtId="169" fontId="78" fillId="0" borderId="10" xfId="0" applyFont="1" applyBorder="1" applyAlignment="1">
      <alignment horizontal="center" vertical="center" wrapText="1"/>
    </xf>
    <xf numFmtId="169" fontId="93" fillId="0" borderId="0" xfId="0" applyFont="1" applyAlignment="1">
      <alignment horizontal="center" wrapText="1"/>
    </xf>
    <xf numFmtId="169" fontId="78" fillId="0" borderId="10" xfId="0" applyFont="1" applyBorder="1" applyAlignment="1">
      <alignment horizontal="center"/>
    </xf>
    <xf numFmtId="210" fontId="78" fillId="0" borderId="10" xfId="0" quotePrefix="1" applyNumberFormat="1" applyFont="1" applyFill="1" applyBorder="1" applyAlignment="1" applyProtection="1">
      <alignment horizontal="left"/>
    </xf>
    <xf numFmtId="171" fontId="78" fillId="0" borderId="10" xfId="0" applyNumberFormat="1" applyFont="1" applyFill="1" applyBorder="1" applyAlignment="1" applyProtection="1">
      <alignment horizontal="right"/>
    </xf>
    <xf numFmtId="169" fontId="0" fillId="0" borderId="0" xfId="0" applyFont="1" applyFill="1"/>
    <xf numFmtId="210" fontId="81" fillId="18" borderId="0" xfId="0" applyNumberFormat="1" applyFont="1" applyFill="1" applyAlignment="1">
      <alignment horizontal="right"/>
    </xf>
    <xf numFmtId="210" fontId="78" fillId="0" borderId="10" xfId="0" quotePrefix="1" applyNumberFormat="1" applyFont="1" applyFill="1" applyBorder="1" applyAlignment="1">
      <alignment horizontal="left"/>
    </xf>
    <xf numFmtId="169" fontId="77" fillId="0" borderId="1" xfId="0" applyFont="1" applyBorder="1" applyAlignment="1">
      <alignment horizontal="left"/>
    </xf>
    <xf numFmtId="169" fontId="77" fillId="0" borderId="2" xfId="0" applyFont="1" applyBorder="1" applyAlignment="1">
      <alignment horizontal="left"/>
    </xf>
    <xf numFmtId="169" fontId="77" fillId="0" borderId="7" xfId="0" applyFont="1" applyBorder="1" applyAlignment="1">
      <alignment horizontal="left"/>
    </xf>
    <xf numFmtId="169" fontId="77" fillId="0" borderId="9" xfId="0" applyFont="1" applyBorder="1" applyAlignment="1">
      <alignment horizontal="left"/>
    </xf>
    <xf numFmtId="169" fontId="77" fillId="0" borderId="4" xfId="0" applyFont="1" applyBorder="1" applyAlignment="1">
      <alignment horizontal="left"/>
    </xf>
    <xf numFmtId="169" fontId="77" fillId="0" borderId="5" xfId="0" applyFont="1" applyBorder="1" applyAlignment="1">
      <alignment horizontal="left"/>
    </xf>
    <xf numFmtId="169" fontId="75" fillId="0" borderId="3" xfId="0" applyNumberFormat="1" applyFont="1" applyBorder="1" applyAlignment="1" applyProtection="1">
      <alignment horizontal="center"/>
    </xf>
    <xf numFmtId="169" fontId="75" fillId="0" borderId="0" xfId="0" applyNumberFormat="1" applyFont="1" applyBorder="1" applyAlignment="1" applyProtection="1">
      <alignment horizontal="center"/>
    </xf>
    <xf numFmtId="169" fontId="75" fillId="0" borderId="8" xfId="0" applyNumberFormat="1" applyFont="1" applyBorder="1" applyAlignment="1" applyProtection="1">
      <alignment horizontal="center"/>
    </xf>
    <xf numFmtId="169" fontId="75" fillId="19" borderId="10" xfId="0" applyNumberFormat="1" applyFont="1" applyFill="1" applyBorder="1" applyAlignment="1" applyProtection="1">
      <alignment horizontal="center"/>
    </xf>
    <xf numFmtId="169" fontId="75" fillId="19" borderId="10" xfId="0" applyFont="1" applyFill="1" applyBorder="1" applyAlignment="1">
      <alignment horizontal="center" vertical="center"/>
    </xf>
    <xf numFmtId="169" fontId="75" fillId="19" borderId="20" xfId="0" applyFont="1" applyFill="1" applyBorder="1" applyAlignment="1">
      <alignment horizontal="center" vertical="center"/>
    </xf>
    <xf numFmtId="169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" xfId="1137" builtinId="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14" sqref="E14"/>
    </sheetView>
  </sheetViews>
  <sheetFormatPr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45870</v>
      </c>
    </row>
    <row r="14" spans="2:5">
      <c r="B14" s="19" t="s">
        <v>21</v>
      </c>
      <c r="C14" s="20" t="s">
        <v>30</v>
      </c>
      <c r="D14" s="20" t="s">
        <v>21</v>
      </c>
      <c r="E14" s="22" t="s">
        <v>57</v>
      </c>
    </row>
    <row r="15" spans="2:5">
      <c r="B15" s="19" t="s">
        <v>22</v>
      </c>
      <c r="C15" s="20" t="s">
        <v>31</v>
      </c>
      <c r="D15" s="20" t="s">
        <v>22</v>
      </c>
      <c r="E15" s="21" t="s">
        <v>56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4"/>
  <sheetViews>
    <sheetView tabSelected="1" zoomScale="90" zoomScaleNormal="90" workbookViewId="0">
      <pane xSplit="1" ySplit="6" topLeftCell="C202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A219" sqref="A219:P220"/>
    </sheetView>
  </sheetViews>
  <sheetFormatPr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58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8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si="9"/>
        <v>1806774.4</v>
      </c>
      <c r="I136" s="30">
        <v>12295.699999999999</v>
      </c>
      <c r="J136" s="30">
        <v>20661.5</v>
      </c>
      <c r="K136" s="30">
        <v>592408.5</v>
      </c>
      <c r="L136" s="30">
        <v>94145.199999999983</v>
      </c>
      <c r="M136" s="32">
        <v>-45408.333333333394</v>
      </c>
      <c r="N136" s="32">
        <v>-181357.4333333332</v>
      </c>
      <c r="O136" s="32">
        <f>SUM(I136:N136)</f>
        <v>492745.1333333333</v>
      </c>
      <c r="P136" s="32">
        <f>O136+H136</f>
        <v>2299519.5333333332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69354.999999999985</v>
      </c>
      <c r="H137" s="32">
        <f t="shared" si="9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94145.199999999983</v>
      </c>
      <c r="M137" s="32">
        <v>-31416.566666666527</v>
      </c>
      <c r="N137" s="32">
        <v>-165894.86666666673</v>
      </c>
      <c r="O137" s="32">
        <f>SUM(I137:N137)</f>
        <v>536590.26666666684</v>
      </c>
      <c r="P137" s="32">
        <f>O137+H137</f>
        <v>2362522.8666666662</v>
      </c>
    </row>
    <row r="138" spans="1:16" s="59" customFormat="1">
      <c r="A138" s="57">
        <v>43465</v>
      </c>
      <c r="B138" s="31">
        <v>295501.09999999998</v>
      </c>
      <c r="C138" s="31">
        <v>914642.00000000012</v>
      </c>
      <c r="D138" s="31">
        <v>415718.1</v>
      </c>
      <c r="E138" s="31"/>
      <c r="F138" s="31">
        <v>171510.19999999998</v>
      </c>
      <c r="G138" s="31">
        <v>70511.199999999983</v>
      </c>
      <c r="H138" s="58">
        <f t="shared" si="9"/>
        <v>1867882.6</v>
      </c>
      <c r="I138" s="31">
        <v>12578.800000000001</v>
      </c>
      <c r="J138" s="31">
        <v>20055.699999999997</v>
      </c>
      <c r="K138" s="31">
        <v>597121.29999999993</v>
      </c>
      <c r="L138" s="31">
        <v>93615</v>
      </c>
      <c r="M138" s="58">
        <v>-50731.299999999996</v>
      </c>
      <c r="N138" s="58">
        <v>-196479.80000000002</v>
      </c>
      <c r="O138" s="58">
        <f>SUM(I138:N138)</f>
        <v>476159.69999999984</v>
      </c>
      <c r="P138" s="58">
        <f>O138+H138</f>
        <v>2344042.2999999998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ref="H139:H144" si="10">SUM(B139:G139)</f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-117391.29999999996</v>
      </c>
      <c r="N139" s="32">
        <v>-226065.1</v>
      </c>
      <c r="O139" s="32">
        <f t="shared" ref="O139:O144" si="11">SUM(I139:N139)</f>
        <v>403184.60000000009</v>
      </c>
      <c r="P139" s="32">
        <f t="shared" ref="P139:P191" si="12">O139+H139</f>
        <v>2309841.1333333338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-59311.499999999847</v>
      </c>
      <c r="N140" s="32">
        <v>-224742.6</v>
      </c>
      <c r="O140" s="32">
        <f t="shared" si="11"/>
        <v>476469.50000000012</v>
      </c>
      <c r="P140" s="32">
        <f t="shared" si="12"/>
        <v>2405788.9666666663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13078.600000000002</v>
      </c>
      <c r="J141" s="30">
        <v>34809.4</v>
      </c>
      <c r="K141" s="30">
        <v>615426.1</v>
      </c>
      <c r="L141" s="30">
        <v>98046.5</v>
      </c>
      <c r="M141" s="32">
        <v>-82655.900000000183</v>
      </c>
      <c r="N141" s="32">
        <v>-236797.9</v>
      </c>
      <c r="O141" s="32">
        <f t="shared" si="11"/>
        <v>441906.79999999981</v>
      </c>
      <c r="P141" s="32">
        <f t="shared" si="12"/>
        <v>2406868.6999999993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-64136.566666666651</v>
      </c>
      <c r="N142" s="32">
        <v>-239646.7666666666</v>
      </c>
      <c r="O142" s="32">
        <f t="shared" si="11"/>
        <v>454738.76666666672</v>
      </c>
      <c r="P142" s="32">
        <f t="shared" si="12"/>
        <v>2434809.7333333334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-65130.933333333276</v>
      </c>
      <c r="N143" s="32">
        <v>-253834.53333333338</v>
      </c>
      <c r="O143" s="32">
        <f t="shared" si="11"/>
        <v>454116.5333333335</v>
      </c>
      <c r="P143" s="32">
        <f t="shared" si="12"/>
        <v>2489650.2666666671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83690.899999999994</v>
      </c>
      <c r="H144" s="32">
        <f t="shared" si="10"/>
        <v>2113058.7000000002</v>
      </c>
      <c r="I144" s="30">
        <v>13251.8</v>
      </c>
      <c r="J144" s="30">
        <v>38420.699999999997</v>
      </c>
      <c r="K144" s="30">
        <v>612269.5</v>
      </c>
      <c r="L144" s="30">
        <v>102581.4</v>
      </c>
      <c r="M144" s="32">
        <v>-78067.900000000052</v>
      </c>
      <c r="N144" s="32">
        <v>-230627.10000000003</v>
      </c>
      <c r="O144" s="32">
        <f t="shared" si="11"/>
        <v>457828.39999999997</v>
      </c>
      <c r="P144" s="32">
        <f t="shared" si="12"/>
        <v>2570887.1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85965.300000000017</v>
      </c>
      <c r="H145" s="32">
        <f t="shared" ref="H145:H156" si="13">SUM(B145:G145)</f>
        <v>2127895.7333333334</v>
      </c>
      <c r="I145" s="30">
        <v>13352.6</v>
      </c>
      <c r="J145" s="30">
        <v>34291.800000000003</v>
      </c>
      <c r="K145" s="30">
        <v>622731.69999999995</v>
      </c>
      <c r="L145" s="30">
        <v>102581.4</v>
      </c>
      <c r="M145" s="32">
        <v>-88063.899999999965</v>
      </c>
      <c r="N145" s="32">
        <v>-241764.2</v>
      </c>
      <c r="O145" s="32">
        <f t="shared" ref="O145:O156" si="14">SUM(I145:N145)</f>
        <v>443129.40000000008</v>
      </c>
      <c r="P145" s="32">
        <f t="shared" si="12"/>
        <v>2571025.1333333333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</v>
      </c>
      <c r="H146" s="32">
        <f t="shared" si="13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-88709.20000000007</v>
      </c>
      <c r="N146" s="32">
        <v>-277435.59999999998</v>
      </c>
      <c r="O146" s="32">
        <f t="shared" si="14"/>
        <v>424341.09999999986</v>
      </c>
      <c r="P146" s="32">
        <f t="shared" si="12"/>
        <v>2588664.666666667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3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-81960.09999999986</v>
      </c>
      <c r="N147" s="32">
        <v>-242941.30000000005</v>
      </c>
      <c r="O147" s="32">
        <f t="shared" si="14"/>
        <v>487444.20000000019</v>
      </c>
      <c r="P147" s="32">
        <f t="shared" si="12"/>
        <v>2651180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93403.799999999988</v>
      </c>
      <c r="H148" s="32">
        <f t="shared" si="13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-62959.633333333288</v>
      </c>
      <c r="N148" s="32">
        <v>-241676.2</v>
      </c>
      <c r="O148" s="32">
        <f t="shared" si="14"/>
        <v>502715.56666666683</v>
      </c>
      <c r="P148" s="32">
        <f t="shared" si="12"/>
        <v>2674461.3666666672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96020.799999999988</v>
      </c>
      <c r="H149" s="32">
        <f t="shared" si="13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-42754.76666666675</v>
      </c>
      <c r="N149" s="32">
        <v>-254211.8</v>
      </c>
      <c r="O149" s="32">
        <f t="shared" si="14"/>
        <v>518743.13333333336</v>
      </c>
      <c r="P149" s="32">
        <f t="shared" si="12"/>
        <v>2725178.4333333331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3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-66658.8</v>
      </c>
      <c r="N150" s="32">
        <v>-283513.40000000002</v>
      </c>
      <c r="O150" s="32">
        <f t="shared" si="14"/>
        <v>526653.99999999988</v>
      </c>
      <c r="P150" s="32">
        <f t="shared" si="12"/>
        <v>2828410.4</v>
      </c>
    </row>
    <row r="151" spans="1:16" s="2" customFormat="1">
      <c r="A151" s="29">
        <v>43861</v>
      </c>
      <c r="B151" s="30">
        <v>338378.16666666669</v>
      </c>
      <c r="C151" s="30">
        <v>1074330.9333333336</v>
      </c>
      <c r="D151" s="30">
        <v>593099.96666666656</v>
      </c>
      <c r="E151" s="30"/>
      <c r="F151" s="31">
        <v>190696.59999999998</v>
      </c>
      <c r="G151" s="30">
        <f>100165.6+181.9</f>
        <v>100347.5</v>
      </c>
      <c r="H151" s="32">
        <f t="shared" si="13"/>
        <v>2296853.166666667</v>
      </c>
      <c r="I151" s="30">
        <v>13405.9</v>
      </c>
      <c r="J151" s="30">
        <v>57649.5</v>
      </c>
      <c r="K151" s="30">
        <v>704490.56666666665</v>
      </c>
      <c r="L151" s="30">
        <v>109217.60000000001</v>
      </c>
      <c r="M151" s="32">
        <v>-71293.933333333262</v>
      </c>
      <c r="N151" s="32">
        <v>-283104.73333333328</v>
      </c>
      <c r="O151" s="32">
        <f t="shared" si="14"/>
        <v>530364.90000000014</v>
      </c>
      <c r="P151" s="32">
        <f t="shared" si="12"/>
        <v>2827218.0666666673</v>
      </c>
    </row>
    <row r="152" spans="1:16" s="2" customFormat="1">
      <c r="A152" s="29">
        <v>43890</v>
      </c>
      <c r="B152" s="30">
        <v>334633.03333333327</v>
      </c>
      <c r="C152" s="30">
        <v>1095272.9666666666</v>
      </c>
      <c r="D152" s="30">
        <v>608829.43333333347</v>
      </c>
      <c r="E152" s="30"/>
      <c r="F152" s="31">
        <v>192620.2</v>
      </c>
      <c r="G152" s="30">
        <f>102328.5+181.9</f>
        <v>102510.39999999999</v>
      </c>
      <c r="H152" s="32">
        <f t="shared" si="13"/>
        <v>2333866.0333333332</v>
      </c>
      <c r="I152" s="30">
        <v>13474.2</v>
      </c>
      <c r="J152" s="30">
        <v>58145.599999999999</v>
      </c>
      <c r="K152" s="30">
        <v>718010.43333333323</v>
      </c>
      <c r="L152" s="30">
        <v>109217.60000000001</v>
      </c>
      <c r="M152" s="32">
        <v>-48046.566666666695</v>
      </c>
      <c r="N152" s="32">
        <v>-297934.66666666669</v>
      </c>
      <c r="O152" s="32">
        <f t="shared" si="14"/>
        <v>552866.59999999986</v>
      </c>
      <c r="P152" s="32">
        <f t="shared" si="12"/>
        <v>2886732.6333333328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f>107546+182.3</f>
        <v>107728.3</v>
      </c>
      <c r="H153" s="32">
        <f t="shared" si="13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114467.79999999999</v>
      </c>
      <c r="M153" s="32">
        <v>-57739.000000000116</v>
      </c>
      <c r="N153" s="32">
        <v>-304314.3</v>
      </c>
      <c r="O153" s="32">
        <f t="shared" si="14"/>
        <v>525005.70000000019</v>
      </c>
      <c r="P153" s="32">
        <f t="shared" si="12"/>
        <v>2845351.8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f>108310.5+182.3</f>
        <v>108492.8</v>
      </c>
      <c r="H154" s="32">
        <f t="shared" si="13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114467.79999999999</v>
      </c>
      <c r="M154" s="32">
        <v>-69812.866666666712</v>
      </c>
      <c r="N154" s="32">
        <v>-320506.83333333337</v>
      </c>
      <c r="O154" s="32">
        <f t="shared" si="14"/>
        <v>508656.43333333323</v>
      </c>
      <c r="P154" s="32">
        <f t="shared" si="12"/>
        <v>2873949.4999999995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f>112196.1+182.3</f>
        <v>112378.40000000001</v>
      </c>
      <c r="H155" s="32">
        <f t="shared" si="13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114467.79999999999</v>
      </c>
      <c r="M155" s="32">
        <v>-61397.133333333302</v>
      </c>
      <c r="N155" s="32">
        <v>-333040.16666666657</v>
      </c>
      <c r="O155" s="32">
        <f t="shared" si="14"/>
        <v>512319.86666666687</v>
      </c>
      <c r="P155" s="32">
        <f t="shared" si="12"/>
        <v>2891409.4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f>125705.7+182.3</f>
        <v>125888</v>
      </c>
      <c r="H156" s="32">
        <f t="shared" si="13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-64272.100000000173</v>
      </c>
      <c r="N156" s="32">
        <v>-385519.6</v>
      </c>
      <c r="O156" s="32">
        <f t="shared" si="14"/>
        <v>482742.59999999974</v>
      </c>
      <c r="P156" s="32">
        <f t="shared" si="12"/>
        <v>3010066.6999999993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f>131523.9+182.3</f>
        <v>131706.19999999998</v>
      </c>
      <c r="H157" s="32">
        <f t="shared" ref="H157:H161" si="15">SUM(B157:G157)</f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-60495.633333333346</v>
      </c>
      <c r="N157" s="32">
        <v>-385063.76666666666</v>
      </c>
      <c r="O157" s="32">
        <f t="shared" ref="O157:O191" si="16">SUM(I157:N157)</f>
        <v>505931.46666666662</v>
      </c>
      <c r="P157" s="32">
        <f t="shared" si="12"/>
        <v>3083997.5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f>125496.2+182.3</f>
        <v>125678.5</v>
      </c>
      <c r="H158" s="32">
        <f t="shared" si="15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-53085.466666666856</v>
      </c>
      <c r="N158" s="32">
        <v>-370054.13333333324</v>
      </c>
      <c r="O158" s="32">
        <f t="shared" si="16"/>
        <v>518866.73333333322</v>
      </c>
      <c r="P158" s="32">
        <f t="shared" si="12"/>
        <v>3143150.6999999997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f>138334.5+181.5</f>
        <v>138516</v>
      </c>
      <c r="H159" s="32">
        <f t="shared" si="15"/>
        <v>2715943.9</v>
      </c>
      <c r="I159" s="30">
        <v>9519.3000000000011</v>
      </c>
      <c r="J159" s="30">
        <v>65861.7</v>
      </c>
      <c r="K159" s="30">
        <v>779145.20000000007</v>
      </c>
      <c r="L159" s="30">
        <v>123993.09999999999</v>
      </c>
      <c r="M159" s="32">
        <v>-53578.699999999953</v>
      </c>
      <c r="N159" s="32">
        <v>-252699.00000000012</v>
      </c>
      <c r="O159" s="32">
        <f t="shared" si="16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f>133549.8+181.5</f>
        <v>133731.29999999999</v>
      </c>
      <c r="H160" s="32">
        <f t="shared" si="15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123993.09999999999</v>
      </c>
      <c r="M160" s="32">
        <v>-62855.999999999898</v>
      </c>
      <c r="N160" s="32">
        <v>-268979.687301</v>
      </c>
      <c r="O160" s="32">
        <f t="shared" si="16"/>
        <v>662257.14603233349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f>132510.5+181.5</f>
        <v>132692</v>
      </c>
      <c r="H161" s="32">
        <f t="shared" si="15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123993.09999999999</v>
      </c>
      <c r="M161" s="32">
        <v>-91363.200000000012</v>
      </c>
      <c r="N161" s="32">
        <v>-294377.344293</v>
      </c>
      <c r="O161" s="32">
        <f t="shared" si="16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f>141279.8+179.1</f>
        <v>141458.9</v>
      </c>
      <c r="H162" s="32">
        <f t="shared" ref="H162:H181" si="17">SUM(B162:G162)</f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-52119.700000000012</v>
      </c>
      <c r="N162" s="32">
        <v>-281606.31651700003</v>
      </c>
      <c r="O162" s="32">
        <f t="shared" si="16"/>
        <v>665500.38348299987</v>
      </c>
      <c r="P162" s="32">
        <f t="shared" si="12"/>
        <v>3540738.8834830001</v>
      </c>
    </row>
    <row r="163" spans="1:16" s="2" customFormat="1">
      <c r="A163" s="29">
        <v>44227</v>
      </c>
      <c r="B163" s="30">
        <v>404908.5</v>
      </c>
      <c r="C163" s="30">
        <v>1418337.1666666665</v>
      </c>
      <c r="D163" s="30">
        <v>727016.46666666679</v>
      </c>
      <c r="E163" s="30"/>
      <c r="F163" s="31">
        <v>221420.39999999997</v>
      </c>
      <c r="G163" s="30">
        <v>142088.20000000001</v>
      </c>
      <c r="H163" s="32">
        <f t="shared" si="17"/>
        <v>2913770.7333333334</v>
      </c>
      <c r="I163" s="30">
        <v>20956.099999999999</v>
      </c>
      <c r="J163" s="30">
        <v>64791.399999999994</v>
      </c>
      <c r="K163" s="30">
        <v>807369</v>
      </c>
      <c r="L163" s="30">
        <v>124007.9</v>
      </c>
      <c r="M163" s="32">
        <v>-67581.866666666683</v>
      </c>
      <c r="N163" s="32">
        <v>-305422.77774199989</v>
      </c>
      <c r="O163" s="32">
        <f t="shared" si="16"/>
        <v>644119.75559133338</v>
      </c>
      <c r="P163" s="32">
        <f t="shared" si="12"/>
        <v>3557890.4889246668</v>
      </c>
    </row>
    <row r="164" spans="1:16" s="2" customFormat="1">
      <c r="A164" s="29">
        <v>44255</v>
      </c>
      <c r="B164" s="30">
        <v>397409.8</v>
      </c>
      <c r="C164" s="30">
        <v>1440559.6333333333</v>
      </c>
      <c r="D164" s="30">
        <v>750924.83333333337</v>
      </c>
      <c r="E164" s="30"/>
      <c r="F164" s="31">
        <v>223798.89999999997</v>
      </c>
      <c r="G164" s="30">
        <v>145113.9</v>
      </c>
      <c r="H164" s="32">
        <f t="shared" si="17"/>
        <v>2957807.0666666664</v>
      </c>
      <c r="I164" s="30">
        <v>20954.600000000002</v>
      </c>
      <c r="J164" s="30">
        <v>66010.299999999988</v>
      </c>
      <c r="K164" s="30">
        <v>833012.69999999984</v>
      </c>
      <c r="L164" s="30">
        <v>124007.9</v>
      </c>
      <c r="M164" s="32">
        <v>-70979.833333333299</v>
      </c>
      <c r="N164" s="32">
        <v>-310220.80289300007</v>
      </c>
      <c r="O164" s="32">
        <f t="shared" si="16"/>
        <v>662784.86377366656</v>
      </c>
      <c r="P164" s="32">
        <f t="shared" si="12"/>
        <v>3620591.9304403327</v>
      </c>
    </row>
    <row r="165" spans="1:16" s="2" customFormat="1">
      <c r="A165" s="29">
        <v>44286</v>
      </c>
      <c r="B165" s="30">
        <v>396404.60000000003</v>
      </c>
      <c r="C165" s="30">
        <v>1445542.8999999997</v>
      </c>
      <c r="D165" s="30">
        <v>773663.29999999993</v>
      </c>
      <c r="E165" s="30"/>
      <c r="F165" s="31">
        <v>224018.69999999992</v>
      </c>
      <c r="G165" s="30">
        <v>150926.1</v>
      </c>
      <c r="H165" s="32">
        <f t="shared" si="17"/>
        <v>2990555.5999999996</v>
      </c>
      <c r="I165" s="30">
        <v>18910</v>
      </c>
      <c r="J165" s="30">
        <v>64851.1</v>
      </c>
      <c r="K165" s="30">
        <v>809523.99999999988</v>
      </c>
      <c r="L165" s="30">
        <v>128540.5</v>
      </c>
      <c r="M165" s="32">
        <v>-40174.400000000081</v>
      </c>
      <c r="N165" s="32">
        <v>-321694.99999999988</v>
      </c>
      <c r="O165" s="32">
        <f t="shared" si="16"/>
        <v>659956.19999999984</v>
      </c>
      <c r="P165" s="32">
        <f t="shared" si="12"/>
        <v>3650511.7999999993</v>
      </c>
    </row>
    <row r="166" spans="1:16" s="2" customFormat="1">
      <c r="A166" s="29">
        <v>44316</v>
      </c>
      <c r="B166" s="30">
        <v>407812.5</v>
      </c>
      <c r="C166" s="30">
        <v>1434653.5999999999</v>
      </c>
      <c r="D166" s="30">
        <v>780328.79999999993</v>
      </c>
      <c r="E166" s="30"/>
      <c r="F166" s="31">
        <v>212953.90000000002</v>
      </c>
      <c r="G166" s="30">
        <v>152386.20000000001</v>
      </c>
      <c r="H166" s="32">
        <f t="shared" si="17"/>
        <v>2988135</v>
      </c>
      <c r="I166" s="30">
        <v>18870.5</v>
      </c>
      <c r="J166" s="30">
        <v>59833.200000000004</v>
      </c>
      <c r="K166" s="30">
        <v>810504.89999999991</v>
      </c>
      <c r="L166" s="30">
        <v>128540.5</v>
      </c>
      <c r="M166" s="32">
        <v>-36465.866666666596</v>
      </c>
      <c r="N166" s="32">
        <v>-328139</v>
      </c>
      <c r="O166" s="32">
        <f t="shared" si="16"/>
        <v>653144.23333333328</v>
      </c>
      <c r="P166" s="32">
        <f t="shared" si="12"/>
        <v>3641279.2333333334</v>
      </c>
    </row>
    <row r="167" spans="1:16" s="2" customFormat="1">
      <c r="A167" s="29">
        <v>44347</v>
      </c>
      <c r="B167" s="30">
        <v>419956.79999999993</v>
      </c>
      <c r="C167" s="30">
        <v>1515725.2000000002</v>
      </c>
      <c r="D167" s="30">
        <v>775326.40000000014</v>
      </c>
      <c r="E167" s="30"/>
      <c r="F167" s="31">
        <v>215416.59999999998</v>
      </c>
      <c r="G167" s="30">
        <v>158800.79999999999</v>
      </c>
      <c r="H167" s="32">
        <f t="shared" si="17"/>
        <v>3085225.8000000003</v>
      </c>
      <c r="I167" s="30">
        <v>18823.699999999997</v>
      </c>
      <c r="J167" s="30">
        <v>59255.3</v>
      </c>
      <c r="K167" s="30">
        <v>824435.99999999988</v>
      </c>
      <c r="L167" s="30">
        <v>128540.5</v>
      </c>
      <c r="M167" s="32">
        <v>-47388.4333333334</v>
      </c>
      <c r="N167" s="32">
        <v>-342319.19999999995</v>
      </c>
      <c r="O167" s="32">
        <f t="shared" si="16"/>
        <v>641347.86666666658</v>
      </c>
      <c r="P167" s="32">
        <f t="shared" si="12"/>
        <v>3726573.666666667</v>
      </c>
    </row>
    <row r="168" spans="1:16" s="2" customFormat="1" ht="18">
      <c r="A168" s="61" t="s">
        <v>106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7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133325.59999999998</v>
      </c>
      <c r="M168" s="32">
        <v>-90693.100000000079</v>
      </c>
      <c r="N168" s="32">
        <v>-334213.79999999981</v>
      </c>
      <c r="O168" s="32">
        <f t="shared" si="16"/>
        <v>632685.30000000005</v>
      </c>
      <c r="P168" s="32">
        <f t="shared" si="12"/>
        <v>3892071.2300000004</v>
      </c>
    </row>
    <row r="169" spans="1:16" s="2" customFormat="1" ht="18">
      <c r="A169" s="61" t="s">
        <v>107</v>
      </c>
      <c r="B169" s="30">
        <v>467263.13333333324</v>
      </c>
      <c r="C169" s="30">
        <v>1653985.8633333331</v>
      </c>
      <c r="D169" s="30">
        <v>831070.53333333333</v>
      </c>
      <c r="E169" s="30"/>
      <c r="F169" s="31">
        <v>226194.40000000002</v>
      </c>
      <c r="G169" s="30">
        <v>165244.5</v>
      </c>
      <c r="H169" s="32">
        <f t="shared" si="17"/>
        <v>3343758.4299999992</v>
      </c>
      <c r="I169" s="30">
        <v>23036.799999999999</v>
      </c>
      <c r="J169" s="30">
        <v>64846.5</v>
      </c>
      <c r="K169" s="30">
        <v>858214.66666666663</v>
      </c>
      <c r="L169" s="30">
        <v>133325.59999999998</v>
      </c>
      <c r="M169" s="32">
        <v>-48310.23333333341</v>
      </c>
      <c r="N169" s="32">
        <v>-407311.73333333334</v>
      </c>
      <c r="O169" s="32">
        <f t="shared" si="16"/>
        <v>623801.59999999986</v>
      </c>
      <c r="P169" s="32">
        <f t="shared" si="12"/>
        <v>3967560.0299999993</v>
      </c>
    </row>
    <row r="170" spans="1:16" s="2" customFormat="1" ht="18">
      <c r="A170" s="61" t="s">
        <v>108</v>
      </c>
      <c r="B170" s="30">
        <v>464384.96666666679</v>
      </c>
      <c r="C170" s="30">
        <v>1688957.3666666667</v>
      </c>
      <c r="D170" s="30">
        <v>873637.36666666681</v>
      </c>
      <c r="E170" s="30"/>
      <c r="F170" s="31">
        <v>221551.40000000002</v>
      </c>
      <c r="G170" s="30">
        <v>184639.30000000002</v>
      </c>
      <c r="H170" s="32">
        <f t="shared" si="17"/>
        <v>3433170.4</v>
      </c>
      <c r="I170" s="30">
        <v>20928.5</v>
      </c>
      <c r="J170" s="30">
        <v>62211.199999999997</v>
      </c>
      <c r="K170" s="30">
        <v>882119.53333333321</v>
      </c>
      <c r="L170" s="30">
        <v>133325.59999999998</v>
      </c>
      <c r="M170" s="32">
        <v>-96396.566666666768</v>
      </c>
      <c r="N170" s="32">
        <v>-411601.86666666664</v>
      </c>
      <c r="O170" s="32">
        <f t="shared" si="16"/>
        <v>590586.39999999967</v>
      </c>
      <c r="P170" s="32">
        <f t="shared" si="12"/>
        <v>4023756.7999999998</v>
      </c>
    </row>
    <row r="171" spans="1:16" s="2" customFormat="1" ht="18">
      <c r="A171" s="61" t="s">
        <v>109</v>
      </c>
      <c r="B171" s="30">
        <v>452697.39999999997</v>
      </c>
      <c r="C171" s="30">
        <v>1675444.2</v>
      </c>
      <c r="D171" s="30">
        <v>964342.7</v>
      </c>
      <c r="E171" s="30"/>
      <c r="F171" s="31">
        <v>234167.69999999998</v>
      </c>
      <c r="G171" s="30">
        <v>12030.6</v>
      </c>
      <c r="H171" s="32">
        <f t="shared" si="17"/>
        <v>3338682.6</v>
      </c>
      <c r="I171" s="30">
        <v>16502.599999999999</v>
      </c>
      <c r="J171" s="30">
        <v>56628.299999999996</v>
      </c>
      <c r="K171" s="30">
        <v>900897</v>
      </c>
      <c r="L171" s="30">
        <v>133325.59999999998</v>
      </c>
      <c r="M171" s="32">
        <v>-83959.5</v>
      </c>
      <c r="N171" s="32">
        <v>-310064.5</v>
      </c>
      <c r="O171" s="32">
        <f t="shared" si="16"/>
        <v>713329.5</v>
      </c>
      <c r="P171" s="32">
        <f t="shared" si="12"/>
        <v>4052012.1</v>
      </c>
    </row>
    <row r="172" spans="1:16" s="2" customFormat="1" ht="18">
      <c r="A172" s="61" t="s">
        <v>110</v>
      </c>
      <c r="B172" s="30">
        <v>446023.89999999997</v>
      </c>
      <c r="C172" s="30">
        <v>1673106.666666667</v>
      </c>
      <c r="D172" s="30">
        <v>960232.16666666674</v>
      </c>
      <c r="E172" s="30"/>
      <c r="F172" s="31">
        <v>256977.09999999995</v>
      </c>
      <c r="G172" s="30">
        <v>12520.800000000001</v>
      </c>
      <c r="H172" s="32">
        <f t="shared" si="17"/>
        <v>3348860.6333333333</v>
      </c>
      <c r="I172" s="30">
        <v>16453</v>
      </c>
      <c r="J172" s="30">
        <v>56167.700000000004</v>
      </c>
      <c r="K172" s="30">
        <v>919741.79999999993</v>
      </c>
      <c r="L172" s="30">
        <v>133325.59999999998</v>
      </c>
      <c r="M172" s="32">
        <v>-67714.233333333294</v>
      </c>
      <c r="N172" s="32">
        <v>-329509.23333333334</v>
      </c>
      <c r="O172" s="32">
        <f t="shared" si="16"/>
        <v>728464.6333333333</v>
      </c>
      <c r="P172" s="32">
        <f t="shared" si="12"/>
        <v>4077325.2666666666</v>
      </c>
    </row>
    <row r="173" spans="1:16" s="2" customFormat="1" ht="18">
      <c r="A173" s="61" t="s">
        <v>111</v>
      </c>
      <c r="B173" s="30">
        <v>450556.39999999997</v>
      </c>
      <c r="C173" s="30">
        <v>1612604.4333333331</v>
      </c>
      <c r="D173" s="30">
        <v>974650.63333333342</v>
      </c>
      <c r="E173" s="30"/>
      <c r="F173" s="31">
        <v>258218.69999999998</v>
      </c>
      <c r="G173" s="30">
        <v>12503.800000000001</v>
      </c>
      <c r="H173" s="32">
        <f t="shared" si="17"/>
        <v>3308533.9666666663</v>
      </c>
      <c r="I173" s="30">
        <v>16513.599999999999</v>
      </c>
      <c r="J173" s="30">
        <v>61852.1</v>
      </c>
      <c r="K173" s="30">
        <v>942019.4</v>
      </c>
      <c r="L173" s="30">
        <v>133325.59999999998</v>
      </c>
      <c r="M173" s="32">
        <v>-44625.86666666661</v>
      </c>
      <c r="N173" s="32">
        <v>-306458.16666666669</v>
      </c>
      <c r="O173" s="32">
        <f t="shared" si="16"/>
        <v>802626.66666666651</v>
      </c>
      <c r="P173" s="32">
        <f t="shared" si="12"/>
        <v>4111160.6333333328</v>
      </c>
    </row>
    <row r="174" spans="1:16" s="2" customFormat="1" ht="18">
      <c r="A174" s="61" t="s">
        <v>112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7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133325.59999999998</v>
      </c>
      <c r="M174" s="32">
        <v>-30939.200000000114</v>
      </c>
      <c r="N174" s="32">
        <v>-306922.70000000007</v>
      </c>
      <c r="O174" s="32">
        <f t="shared" si="16"/>
        <v>827662.59999999974</v>
      </c>
      <c r="P174" s="32">
        <f t="shared" si="12"/>
        <v>4129799.1999999997</v>
      </c>
    </row>
    <row r="175" spans="1:16" s="2" customFormat="1" ht="18">
      <c r="A175" s="61" t="s">
        <v>82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12369.300000000001</v>
      </c>
      <c r="H175" s="32">
        <f t="shared" si="17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133325.59999999998</v>
      </c>
      <c r="M175" s="32">
        <v>-31415.566666666731</v>
      </c>
      <c r="N175" s="32">
        <v>-305939.56666666683</v>
      </c>
      <c r="O175" s="32">
        <f t="shared" si="16"/>
        <v>842381.49999999977</v>
      </c>
      <c r="P175" s="32">
        <f t="shared" si="12"/>
        <v>4285046.8666666653</v>
      </c>
    </row>
    <row r="176" spans="1:16" s="2" customFormat="1" ht="18">
      <c r="A176" s="61" t="s">
        <v>83</v>
      </c>
      <c r="B176" s="30">
        <v>442503.76666666672</v>
      </c>
      <c r="C176" s="30">
        <v>1694055.1333333328</v>
      </c>
      <c r="D176" s="30">
        <v>1022650.2333333335</v>
      </c>
      <c r="E176" s="30"/>
      <c r="F176" s="31">
        <v>289165.90000000002</v>
      </c>
      <c r="G176" s="30">
        <v>13345.6</v>
      </c>
      <c r="H176" s="32">
        <f t="shared" si="17"/>
        <v>3461720.6333333328</v>
      </c>
      <c r="I176" s="30">
        <v>19531.599999999999</v>
      </c>
      <c r="J176" s="30">
        <v>55379.399999999994</v>
      </c>
      <c r="K176" s="30">
        <v>995545.8666666667</v>
      </c>
      <c r="L176" s="30">
        <v>133325.59999999998</v>
      </c>
      <c r="M176" s="32">
        <v>15849.666666666759</v>
      </c>
      <c r="N176" s="32">
        <v>-304242.63333333336</v>
      </c>
      <c r="O176" s="32">
        <f t="shared" si="16"/>
        <v>915389.50000000023</v>
      </c>
      <c r="P176" s="32">
        <f t="shared" si="12"/>
        <v>4377110.1333333328</v>
      </c>
    </row>
    <row r="177" spans="1:16" s="2" customFormat="1" ht="18">
      <c r="A177" s="61" t="s">
        <v>84</v>
      </c>
      <c r="B177" s="30">
        <v>448956.6</v>
      </c>
      <c r="C177" s="30">
        <v>1688455.5999999999</v>
      </c>
      <c r="D177" s="30">
        <v>1035025.2999999999</v>
      </c>
      <c r="E177" s="30"/>
      <c r="F177" s="31">
        <v>287866.70000000007</v>
      </c>
      <c r="G177" s="30">
        <v>17041</v>
      </c>
      <c r="H177" s="32">
        <f t="shared" si="17"/>
        <v>3477345.1999999997</v>
      </c>
      <c r="I177" s="30">
        <v>19507.7</v>
      </c>
      <c r="J177" s="30">
        <v>68013.899999999994</v>
      </c>
      <c r="K177" s="30">
        <v>983059.4</v>
      </c>
      <c r="L177" s="30">
        <v>133325.59999999998</v>
      </c>
      <c r="M177" s="32">
        <v>-66973.399999999921</v>
      </c>
      <c r="N177" s="32">
        <v>-293219.99999999994</v>
      </c>
      <c r="O177" s="32">
        <f t="shared" si="16"/>
        <v>843713.20000000019</v>
      </c>
      <c r="P177" s="32">
        <f t="shared" si="12"/>
        <v>4321058.4000000004</v>
      </c>
    </row>
    <row r="178" spans="1:16" s="2" customFormat="1" ht="18">
      <c r="A178" s="61" t="s">
        <v>85</v>
      </c>
      <c r="B178" s="30">
        <v>452349.43333333329</v>
      </c>
      <c r="C178" s="30">
        <v>1797904.5999999999</v>
      </c>
      <c r="D178" s="30">
        <v>1041490.3999999999</v>
      </c>
      <c r="E178" s="30"/>
      <c r="F178" s="31">
        <v>266070.3</v>
      </c>
      <c r="G178" s="30">
        <v>16846.199999999997</v>
      </c>
      <c r="H178" s="32">
        <f t="shared" si="17"/>
        <v>3574660.9333333331</v>
      </c>
      <c r="I178" s="30">
        <v>19574.099999999999</v>
      </c>
      <c r="J178" s="30">
        <v>68013.899999999994</v>
      </c>
      <c r="K178" s="30">
        <v>1000792.5999999999</v>
      </c>
      <c r="L178" s="30">
        <v>133325.59999999998</v>
      </c>
      <c r="M178" s="32">
        <v>-35310.700000000084</v>
      </c>
      <c r="N178" s="32">
        <v>-298724.33333333326</v>
      </c>
      <c r="O178" s="32">
        <f t="shared" si="16"/>
        <v>887671.16666666628</v>
      </c>
      <c r="P178" s="32">
        <f t="shared" si="12"/>
        <v>4462332.0999999996</v>
      </c>
    </row>
    <row r="179" spans="1:16" s="2" customFormat="1" ht="18">
      <c r="A179" s="61" t="s">
        <v>86</v>
      </c>
      <c r="B179" s="30">
        <v>450151.36666666664</v>
      </c>
      <c r="C179" s="30">
        <v>1850212.7000000002</v>
      </c>
      <c r="D179" s="30">
        <v>1044218.3</v>
      </c>
      <c r="E179" s="30"/>
      <c r="F179" s="31">
        <v>292367.09999999998</v>
      </c>
      <c r="G179" s="30">
        <v>16790.899999999998</v>
      </c>
      <c r="H179" s="32">
        <f t="shared" si="17"/>
        <v>3653740.3666666672</v>
      </c>
      <c r="I179" s="30">
        <v>19638.400000000001</v>
      </c>
      <c r="J179" s="30">
        <v>68013.899999999994</v>
      </c>
      <c r="K179" s="30">
        <v>1017747.3999999999</v>
      </c>
      <c r="L179" s="30">
        <v>133325.59999999998</v>
      </c>
      <c r="M179" s="32">
        <v>-52468.799999999988</v>
      </c>
      <c r="N179" s="32">
        <v>-283356.16666666663</v>
      </c>
      <c r="O179" s="32">
        <f t="shared" si="16"/>
        <v>902900.33333333314</v>
      </c>
      <c r="P179" s="32">
        <f t="shared" si="12"/>
        <v>4556640.7</v>
      </c>
    </row>
    <row r="180" spans="1:16" s="2" customFormat="1" ht="18">
      <c r="A180" s="61" t="s">
        <v>87</v>
      </c>
      <c r="B180" s="30">
        <v>519153</v>
      </c>
      <c r="C180" s="30">
        <v>1917479.9999999998</v>
      </c>
      <c r="D180" s="30">
        <v>1025782.5</v>
      </c>
      <c r="E180" s="30"/>
      <c r="F180" s="31">
        <v>272594.40000000002</v>
      </c>
      <c r="G180" s="30">
        <v>16960.199999999997</v>
      </c>
      <c r="H180" s="32">
        <f t="shared" si="17"/>
        <v>3751970.1</v>
      </c>
      <c r="I180" s="30">
        <v>18622.400000000001</v>
      </c>
      <c r="J180" s="30">
        <v>53079.899999999994</v>
      </c>
      <c r="K180" s="30">
        <v>1066976.3999999997</v>
      </c>
      <c r="L180" s="30">
        <v>133325.59999999998</v>
      </c>
      <c r="M180" s="32">
        <v>9855.4000000000524</v>
      </c>
      <c r="N180" s="32">
        <v>-153942</v>
      </c>
      <c r="O180" s="32">
        <f t="shared" si="16"/>
        <v>1127917.7</v>
      </c>
      <c r="P180" s="32">
        <f t="shared" si="12"/>
        <v>4879887.8</v>
      </c>
    </row>
    <row r="181" spans="1:16" s="2" customFormat="1" ht="18">
      <c r="A181" s="61" t="s">
        <v>88</v>
      </c>
      <c r="B181" s="30">
        <v>528829.1</v>
      </c>
      <c r="C181" s="30">
        <v>2230476.7333333329</v>
      </c>
      <c r="D181" s="30">
        <v>1007540.5333333333</v>
      </c>
      <c r="E181" s="30"/>
      <c r="F181" s="31">
        <v>297850.3</v>
      </c>
      <c r="G181" s="30">
        <v>17076.099999999999</v>
      </c>
      <c r="H181" s="32">
        <f t="shared" si="17"/>
        <v>4081772.7666666661</v>
      </c>
      <c r="I181" s="30">
        <v>18427.7</v>
      </c>
      <c r="J181" s="30">
        <v>58993.7</v>
      </c>
      <c r="K181" s="30">
        <v>1088532.7666666666</v>
      </c>
      <c r="L181" s="30">
        <v>133325.59999999998</v>
      </c>
      <c r="M181" s="32">
        <v>19305.333333333299</v>
      </c>
      <c r="N181" s="32">
        <v>-274113.43333333335</v>
      </c>
      <c r="O181" s="32">
        <f t="shared" si="16"/>
        <v>1044471.6666666665</v>
      </c>
      <c r="P181" s="32">
        <f t="shared" si="12"/>
        <v>5126244.4333333327</v>
      </c>
    </row>
    <row r="182" spans="1:16" s="2" customFormat="1" ht="18">
      <c r="A182" s="61" t="s">
        <v>89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ref="H182:H218" si="18">SUM(B182:G182)</f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133325.59999999998</v>
      </c>
      <c r="M182" s="32">
        <v>10318.066666666709</v>
      </c>
      <c r="N182" s="32">
        <v>-126123.36666666673</v>
      </c>
      <c r="O182" s="32">
        <f t="shared" si="16"/>
        <v>1215594.9333333329</v>
      </c>
      <c r="P182" s="32">
        <f t="shared" si="12"/>
        <v>5286953.2666666657</v>
      </c>
    </row>
    <row r="183" spans="1:16" s="2" customFormat="1" ht="18">
      <c r="A183" s="61" t="s">
        <v>90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38038.400000000001</v>
      </c>
      <c r="H183" s="32">
        <f t="shared" si="18"/>
        <v>4151424.3</v>
      </c>
      <c r="I183" s="30">
        <v>14402.7</v>
      </c>
      <c r="J183" s="30">
        <v>63262.399999999994</v>
      </c>
      <c r="K183" s="30">
        <v>1138728.5</v>
      </c>
      <c r="L183" s="30">
        <v>133325.59999999998</v>
      </c>
      <c r="M183" s="32">
        <v>17614.899999999994</v>
      </c>
      <c r="N183" s="32">
        <v>-169892.00000000012</v>
      </c>
      <c r="O183" s="32">
        <f t="shared" si="16"/>
        <v>1197442.1000000001</v>
      </c>
      <c r="P183" s="32">
        <f t="shared" si="12"/>
        <v>5348866.4000000004</v>
      </c>
    </row>
    <row r="184" spans="1:16" s="2" customFormat="1" ht="18">
      <c r="A184" s="61" t="s">
        <v>91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8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133325.59999999998</v>
      </c>
      <c r="M184" s="32">
        <v>22612.866666666465</v>
      </c>
      <c r="N184" s="32">
        <v>-185131.83333333343</v>
      </c>
      <c r="O184" s="32">
        <f t="shared" si="16"/>
        <v>1198205.4666666661</v>
      </c>
      <c r="P184" s="32">
        <f t="shared" si="12"/>
        <v>5442568.7333333315</v>
      </c>
    </row>
    <row r="185" spans="1:16" s="2" customFormat="1" ht="18">
      <c r="A185" s="61" t="s">
        <v>92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37412.899999999994</v>
      </c>
      <c r="H185" s="32">
        <f t="shared" si="18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133325.59999999998</v>
      </c>
      <c r="M185" s="32">
        <v>-59523.366666666741</v>
      </c>
      <c r="N185" s="32">
        <v>-143664.46666666662</v>
      </c>
      <c r="O185" s="32">
        <f t="shared" si="16"/>
        <v>1114271.7333333332</v>
      </c>
      <c r="P185" s="32">
        <f t="shared" si="12"/>
        <v>5452049.2666666675</v>
      </c>
    </row>
    <row r="186" spans="1:16" s="2" customFormat="1" ht="18">
      <c r="A186" s="61" t="s">
        <v>93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8"/>
        <v>4550628.7</v>
      </c>
      <c r="I186" s="30">
        <v>14439.7</v>
      </c>
      <c r="J186" s="30">
        <v>86450.8</v>
      </c>
      <c r="K186" s="30">
        <v>1164676.8</v>
      </c>
      <c r="L186" s="30">
        <v>133325.59999999998</v>
      </c>
      <c r="M186" s="32">
        <v>-137954.7999999997</v>
      </c>
      <c r="N186" s="32">
        <v>-249586.00000000003</v>
      </c>
      <c r="O186" s="32">
        <f t="shared" si="16"/>
        <v>1011352.1000000001</v>
      </c>
      <c r="P186" s="32">
        <f t="shared" si="12"/>
        <v>5561980.8000000007</v>
      </c>
    </row>
    <row r="187" spans="1:16" s="2" customFormat="1" ht="18">
      <c r="A187" s="61" t="s">
        <v>94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8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133325.59999999998</v>
      </c>
      <c r="M187" s="32">
        <v>-67657.200000000041</v>
      </c>
      <c r="N187" s="32">
        <v>-257507.39999999991</v>
      </c>
      <c r="O187" s="32">
        <f t="shared" si="16"/>
        <v>1139448.2</v>
      </c>
      <c r="P187" s="32">
        <f t="shared" si="12"/>
        <v>5718552.333333333</v>
      </c>
    </row>
    <row r="188" spans="1:16" s="2" customFormat="1" ht="18">
      <c r="A188" s="61" t="s">
        <v>95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8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133325.59999999998</v>
      </c>
      <c r="M188" s="32">
        <v>-26802.700000000223</v>
      </c>
      <c r="N188" s="32">
        <v>-197883.7</v>
      </c>
      <c r="O188" s="32">
        <f t="shared" si="16"/>
        <v>1198956.2999999996</v>
      </c>
      <c r="P188" s="32">
        <f t="shared" si="12"/>
        <v>5769648.666666667</v>
      </c>
    </row>
    <row r="189" spans="1:16" s="2" customFormat="1" ht="18">
      <c r="A189" s="61" t="s">
        <v>96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8"/>
        <v>4528420.4999999981</v>
      </c>
      <c r="I189" s="30">
        <v>18402</v>
      </c>
      <c r="J189" s="30">
        <v>82625.5</v>
      </c>
      <c r="K189" s="30">
        <v>1151682.3</v>
      </c>
      <c r="L189" s="30">
        <v>133325.59999999998</v>
      </c>
      <c r="M189" s="32">
        <v>-20331.999999999884</v>
      </c>
      <c r="N189" s="32">
        <v>-162391.30000000016</v>
      </c>
      <c r="O189" s="32">
        <f t="shared" si="16"/>
        <v>1203312.0999999996</v>
      </c>
      <c r="P189" s="32">
        <f t="shared" si="12"/>
        <v>5731732.5999999978</v>
      </c>
    </row>
    <row r="190" spans="1:16" s="2" customFormat="1" ht="18">
      <c r="A190" s="61" t="s">
        <v>97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41698.400000000001</v>
      </c>
      <c r="H190" s="32">
        <f t="shared" si="18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133325.59999999998</v>
      </c>
      <c r="M190" s="32">
        <v>-80888.533333333384</v>
      </c>
      <c r="N190" s="32">
        <v>-238827.73333333351</v>
      </c>
      <c r="O190" s="32">
        <f t="shared" si="16"/>
        <v>1077726.3999999994</v>
      </c>
      <c r="P190" s="32">
        <f t="shared" si="12"/>
        <v>5795864.4666666668</v>
      </c>
    </row>
    <row r="191" spans="1:16" s="2" customFormat="1" ht="18">
      <c r="A191" s="61" t="s">
        <v>98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8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133325.59999999998</v>
      </c>
      <c r="M191" s="32">
        <v>-168973.76666666663</v>
      </c>
      <c r="N191" s="32">
        <v>-235028.06666666651</v>
      </c>
      <c r="O191" s="32">
        <f t="shared" si="16"/>
        <v>707728.30000000016</v>
      </c>
      <c r="P191" s="32">
        <f t="shared" si="12"/>
        <v>5578124.2333333334</v>
      </c>
    </row>
    <row r="192" spans="1:16" s="2" customFormat="1" ht="18">
      <c r="A192" s="61" t="s">
        <v>99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8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133325.59999999998</v>
      </c>
      <c r="M192" s="32">
        <v>-91423.899999999863</v>
      </c>
      <c r="N192" s="32">
        <v>-99634.500000000015</v>
      </c>
      <c r="O192" s="32">
        <f t="shared" ref="O192:O218" si="19">SUM(I192:N192)</f>
        <v>795965.99999999988</v>
      </c>
      <c r="P192" s="32">
        <f t="shared" ref="P192:P218" si="20">O192+H192</f>
        <v>5762302.2999999989</v>
      </c>
    </row>
    <row r="193" spans="1:16" s="2" customFormat="1" ht="18">
      <c r="A193" s="61" t="s">
        <v>100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8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133325.59999999998</v>
      </c>
      <c r="M193" s="32">
        <v>-121044.16666666708</v>
      </c>
      <c r="N193" s="32">
        <v>-164351.73333333342</v>
      </c>
      <c r="O193" s="32">
        <f t="shared" si="19"/>
        <v>717080.29999999935</v>
      </c>
      <c r="P193" s="32">
        <f t="shared" si="20"/>
        <v>5697464.8333333321</v>
      </c>
    </row>
    <row r="194" spans="1:16" s="2" customFormat="1" ht="18">
      <c r="A194" s="61" t="s">
        <v>101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54924.099999999991</v>
      </c>
      <c r="H194" s="32">
        <f t="shared" si="18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133325.59999999998</v>
      </c>
      <c r="M194" s="32">
        <v>-82635.033333333166</v>
      </c>
      <c r="N194" s="32">
        <v>-168753.76666666684</v>
      </c>
      <c r="O194" s="32">
        <f t="shared" si="19"/>
        <v>747795.59999999986</v>
      </c>
      <c r="P194" s="32">
        <f t="shared" si="20"/>
        <v>5689206.3666666653</v>
      </c>
    </row>
    <row r="195" spans="1:16" s="2" customFormat="1" ht="18">
      <c r="A195" s="61" t="s">
        <v>102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62875.000000000007</v>
      </c>
      <c r="H195" s="32">
        <f t="shared" si="18"/>
        <v>5074362.9999999991</v>
      </c>
      <c r="I195" s="30">
        <v>13471.1</v>
      </c>
      <c r="J195" s="30">
        <v>109347.5</v>
      </c>
      <c r="K195" s="30">
        <v>782812.4</v>
      </c>
      <c r="L195" s="30">
        <v>133325.59999999998</v>
      </c>
      <c r="M195" s="32">
        <v>-42790.099999999846</v>
      </c>
      <c r="N195" s="32">
        <v>-33957.500000000095</v>
      </c>
      <c r="O195" s="32">
        <f t="shared" si="19"/>
        <v>962209</v>
      </c>
      <c r="P195" s="32">
        <f t="shared" si="20"/>
        <v>6036571.9999999991</v>
      </c>
    </row>
    <row r="196" spans="1:16" s="2" customFormat="1" ht="18">
      <c r="A196" s="61" t="s">
        <v>103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8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133325.59999999998</v>
      </c>
      <c r="M196" s="32">
        <v>-35638.200000000114</v>
      </c>
      <c r="N196" s="32">
        <v>11647.033333333195</v>
      </c>
      <c r="O196" s="32">
        <f t="shared" si="19"/>
        <v>893343.83333333314</v>
      </c>
      <c r="P196" s="32">
        <f t="shared" si="20"/>
        <v>6130249.3999999985</v>
      </c>
    </row>
    <row r="197" spans="1:16" s="2" customFormat="1" ht="18">
      <c r="A197" s="61" t="s">
        <v>104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8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133325.59999999998</v>
      </c>
      <c r="M197" s="32">
        <v>-80063.099999999773</v>
      </c>
      <c r="N197" s="32">
        <v>-120749.73333333329</v>
      </c>
      <c r="O197" s="32">
        <f t="shared" si="19"/>
        <v>895661.96666666702</v>
      </c>
      <c r="P197" s="32">
        <f t="shared" si="20"/>
        <v>6118987.7000000011</v>
      </c>
    </row>
    <row r="198" spans="1:16" s="2" customFormat="1" ht="18">
      <c r="A198" s="61" t="s">
        <v>105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8"/>
        <v>5356561.0999999996</v>
      </c>
      <c r="I198" s="30">
        <v>23525.7</v>
      </c>
      <c r="J198" s="30">
        <v>72406.5</v>
      </c>
      <c r="K198" s="30">
        <v>1003649.3</v>
      </c>
      <c r="L198" s="30">
        <v>133325.59999999998</v>
      </c>
      <c r="M198" s="32">
        <v>-85355.299999999595</v>
      </c>
      <c r="N198" s="32">
        <v>-65187.199999999895</v>
      </c>
      <c r="O198" s="32">
        <f t="shared" si="19"/>
        <v>1082364.6000000006</v>
      </c>
      <c r="P198" s="32">
        <f t="shared" si="20"/>
        <v>6438925.7000000002</v>
      </c>
    </row>
    <row r="199" spans="1:16" s="2" customFormat="1" ht="18">
      <c r="A199" s="61" t="s">
        <v>70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8"/>
        <v>5320517.2</v>
      </c>
      <c r="I199" s="30">
        <v>21552.6</v>
      </c>
      <c r="J199" s="30">
        <v>46423.3</v>
      </c>
      <c r="K199" s="30">
        <v>1043844.8333333333</v>
      </c>
      <c r="L199" s="30">
        <v>133325.59999999998</v>
      </c>
      <c r="M199" s="32">
        <v>-146251.69999999978</v>
      </c>
      <c r="N199" s="32">
        <v>-83652.233333333308</v>
      </c>
      <c r="O199" s="32">
        <f t="shared" si="19"/>
        <v>1015242.4</v>
      </c>
      <c r="P199" s="32">
        <f t="shared" si="20"/>
        <v>6335759.6000000006</v>
      </c>
    </row>
    <row r="200" spans="1:16" s="2" customFormat="1" ht="18">
      <c r="A200" s="61" t="s">
        <v>71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si="18"/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133325.59999999998</v>
      </c>
      <c r="M200" s="32">
        <v>-121376.59999999992</v>
      </c>
      <c r="N200" s="32">
        <v>-136709.06666666677</v>
      </c>
      <c r="O200" s="32">
        <f t="shared" si="19"/>
        <v>990882.20000000007</v>
      </c>
      <c r="P200" s="32">
        <f t="shared" si="20"/>
        <v>6332163.9000000004</v>
      </c>
    </row>
    <row r="201" spans="1:16" s="2" customFormat="1" ht="18">
      <c r="A201" s="61" t="s">
        <v>72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8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133325.59999999998</v>
      </c>
      <c r="M201" s="32">
        <v>-82873.300000000192</v>
      </c>
      <c r="N201" s="32">
        <v>-31212.700000000019</v>
      </c>
      <c r="O201" s="32">
        <f t="shared" si="19"/>
        <v>1120175.3999999997</v>
      </c>
      <c r="P201" s="32">
        <f t="shared" si="20"/>
        <v>6445240.6000000006</v>
      </c>
    </row>
    <row r="202" spans="1:16" s="2" customFormat="1" ht="18">
      <c r="A202" s="61" t="s">
        <v>73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8"/>
        <v>5465219.2666666675</v>
      </c>
      <c r="I202" s="30">
        <v>24134.6</v>
      </c>
      <c r="J202" s="30">
        <v>31910.2</v>
      </c>
      <c r="K202" s="30">
        <v>997343.8</v>
      </c>
      <c r="L202" s="30">
        <v>133325.59999999998</v>
      </c>
      <c r="M202" s="32">
        <v>-83837.033333333558</v>
      </c>
      <c r="N202" s="32">
        <v>-61763.266666666706</v>
      </c>
      <c r="O202" s="32">
        <f t="shared" si="19"/>
        <v>1041113.8999999998</v>
      </c>
      <c r="P202" s="32">
        <f t="shared" si="20"/>
        <v>6506333.166666667</v>
      </c>
    </row>
    <row r="203" spans="1:16" s="2" customFormat="1" ht="18">
      <c r="A203" s="61" t="s">
        <v>74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8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133325.59999999998</v>
      </c>
      <c r="M203" s="32">
        <v>-191452.46666666673</v>
      </c>
      <c r="N203" s="32">
        <v>-15897.933333333349</v>
      </c>
      <c r="O203" s="32">
        <f t="shared" si="19"/>
        <v>987071.89999999967</v>
      </c>
      <c r="P203" s="32">
        <f t="shared" si="20"/>
        <v>6702500.5333333313</v>
      </c>
    </row>
    <row r="204" spans="1:16" s="2" customFormat="1" ht="18">
      <c r="A204" s="61" t="s">
        <v>75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8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133325.59999999998</v>
      </c>
      <c r="M204" s="32">
        <v>-264014.79999999993</v>
      </c>
      <c r="N204" s="32">
        <v>-25026.499999999898</v>
      </c>
      <c r="O204" s="32">
        <f t="shared" si="19"/>
        <v>959939.80000000028</v>
      </c>
      <c r="P204" s="32">
        <f t="shared" si="20"/>
        <v>6762484.6999999993</v>
      </c>
    </row>
    <row r="205" spans="1:16" s="2" customFormat="1" ht="18">
      <c r="A205" s="61" t="s">
        <v>76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72500.300000000017</v>
      </c>
      <c r="H205" s="32">
        <f t="shared" si="18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133325.59999999998</v>
      </c>
      <c r="M205" s="32">
        <v>-225983.86666666661</v>
      </c>
      <c r="N205" s="32">
        <v>40317.13333333336</v>
      </c>
      <c r="O205" s="32">
        <f t="shared" si="19"/>
        <v>1057928.0333333334</v>
      </c>
      <c r="P205" s="32">
        <f t="shared" si="20"/>
        <v>7087336.2999999998</v>
      </c>
    </row>
    <row r="206" spans="1:16" s="2" customFormat="1" ht="18">
      <c r="A206" s="61" t="s">
        <v>77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73881.300000000017</v>
      </c>
      <c r="H206" s="32">
        <f t="shared" si="18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133325.59999999998</v>
      </c>
      <c r="M206" s="32">
        <v>-195762.93333333317</v>
      </c>
      <c r="N206" s="32">
        <v>23853.366666666931</v>
      </c>
      <c r="O206" s="32">
        <f t="shared" si="19"/>
        <v>1128398.6666666672</v>
      </c>
      <c r="P206" s="32">
        <f t="shared" si="20"/>
        <v>7246214.7999999998</v>
      </c>
    </row>
    <row r="207" spans="1:16" s="2" customFormat="1" ht="18">
      <c r="A207" s="61" t="s">
        <v>78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8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133325.59999999998</v>
      </c>
      <c r="M207" s="32">
        <v>-199582.49999999983</v>
      </c>
      <c r="N207" s="32">
        <v>35771.399999999812</v>
      </c>
      <c r="O207" s="32">
        <f t="shared" si="19"/>
        <v>1092863.9000000001</v>
      </c>
      <c r="P207" s="32">
        <f t="shared" si="20"/>
        <v>7294529.5000000009</v>
      </c>
    </row>
    <row r="208" spans="1:16" s="2" customFormat="1" ht="18">
      <c r="A208" s="61" t="s">
        <v>79</v>
      </c>
      <c r="B208" s="30">
        <v>940829.86666666658</v>
      </c>
      <c r="C208" s="30">
        <v>3252702.7333333329</v>
      </c>
      <c r="D208" s="30">
        <v>1555977.9000000004</v>
      </c>
      <c r="E208" s="30"/>
      <c r="F208" s="31">
        <v>566612.5</v>
      </c>
      <c r="G208" s="30">
        <v>72951.899999999994</v>
      </c>
      <c r="H208" s="32">
        <f t="shared" si="18"/>
        <v>6389074.9000000004</v>
      </c>
      <c r="I208" s="30">
        <v>29439.4</v>
      </c>
      <c r="J208" s="30">
        <v>26259.1</v>
      </c>
      <c r="K208" s="30">
        <v>1127114.9666666668</v>
      </c>
      <c r="L208" s="30">
        <v>133325.59999999998</v>
      </c>
      <c r="M208" s="32">
        <v>-196659.43333333323</v>
      </c>
      <c r="N208" s="32">
        <v>24318.633333333495</v>
      </c>
      <c r="O208" s="32">
        <f t="shared" si="19"/>
        <v>1143798.2666666673</v>
      </c>
      <c r="P208" s="32">
        <f t="shared" si="20"/>
        <v>7532873.1666666679</v>
      </c>
    </row>
    <row r="209" spans="1:17" s="2" customFormat="1" ht="18">
      <c r="A209" s="61" t="s">
        <v>80</v>
      </c>
      <c r="B209" s="30">
        <v>973782.93333333323</v>
      </c>
      <c r="C209" s="30">
        <v>3325957.5666666655</v>
      </c>
      <c r="D209" s="30">
        <v>1594555.7000000002</v>
      </c>
      <c r="E209" s="30"/>
      <c r="F209" s="31">
        <v>601899.80000000005</v>
      </c>
      <c r="G209" s="30">
        <v>72091.8</v>
      </c>
      <c r="H209" s="32">
        <f t="shared" si="18"/>
        <v>6568287.7999999989</v>
      </c>
      <c r="I209" s="30">
        <v>29467.4</v>
      </c>
      <c r="J209" s="30">
        <v>26061.399999999998</v>
      </c>
      <c r="K209" s="30">
        <v>1270655.1333333333</v>
      </c>
      <c r="L209" s="30">
        <v>133325.59999999998</v>
      </c>
      <c r="M209" s="32">
        <v>-65798.466666666718</v>
      </c>
      <c r="N209" s="32">
        <v>-126120.73333333351</v>
      </c>
      <c r="O209" s="32">
        <f t="shared" si="19"/>
        <v>1267590.333333333</v>
      </c>
      <c r="P209" s="32">
        <f t="shared" si="20"/>
        <v>7835878.1333333319</v>
      </c>
    </row>
    <row r="210" spans="1:17" s="2" customFormat="1" ht="18">
      <c r="A210" s="61" t="s">
        <v>81</v>
      </c>
      <c r="B210" s="30">
        <v>1045312.9</v>
      </c>
      <c r="C210" s="30">
        <v>3419024.5999999992</v>
      </c>
      <c r="D210" s="30">
        <v>1623035.3</v>
      </c>
      <c r="E210" s="30"/>
      <c r="F210" s="31">
        <v>596084.29999999993</v>
      </c>
      <c r="G210" s="30">
        <v>71296.700000000012</v>
      </c>
      <c r="H210" s="32">
        <f t="shared" si="18"/>
        <v>6754753.7999999989</v>
      </c>
      <c r="I210" s="30">
        <v>29483.3</v>
      </c>
      <c r="J210" s="30">
        <v>13661.300000000001</v>
      </c>
      <c r="K210" s="30">
        <v>1366975.2</v>
      </c>
      <c r="L210" s="30">
        <v>133325.59999999998</v>
      </c>
      <c r="M210" s="32">
        <v>-80750.800000000061</v>
      </c>
      <c r="N210" s="32">
        <v>-97781.699999999953</v>
      </c>
      <c r="O210" s="32">
        <f t="shared" si="19"/>
        <v>1364912.9</v>
      </c>
      <c r="P210" s="32">
        <f t="shared" si="20"/>
        <v>8119666.6999999993</v>
      </c>
    </row>
    <row r="211" spans="1:17" s="2" customFormat="1" ht="18">
      <c r="A211" s="61" t="s">
        <v>64</v>
      </c>
      <c r="B211" s="30">
        <v>987365.7666666666</v>
      </c>
      <c r="C211" s="30">
        <v>3426423.8666666658</v>
      </c>
      <c r="D211" s="30">
        <v>1632845.9000000004</v>
      </c>
      <c r="E211" s="30"/>
      <c r="F211" s="31">
        <v>583284.70000000007</v>
      </c>
      <c r="G211" s="30">
        <v>71911.600000000006</v>
      </c>
      <c r="H211" s="32">
        <f t="shared" si="18"/>
        <v>6701831.833333333</v>
      </c>
      <c r="I211" s="30">
        <v>34511.599999999999</v>
      </c>
      <c r="J211" s="30">
        <v>80569.8</v>
      </c>
      <c r="K211" s="30">
        <v>1432596.7666666666</v>
      </c>
      <c r="L211" s="30">
        <v>133325.6</v>
      </c>
      <c r="M211" s="32">
        <v>-72321.899999999936</v>
      </c>
      <c r="N211" s="32">
        <v>-77023.600000000079</v>
      </c>
      <c r="O211" s="32">
        <f t="shared" si="19"/>
        <v>1531658.2666666666</v>
      </c>
      <c r="P211" s="32">
        <f t="shared" si="20"/>
        <v>8233490.0999999996</v>
      </c>
    </row>
    <row r="212" spans="1:17" s="2" customFormat="1" ht="18">
      <c r="A212" s="61" t="s">
        <v>65</v>
      </c>
      <c r="B212" s="30">
        <v>1013647.1333333334</v>
      </c>
      <c r="C212" s="30">
        <v>3434577.833333333</v>
      </c>
      <c r="D212" s="30">
        <v>1644888.9000000004</v>
      </c>
      <c r="E212" s="30">
        <v>1000</v>
      </c>
      <c r="F212" s="31">
        <v>612184.29999999993</v>
      </c>
      <c r="G212" s="30">
        <v>71872.900000000009</v>
      </c>
      <c r="H212" s="32">
        <f t="shared" si="18"/>
        <v>6778171.0666666673</v>
      </c>
      <c r="I212" s="30">
        <v>31571.9</v>
      </c>
      <c r="J212" s="30">
        <v>79629.200000000012</v>
      </c>
      <c r="K212" s="30">
        <v>1228267.033333333</v>
      </c>
      <c r="L212" s="30">
        <v>133325.6</v>
      </c>
      <c r="M212" s="32">
        <v>-70265.099999999846</v>
      </c>
      <c r="N212" s="32">
        <v>-92679.999999999782</v>
      </c>
      <c r="O212" s="32">
        <f t="shared" si="19"/>
        <v>1309848.6333333335</v>
      </c>
      <c r="P212" s="32">
        <f t="shared" si="20"/>
        <v>8088019.7000000011</v>
      </c>
    </row>
    <row r="213" spans="1:17" s="2" customFormat="1" ht="18">
      <c r="A213" s="61" t="s">
        <v>66</v>
      </c>
      <c r="B213" s="30">
        <v>1041429.2999999998</v>
      </c>
      <c r="C213" s="30">
        <v>3560506.5</v>
      </c>
      <c r="D213" s="30">
        <v>1656428.9000000001</v>
      </c>
      <c r="E213" s="30">
        <v>1000</v>
      </c>
      <c r="F213" s="31">
        <v>653185.99999999988</v>
      </c>
      <c r="G213" s="30">
        <v>73391.000000000015</v>
      </c>
      <c r="H213" s="32">
        <f t="shared" si="18"/>
        <v>6985941.7000000002</v>
      </c>
      <c r="I213" s="30">
        <v>32638.799999999999</v>
      </c>
      <c r="J213" s="30">
        <v>78755.5</v>
      </c>
      <c r="K213" s="30">
        <v>1171728.9999999998</v>
      </c>
      <c r="L213" s="30">
        <v>133325.6</v>
      </c>
      <c r="M213" s="32">
        <v>-75193.499999999825</v>
      </c>
      <c r="N213" s="32">
        <v>-82568.900000000081</v>
      </c>
      <c r="O213" s="32">
        <f t="shared" si="19"/>
        <v>1258686.5</v>
      </c>
      <c r="P213" s="32">
        <f t="shared" si="20"/>
        <v>8244628.2000000002</v>
      </c>
    </row>
    <row r="214" spans="1:17" s="2" customFormat="1" ht="18">
      <c r="A214" s="61" t="s">
        <v>67</v>
      </c>
      <c r="B214" s="30">
        <v>1048009.6666666665</v>
      </c>
      <c r="C214" s="30">
        <v>3510073</v>
      </c>
      <c r="D214" s="30">
        <v>1728910.1333333338</v>
      </c>
      <c r="E214" s="30">
        <v>1000</v>
      </c>
      <c r="F214" s="31">
        <v>654327.90000000014</v>
      </c>
      <c r="G214" s="30">
        <v>73601.900000000009</v>
      </c>
      <c r="H214" s="32">
        <f t="shared" si="18"/>
        <v>7015922.6000000006</v>
      </c>
      <c r="I214" s="30">
        <v>41917</v>
      </c>
      <c r="J214" s="30">
        <v>78707</v>
      </c>
      <c r="K214" s="30">
        <v>1192512.1000000001</v>
      </c>
      <c r="L214" s="30">
        <v>133325.6</v>
      </c>
      <c r="M214" s="32">
        <v>-130182.19999999997</v>
      </c>
      <c r="N214" s="32">
        <v>-13558.233333332944</v>
      </c>
      <c r="O214" s="32">
        <f t="shared" si="19"/>
        <v>1302721.2666666673</v>
      </c>
      <c r="P214" s="32">
        <f t="shared" si="20"/>
        <v>8318643.8666666681</v>
      </c>
    </row>
    <row r="215" spans="1:17" s="2" customFormat="1" ht="18">
      <c r="A215" s="61" t="s">
        <v>68</v>
      </c>
      <c r="B215" s="30">
        <v>1106778.8333333333</v>
      </c>
      <c r="C215" s="30">
        <v>3693285.3000000003</v>
      </c>
      <c r="D215" s="30">
        <v>1733139.1666666665</v>
      </c>
      <c r="E215" s="30">
        <v>1000</v>
      </c>
      <c r="F215" s="31">
        <v>592770.70000000007</v>
      </c>
      <c r="G215" s="30">
        <v>72273</v>
      </c>
      <c r="H215" s="32">
        <f t="shared" si="18"/>
        <v>7199247.0000000009</v>
      </c>
      <c r="I215" s="30">
        <v>45073.8</v>
      </c>
      <c r="J215" s="30">
        <v>78665.899999999994</v>
      </c>
      <c r="K215" s="30">
        <v>1192442.8999999999</v>
      </c>
      <c r="L215" s="30">
        <v>133325.6</v>
      </c>
      <c r="M215" s="32">
        <v>-94651.199999999924</v>
      </c>
      <c r="N215" s="32">
        <v>-38117.266666666721</v>
      </c>
      <c r="O215" s="32">
        <f t="shared" si="19"/>
        <v>1316739.7333333334</v>
      </c>
      <c r="P215" s="32">
        <f t="shared" si="20"/>
        <v>8515986.7333333343</v>
      </c>
    </row>
    <row r="216" spans="1:17" s="2" customFormat="1" ht="18">
      <c r="A216" s="61" t="s">
        <v>69</v>
      </c>
      <c r="B216" s="30">
        <v>1203783.4999999998</v>
      </c>
      <c r="C216" s="30">
        <v>3849278.5999999996</v>
      </c>
      <c r="D216" s="30">
        <v>1756811.7999999998</v>
      </c>
      <c r="E216" s="30">
        <v>1000</v>
      </c>
      <c r="F216" s="31">
        <v>660664.79999999993</v>
      </c>
      <c r="G216" s="30">
        <v>72496.599999999991</v>
      </c>
      <c r="H216" s="32">
        <f t="shared" si="18"/>
        <v>7544035.2999999989</v>
      </c>
      <c r="I216" s="30">
        <v>40136.300000000003</v>
      </c>
      <c r="J216" s="30">
        <v>78723.200000000012</v>
      </c>
      <c r="K216" s="30">
        <v>1239692.3000000003</v>
      </c>
      <c r="L216" s="30">
        <v>133325.6</v>
      </c>
      <c r="M216" s="32">
        <v>-152872.39999999985</v>
      </c>
      <c r="N216" s="32">
        <v>148248.10000000036</v>
      </c>
      <c r="O216" s="32">
        <f t="shared" si="19"/>
        <v>1487253.1000000008</v>
      </c>
      <c r="P216" s="32">
        <f t="shared" si="20"/>
        <v>9031288.4000000004</v>
      </c>
    </row>
    <row r="217" spans="1:17" s="2" customFormat="1" ht="18">
      <c r="A217" s="61" t="s">
        <v>63</v>
      </c>
      <c r="B217" s="30">
        <v>1219839</v>
      </c>
      <c r="C217" s="30">
        <v>3976926.7999999989</v>
      </c>
      <c r="D217" s="30">
        <v>1782424.2999999998</v>
      </c>
      <c r="E217" s="30">
        <v>1000</v>
      </c>
      <c r="F217" s="31">
        <v>676572.39999999991</v>
      </c>
      <c r="G217" s="30">
        <v>72969.100000000006</v>
      </c>
      <c r="H217" s="32">
        <f t="shared" si="18"/>
        <v>7729731.5999999978</v>
      </c>
      <c r="I217" s="30">
        <v>40281.5</v>
      </c>
      <c r="J217" s="30">
        <v>78839</v>
      </c>
      <c r="K217" s="30">
        <v>1278770.0999999999</v>
      </c>
      <c r="L217" s="30">
        <v>133325.6</v>
      </c>
      <c r="M217" s="32">
        <v>-150595.70000000007</v>
      </c>
      <c r="N217" s="32">
        <v>-44426.0999999997</v>
      </c>
      <c r="O217" s="32">
        <f t="shared" si="19"/>
        <v>1336194.4000000004</v>
      </c>
      <c r="P217" s="32">
        <f t="shared" si="20"/>
        <v>9065925.9999999981</v>
      </c>
    </row>
    <row r="218" spans="1:17" s="2" customFormat="1" ht="18">
      <c r="A218" s="61" t="s">
        <v>113</v>
      </c>
      <c r="B218" s="30">
        <v>1209770</v>
      </c>
      <c r="C218" s="30">
        <v>4003883.7999999989</v>
      </c>
      <c r="D218" s="30">
        <v>1719811.0999999999</v>
      </c>
      <c r="E218" s="30">
        <v>1000</v>
      </c>
      <c r="F218" s="31">
        <v>652100.30000000005</v>
      </c>
      <c r="G218" s="30">
        <v>74952.000000000015</v>
      </c>
      <c r="H218" s="32">
        <f t="shared" si="18"/>
        <v>7661517.1999999983</v>
      </c>
      <c r="I218" s="30">
        <v>40383</v>
      </c>
      <c r="J218" s="30">
        <v>78959.100000000006</v>
      </c>
      <c r="K218" s="30">
        <v>1317068.8</v>
      </c>
      <c r="L218" s="30">
        <v>133325.6</v>
      </c>
      <c r="M218" s="32">
        <v>-122284.89999999991</v>
      </c>
      <c r="N218" s="32">
        <v>-93817.09999999986</v>
      </c>
      <c r="O218" s="32">
        <f t="shared" si="19"/>
        <v>1353634.5000000005</v>
      </c>
      <c r="P218" s="32">
        <f t="shared" si="20"/>
        <v>9015151.6999999993</v>
      </c>
    </row>
    <row r="219" spans="1:17" s="2" customFormat="1">
      <c r="A219" s="62" t="s">
        <v>4</v>
      </c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4"/>
    </row>
    <row r="220" spans="1:17" s="2" customFormat="1" ht="18.75" customHeight="1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7"/>
      <c r="Q220"/>
    </row>
    <row r="221" spans="1:17" ht="18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1:17" ht="18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1:17" ht="18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1:17" ht="18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11:14">
      <c r="K225" s="2"/>
      <c r="L225" s="2"/>
      <c r="N225" s="2"/>
    </row>
    <row r="226" spans="11:14">
      <c r="K226" s="2"/>
      <c r="L226" s="2"/>
      <c r="N226" s="2"/>
    </row>
    <row r="227" spans="11:14">
      <c r="K227" s="2"/>
      <c r="L227" s="2"/>
      <c r="N227" s="2"/>
    </row>
    <row r="228" spans="11:14">
      <c r="K228" s="2"/>
      <c r="L228" s="2"/>
      <c r="N228" s="2"/>
    </row>
    <row r="229" spans="11:14">
      <c r="K229" s="2"/>
      <c r="L229" s="2"/>
      <c r="N229" s="2"/>
    </row>
    <row r="230" spans="11:14">
      <c r="K230" s="2"/>
      <c r="L230" s="2"/>
      <c r="N230" s="2"/>
    </row>
    <row r="231" spans="11:14">
      <c r="K231" s="2"/>
      <c r="L231" s="2"/>
      <c r="N231" s="2"/>
    </row>
    <row r="232" spans="11:14">
      <c r="K232" s="2"/>
      <c r="L232" s="2"/>
      <c r="N232" s="2"/>
    </row>
    <row r="233" spans="11:14">
      <c r="K233" s="2"/>
      <c r="L233" s="2"/>
      <c r="N233" s="2"/>
    </row>
    <row r="234" spans="11:14">
      <c r="K234" s="2"/>
      <c r="L234" s="2"/>
      <c r="N234" s="2"/>
    </row>
  </sheetData>
  <mergeCells count="6">
    <mergeCell ref="A219:P220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8"/>
  <sheetViews>
    <sheetView workbookViewId="0">
      <pane xSplit="1" ySplit="6" topLeftCell="K58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S72" sqref="S72"/>
    </sheetView>
  </sheetViews>
  <sheetFormatPr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58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50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70511.199999999983</v>
      </c>
      <c r="H50" s="32">
        <f t="shared" si="5"/>
        <v>1867882.6</v>
      </c>
      <c r="I50" s="30">
        <v>12578.800000000001</v>
      </c>
      <c r="J50" s="30">
        <v>20055.699999999997</v>
      </c>
      <c r="K50" s="30">
        <v>597121.29999999993</v>
      </c>
      <c r="L50" s="30">
        <v>93615</v>
      </c>
      <c r="M50" s="32">
        <v>-50731.299999999996</v>
      </c>
      <c r="N50" s="32">
        <v>-196479.80000000002</v>
      </c>
      <c r="O50" s="32">
        <f>SUM(I50:N50)</f>
        <v>476159.69999999984</v>
      </c>
      <c r="P50" s="32">
        <f>O50+H50</f>
        <v>2344042.2999999998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ref="H51:H52" si="6">SUM(B51:G51)</f>
        <v>1964961.8999999994</v>
      </c>
      <c r="I51" s="30">
        <v>13078.600000000002</v>
      </c>
      <c r="J51" s="30">
        <v>34809.4</v>
      </c>
      <c r="K51" s="30">
        <v>615426.1</v>
      </c>
      <c r="L51" s="30">
        <v>98046.5</v>
      </c>
      <c r="M51" s="32">
        <v>-82655.900000000183</v>
      </c>
      <c r="N51" s="32">
        <v>-236797.9</v>
      </c>
      <c r="O51" s="32">
        <f t="shared" ref="O51:O74" si="7">SUM(I51:N51)</f>
        <v>441906.79999999981</v>
      </c>
      <c r="P51" s="32">
        <f t="shared" ref="P51:P76" si="8">O51+H51</f>
        <v>2406868.6999999993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83690.899999999994</v>
      </c>
      <c r="H52" s="32">
        <f t="shared" si="6"/>
        <v>2113058.7000000002</v>
      </c>
      <c r="I52" s="30">
        <v>13251.8</v>
      </c>
      <c r="J52" s="30">
        <v>38420.699999999997</v>
      </c>
      <c r="K52" s="30">
        <v>612269.5</v>
      </c>
      <c r="L52" s="30">
        <v>102581.4</v>
      </c>
      <c r="M52" s="32">
        <v>-78067.900000000052</v>
      </c>
      <c r="N52" s="32">
        <v>-230627.10000000003</v>
      </c>
      <c r="O52" s="32">
        <f t="shared" si="7"/>
        <v>457828.39999999997</v>
      </c>
      <c r="P52" s="32">
        <f t="shared" si="8"/>
        <v>2570887.1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ref="H53:H74" si="9">SUM(B53:G53)</f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-81960.09999999986</v>
      </c>
      <c r="N53" s="32">
        <v>-242941.30000000005</v>
      </c>
      <c r="O53" s="32">
        <f t="shared" si="7"/>
        <v>487444.20000000019</v>
      </c>
      <c r="P53" s="32">
        <f t="shared" si="8"/>
        <v>2651180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9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-66658.8</v>
      </c>
      <c r="N54" s="32">
        <v>-283513.40000000002</v>
      </c>
      <c r="O54" s="32">
        <f t="shared" si="7"/>
        <v>526653.99999999988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f>107546+182.3</f>
        <v>107728.3</v>
      </c>
      <c r="H55" s="32">
        <f t="shared" si="9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114467.79999999999</v>
      </c>
      <c r="M55" s="32">
        <v>-57739.000000000116</v>
      </c>
      <c r="N55" s="32">
        <v>-304314.3</v>
      </c>
      <c r="O55" s="32">
        <f t="shared" si="7"/>
        <v>525005.70000000019</v>
      </c>
      <c r="P55" s="32">
        <f t="shared" si="8"/>
        <v>2845351.8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f>125705.7+182.3</f>
        <v>125888</v>
      </c>
      <c r="H56" s="32">
        <f t="shared" si="9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-64272.100000000173</v>
      </c>
      <c r="N56" s="32">
        <v>-385519.6</v>
      </c>
      <c r="O56" s="32">
        <f t="shared" si="7"/>
        <v>482742.59999999974</v>
      </c>
      <c r="P56" s="32">
        <f t="shared" si="8"/>
        <v>3010066.6999999993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f>138334.5+181.5</f>
        <v>138516</v>
      </c>
      <c r="H57" s="32">
        <f t="shared" si="9"/>
        <v>2715943.9</v>
      </c>
      <c r="I57" s="30">
        <v>9519.3000000000011</v>
      </c>
      <c r="J57" s="30">
        <v>65861.7</v>
      </c>
      <c r="K57" s="30">
        <v>779145.20000000007</v>
      </c>
      <c r="L57" s="30">
        <v>123993.09999999999</v>
      </c>
      <c r="M57" s="32">
        <v>-53578.699999999953</v>
      </c>
      <c r="N57" s="32">
        <v>-252699.00000000012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f>141279.8+179.1</f>
        <v>141458.9</v>
      </c>
      <c r="H58" s="32">
        <f t="shared" si="9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-52119.700000000012</v>
      </c>
      <c r="N58" s="32">
        <v>-281606.31651700003</v>
      </c>
      <c r="O58" s="32">
        <f t="shared" si="7"/>
        <v>665500.38348299987</v>
      </c>
      <c r="P58" s="32">
        <f t="shared" si="8"/>
        <v>3540738.8834830001</v>
      </c>
    </row>
    <row r="59" spans="1:16" s="2" customFormat="1">
      <c r="A59" s="29">
        <v>44286</v>
      </c>
      <c r="B59" s="30">
        <v>396404.60000000003</v>
      </c>
      <c r="C59" s="30">
        <v>1445542.8999999997</v>
      </c>
      <c r="D59" s="30">
        <v>773663.29999999993</v>
      </c>
      <c r="E59" s="30"/>
      <c r="F59" s="31">
        <v>224018.69999999992</v>
      </c>
      <c r="G59" s="30">
        <v>150926.1</v>
      </c>
      <c r="H59" s="32">
        <f t="shared" si="9"/>
        <v>2990555.5999999996</v>
      </c>
      <c r="I59" s="30">
        <v>18910</v>
      </c>
      <c r="J59" s="30">
        <v>64851.1</v>
      </c>
      <c r="K59" s="30">
        <v>809523.99999999988</v>
      </c>
      <c r="L59" s="30">
        <v>128540.5</v>
      </c>
      <c r="M59" s="32">
        <v>-40174.400000000081</v>
      </c>
      <c r="N59" s="32">
        <v>-321694.99999999988</v>
      </c>
      <c r="O59" s="32">
        <f t="shared" si="7"/>
        <v>659956.19999999984</v>
      </c>
      <c r="P59" s="32">
        <f t="shared" si="8"/>
        <v>3650511.7999999993</v>
      </c>
    </row>
    <row r="60" spans="1:16" s="2" customFormat="1" ht="18">
      <c r="A60" s="61" t="s">
        <v>106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9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133325.59999999998</v>
      </c>
      <c r="M60" s="32">
        <v>-90693.100000000079</v>
      </c>
      <c r="N60" s="32">
        <v>-334213.79999999981</v>
      </c>
      <c r="O60" s="32">
        <f t="shared" si="7"/>
        <v>632685.30000000005</v>
      </c>
      <c r="P60" s="32">
        <f t="shared" si="8"/>
        <v>3892071.2300000004</v>
      </c>
    </row>
    <row r="61" spans="1:16" s="2" customFormat="1" ht="18">
      <c r="A61" s="61" t="s">
        <v>109</v>
      </c>
      <c r="B61" s="30">
        <v>452697.39999999997</v>
      </c>
      <c r="C61" s="30">
        <v>1675444.2</v>
      </c>
      <c r="D61" s="30">
        <v>964342.7</v>
      </c>
      <c r="E61" s="30"/>
      <c r="F61" s="31">
        <v>234167.69999999998</v>
      </c>
      <c r="G61" s="30">
        <v>12030.6</v>
      </c>
      <c r="H61" s="32">
        <f t="shared" si="9"/>
        <v>3338682.6</v>
      </c>
      <c r="I61" s="30">
        <v>16502.599999999999</v>
      </c>
      <c r="J61" s="30">
        <v>56628.299999999996</v>
      </c>
      <c r="K61" s="30">
        <v>900897</v>
      </c>
      <c r="L61" s="30">
        <v>133325.59999999998</v>
      </c>
      <c r="M61" s="32">
        <v>-83959.5</v>
      </c>
      <c r="N61" s="32">
        <v>-310064.5</v>
      </c>
      <c r="O61" s="32">
        <f t="shared" si="7"/>
        <v>713329.5</v>
      </c>
      <c r="P61" s="32">
        <f t="shared" si="8"/>
        <v>4052012.1</v>
      </c>
    </row>
    <row r="62" spans="1:16" s="2" customFormat="1" ht="18">
      <c r="A62" s="61" t="s">
        <v>112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9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133325.59999999998</v>
      </c>
      <c r="M62" s="32">
        <v>-30939.200000000114</v>
      </c>
      <c r="N62" s="32">
        <v>-306922.70000000007</v>
      </c>
      <c r="O62" s="32">
        <f t="shared" si="7"/>
        <v>827662.59999999974</v>
      </c>
      <c r="P62" s="32">
        <f t="shared" si="8"/>
        <v>4129799.1999999997</v>
      </c>
    </row>
    <row r="63" spans="1:16" s="2" customFormat="1" ht="18">
      <c r="A63" s="61" t="s">
        <v>84</v>
      </c>
      <c r="B63" s="30">
        <v>448956.6</v>
      </c>
      <c r="C63" s="30">
        <v>1688455.5999999999</v>
      </c>
      <c r="D63" s="30">
        <v>1035025.2999999999</v>
      </c>
      <c r="E63" s="30"/>
      <c r="F63" s="31">
        <v>287866.70000000007</v>
      </c>
      <c r="G63" s="30">
        <v>17041</v>
      </c>
      <c r="H63" s="32">
        <f t="shared" si="9"/>
        <v>3477345.1999999997</v>
      </c>
      <c r="I63" s="30">
        <v>19507.7</v>
      </c>
      <c r="J63" s="30">
        <v>68013.899999999994</v>
      </c>
      <c r="K63" s="30">
        <v>983059.4</v>
      </c>
      <c r="L63" s="30">
        <v>133325.59999999998</v>
      </c>
      <c r="M63" s="32">
        <v>-66973.399999999921</v>
      </c>
      <c r="N63" s="32">
        <v>-293219.99999999994</v>
      </c>
      <c r="O63" s="32">
        <f t="shared" si="7"/>
        <v>843713.20000000019</v>
      </c>
      <c r="P63" s="32">
        <f t="shared" si="8"/>
        <v>4321058.4000000004</v>
      </c>
    </row>
    <row r="64" spans="1:16" s="2" customFormat="1" ht="18">
      <c r="A64" s="61" t="s">
        <v>87</v>
      </c>
      <c r="B64" s="30">
        <v>519153</v>
      </c>
      <c r="C64" s="30">
        <v>1917479.9999999998</v>
      </c>
      <c r="D64" s="30">
        <v>1025782.5</v>
      </c>
      <c r="E64" s="30"/>
      <c r="F64" s="31">
        <v>272594.40000000002</v>
      </c>
      <c r="G64" s="30">
        <v>16960.199999999997</v>
      </c>
      <c r="H64" s="32">
        <f t="shared" si="9"/>
        <v>3751970.1</v>
      </c>
      <c r="I64" s="30">
        <v>18622.400000000001</v>
      </c>
      <c r="J64" s="30">
        <v>53079.899999999994</v>
      </c>
      <c r="K64" s="30">
        <v>1066976.3999999997</v>
      </c>
      <c r="L64" s="30">
        <v>133325.59999999998</v>
      </c>
      <c r="M64" s="32">
        <v>9855.4000000000524</v>
      </c>
      <c r="N64" s="32">
        <v>-153942</v>
      </c>
      <c r="O64" s="32">
        <f t="shared" si="7"/>
        <v>1127917.7</v>
      </c>
      <c r="P64" s="32">
        <f t="shared" si="8"/>
        <v>4879887.8</v>
      </c>
    </row>
    <row r="65" spans="1:16" s="2" customFormat="1" ht="18">
      <c r="A65" s="61" t="s">
        <v>90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38038.400000000001</v>
      </c>
      <c r="H65" s="32">
        <f t="shared" si="9"/>
        <v>4151424.3</v>
      </c>
      <c r="I65" s="30">
        <v>14402.7</v>
      </c>
      <c r="J65" s="30">
        <v>63262.399999999994</v>
      </c>
      <c r="K65" s="30">
        <v>1138728.5</v>
      </c>
      <c r="L65" s="30">
        <v>133325.59999999998</v>
      </c>
      <c r="M65" s="32">
        <v>17614.899999999994</v>
      </c>
      <c r="N65" s="32">
        <v>-169892.00000000012</v>
      </c>
      <c r="O65" s="32">
        <f t="shared" si="7"/>
        <v>1197442.1000000001</v>
      </c>
      <c r="P65" s="32">
        <f t="shared" si="8"/>
        <v>5348866.4000000004</v>
      </c>
    </row>
    <row r="66" spans="1:16" s="2" customFormat="1" ht="18">
      <c r="A66" s="61" t="s">
        <v>93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9"/>
        <v>4550628.7</v>
      </c>
      <c r="I66" s="30">
        <v>14439.7</v>
      </c>
      <c r="J66" s="30">
        <v>86450.8</v>
      </c>
      <c r="K66" s="30">
        <v>1164676.8</v>
      </c>
      <c r="L66" s="30">
        <v>133325.59999999998</v>
      </c>
      <c r="M66" s="32">
        <v>-137954.7999999997</v>
      </c>
      <c r="N66" s="32">
        <v>-249586.00000000003</v>
      </c>
      <c r="O66" s="32">
        <f t="shared" si="7"/>
        <v>1011352.1000000001</v>
      </c>
      <c r="P66" s="32">
        <f t="shared" si="8"/>
        <v>5561980.8000000007</v>
      </c>
    </row>
    <row r="67" spans="1:16" s="2" customFormat="1" ht="18">
      <c r="A67" s="61" t="s">
        <v>96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9"/>
        <v>4528420.4999999981</v>
      </c>
      <c r="I67" s="30">
        <v>18402</v>
      </c>
      <c r="J67" s="30">
        <v>82625.5</v>
      </c>
      <c r="K67" s="30">
        <v>1151682.3</v>
      </c>
      <c r="L67" s="30">
        <v>133325.59999999998</v>
      </c>
      <c r="M67" s="32">
        <v>-20331.999999999884</v>
      </c>
      <c r="N67" s="32">
        <v>-162391.30000000016</v>
      </c>
      <c r="O67" s="32">
        <f t="shared" si="7"/>
        <v>1203312.0999999996</v>
      </c>
      <c r="P67" s="32">
        <f t="shared" si="8"/>
        <v>5731732.5999999978</v>
      </c>
    </row>
    <row r="68" spans="1:16" s="2" customFormat="1" ht="18">
      <c r="A68" s="61" t="s">
        <v>99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9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133325.59999999998</v>
      </c>
      <c r="M68" s="32">
        <v>-91423.899999999863</v>
      </c>
      <c r="N68" s="32">
        <v>-99634.500000000015</v>
      </c>
      <c r="O68" s="32">
        <f t="shared" si="7"/>
        <v>795965.99999999988</v>
      </c>
      <c r="P68" s="32">
        <f t="shared" si="8"/>
        <v>5762302.2999999989</v>
      </c>
    </row>
    <row r="69" spans="1:16" s="2" customFormat="1" ht="18">
      <c r="A69" s="61" t="s">
        <v>102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62875.000000000007</v>
      </c>
      <c r="H69" s="32">
        <f t="shared" si="9"/>
        <v>5074362.9999999991</v>
      </c>
      <c r="I69" s="30">
        <v>13471.1</v>
      </c>
      <c r="J69" s="30">
        <v>109347.5</v>
      </c>
      <c r="K69" s="30">
        <v>782812.4</v>
      </c>
      <c r="L69" s="30">
        <v>133325.59999999998</v>
      </c>
      <c r="M69" s="32">
        <v>-42790.099999999846</v>
      </c>
      <c r="N69" s="32">
        <v>-33957.500000000095</v>
      </c>
      <c r="O69" s="32">
        <f t="shared" si="7"/>
        <v>962209</v>
      </c>
      <c r="P69" s="32">
        <f t="shared" si="8"/>
        <v>6036571.9999999991</v>
      </c>
    </row>
    <row r="70" spans="1:16" s="2" customFormat="1" ht="18">
      <c r="A70" s="61" t="s">
        <v>105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9"/>
        <v>5356561.0999999996</v>
      </c>
      <c r="I70" s="30">
        <v>23525.7</v>
      </c>
      <c r="J70" s="30">
        <v>72406.5</v>
      </c>
      <c r="K70" s="30">
        <v>1003649.3</v>
      </c>
      <c r="L70" s="30">
        <v>133325.59999999998</v>
      </c>
      <c r="M70" s="32">
        <v>-85355.299999999595</v>
      </c>
      <c r="N70" s="32">
        <v>-65187.199999999895</v>
      </c>
      <c r="O70" s="32">
        <f t="shared" si="7"/>
        <v>1082364.6000000006</v>
      </c>
      <c r="P70" s="32">
        <f t="shared" si="8"/>
        <v>6438925.7000000002</v>
      </c>
    </row>
    <row r="71" spans="1:16" s="2" customFormat="1" ht="18">
      <c r="A71" s="61" t="s">
        <v>72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9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133325.59999999998</v>
      </c>
      <c r="M71" s="32">
        <v>-82873.300000000192</v>
      </c>
      <c r="N71" s="32">
        <v>-31212.700000000019</v>
      </c>
      <c r="O71" s="32">
        <f t="shared" si="7"/>
        <v>1120175.3999999997</v>
      </c>
      <c r="P71" s="32">
        <f t="shared" si="8"/>
        <v>6445240.6000000006</v>
      </c>
    </row>
    <row r="72" spans="1:16" s="2" customFormat="1" ht="18">
      <c r="A72" s="61" t="s">
        <v>75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9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133325.59999999998</v>
      </c>
      <c r="M72" s="32">
        <v>-264014.79999999993</v>
      </c>
      <c r="N72" s="32">
        <v>-25026.499999999898</v>
      </c>
      <c r="O72" s="32">
        <f t="shared" si="7"/>
        <v>959939.80000000028</v>
      </c>
      <c r="P72" s="32">
        <f t="shared" si="8"/>
        <v>6762484.6999999993</v>
      </c>
    </row>
    <row r="73" spans="1:16" s="2" customFormat="1" ht="18">
      <c r="A73" s="61" t="s">
        <v>78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9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133325.59999999998</v>
      </c>
      <c r="M73" s="32">
        <v>-199582.49999999983</v>
      </c>
      <c r="N73" s="32">
        <v>35771.399999999812</v>
      </c>
      <c r="O73" s="32">
        <f t="shared" si="7"/>
        <v>1092863.9000000001</v>
      </c>
      <c r="P73" s="32">
        <f t="shared" si="8"/>
        <v>7294529.5000000009</v>
      </c>
    </row>
    <row r="74" spans="1:16" s="2" customFormat="1" ht="18">
      <c r="A74" s="61" t="s">
        <v>81</v>
      </c>
      <c r="B74" s="30">
        <v>1045312.9</v>
      </c>
      <c r="C74" s="30">
        <v>3419024.5999999992</v>
      </c>
      <c r="D74" s="30">
        <v>1623035.3</v>
      </c>
      <c r="E74" s="30"/>
      <c r="F74" s="31">
        <v>596084.29999999993</v>
      </c>
      <c r="G74" s="30">
        <v>71296.700000000012</v>
      </c>
      <c r="H74" s="32">
        <f t="shared" si="9"/>
        <v>6754753.7999999989</v>
      </c>
      <c r="I74" s="30">
        <v>29483.3</v>
      </c>
      <c r="J74" s="30">
        <v>13661.300000000001</v>
      </c>
      <c r="K74" s="30">
        <v>1366975.2</v>
      </c>
      <c r="L74" s="30">
        <v>133325.59999999998</v>
      </c>
      <c r="M74" s="32">
        <v>-80750.800000000061</v>
      </c>
      <c r="N74" s="32">
        <v>-97781.699999999953</v>
      </c>
      <c r="O74" s="32">
        <f t="shared" si="7"/>
        <v>1364912.9</v>
      </c>
      <c r="P74" s="32">
        <f t="shared" si="8"/>
        <v>8119666.6999999993</v>
      </c>
    </row>
    <row r="75" spans="1:16" s="2" customFormat="1" ht="18">
      <c r="A75" s="61" t="s">
        <v>66</v>
      </c>
      <c r="B75" s="30">
        <v>1041429.2999999998</v>
      </c>
      <c r="C75" s="30">
        <v>3560506.5</v>
      </c>
      <c r="D75" s="30">
        <v>1656428.9000000001</v>
      </c>
      <c r="E75" s="30">
        <v>1000</v>
      </c>
      <c r="F75" s="31">
        <v>653185.99999999988</v>
      </c>
      <c r="G75" s="30">
        <v>73391.000000000015</v>
      </c>
      <c r="H75" s="32">
        <f t="shared" ref="H75:H76" si="10">SUM(B75:G75)</f>
        <v>6985941.7000000002</v>
      </c>
      <c r="I75" s="30">
        <v>32638.799999999999</v>
      </c>
      <c r="J75" s="30">
        <v>78755.5</v>
      </c>
      <c r="K75" s="30">
        <v>1171728.9999999998</v>
      </c>
      <c r="L75" s="30">
        <v>133325.6</v>
      </c>
      <c r="M75" s="32">
        <v>-75193.499999999825</v>
      </c>
      <c r="N75" s="32">
        <v>-82568.900000000081</v>
      </c>
      <c r="O75" s="32">
        <f t="shared" ref="O75:O76" si="11">SUM(I75:N75)</f>
        <v>1258686.5</v>
      </c>
      <c r="P75" s="32">
        <f t="shared" si="8"/>
        <v>8244628.2000000002</v>
      </c>
    </row>
    <row r="76" spans="1:16" s="2" customFormat="1" ht="18">
      <c r="A76" s="61" t="s">
        <v>69</v>
      </c>
      <c r="B76" s="30">
        <v>1203783.4999999998</v>
      </c>
      <c r="C76" s="30">
        <v>3849278.5999999996</v>
      </c>
      <c r="D76" s="30">
        <v>1756811.7999999998</v>
      </c>
      <c r="E76" s="30">
        <v>1000</v>
      </c>
      <c r="F76" s="31">
        <v>660664.79999999993</v>
      </c>
      <c r="G76" s="30">
        <v>72496.599999999991</v>
      </c>
      <c r="H76" s="32">
        <f t="shared" si="10"/>
        <v>7544035.2999999989</v>
      </c>
      <c r="I76" s="30">
        <v>40136.300000000003</v>
      </c>
      <c r="J76" s="30">
        <v>78723.200000000012</v>
      </c>
      <c r="K76" s="30">
        <v>1239692.3000000003</v>
      </c>
      <c r="L76" s="30">
        <v>133325.6</v>
      </c>
      <c r="M76" s="32">
        <v>-152872.39999999985</v>
      </c>
      <c r="N76" s="32">
        <v>148248.10000000036</v>
      </c>
      <c r="O76" s="32">
        <f t="shared" si="11"/>
        <v>1487253.1000000008</v>
      </c>
      <c r="P76" s="32">
        <f t="shared" si="8"/>
        <v>9031288.4000000004</v>
      </c>
    </row>
    <row r="77" spans="1:16" s="2" customFormat="1" ht="18.75" customHeight="1">
      <c r="A77" s="62" t="s">
        <v>4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4"/>
    </row>
    <row r="78" spans="1:16" s="2" customFormat="1" ht="18.75" customHeight="1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7"/>
    </row>
  </sheetData>
  <mergeCells count="6">
    <mergeCell ref="A77:P78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5"/>
  <sheetViews>
    <sheetView zoomScale="89" zoomScaleNormal="89" workbookViewId="0">
      <pane ySplit="1" topLeftCell="A2" activePane="bottomLeft" state="frozen"/>
      <selection pane="bottomLeft" activeCell="D32" sqref="D32"/>
    </sheetView>
  </sheetViews>
  <sheetFormatPr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3" t="s">
        <v>35</v>
      </c>
      <c r="B5" s="71" t="s">
        <v>1</v>
      </c>
      <c r="C5" s="71"/>
      <c r="D5" s="71"/>
      <c r="E5" s="71"/>
      <c r="F5" s="71"/>
      <c r="G5" s="71"/>
      <c r="H5" s="71"/>
      <c r="I5" s="71" t="s">
        <v>3</v>
      </c>
      <c r="J5" s="71"/>
      <c r="K5" s="71"/>
      <c r="L5" s="71"/>
      <c r="M5" s="71"/>
      <c r="N5" s="71"/>
      <c r="O5" s="71"/>
      <c r="P5" s="72" t="s">
        <v>5</v>
      </c>
    </row>
    <row r="6" spans="1:16" s="33" customFormat="1" ht="93.75">
      <c r="A6" s="74"/>
      <c r="B6" s="37" t="s">
        <v>36</v>
      </c>
      <c r="C6" s="35" t="s">
        <v>37</v>
      </c>
      <c r="D6" s="38" t="s">
        <v>6</v>
      </c>
      <c r="E6" s="38" t="s">
        <v>58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2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6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7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si="1"/>
        <v>358865.7</v>
      </c>
      <c r="P13" s="32">
        <f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1"/>
        <v>355989.19999999995</v>
      </c>
      <c r="P14" s="32">
        <f t="shared" ref="P14:P16" si="4">O14+H14</f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1"/>
        <v>474763.09999999992</v>
      </c>
      <c r="P15" s="32">
        <f t="shared" si="4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1"/>
        <v>433074.69999999995</v>
      </c>
      <c r="P16" s="32">
        <f t="shared" si="4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70511.199999999983</v>
      </c>
      <c r="H17" s="32">
        <f t="shared" si="3"/>
        <v>1867882.6</v>
      </c>
      <c r="I17" s="30">
        <v>12578.800000000001</v>
      </c>
      <c r="J17" s="30">
        <v>20055.699999999997</v>
      </c>
      <c r="K17" s="30">
        <v>597121.29999999993</v>
      </c>
      <c r="L17" s="30">
        <v>93615</v>
      </c>
      <c r="M17" s="32">
        <v>-50731.299999999996</v>
      </c>
      <c r="N17" s="32">
        <v>-196479.80000000002</v>
      </c>
      <c r="O17" s="32">
        <f t="shared" ref="O17:O23" si="5">SUM(I17:N17)</f>
        <v>476159.69999999984</v>
      </c>
      <c r="P17" s="32">
        <f t="shared" ref="P17:P23" si="6">O17+H17</f>
        <v>2344042.2999999998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ref="H18:H23" si="7">SUM(B18:G18)</f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-66658.8</v>
      </c>
      <c r="N18" s="32">
        <v>-283513.40000000002</v>
      </c>
      <c r="O18" s="32">
        <f t="shared" si="5"/>
        <v>526653.99999999988</v>
      </c>
      <c r="P18" s="32">
        <f t="shared" si="6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f>141279.8+179.1</f>
        <v>141458.9</v>
      </c>
      <c r="H19" s="32">
        <f t="shared" si="7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-52119.700000000012</v>
      </c>
      <c r="N19" s="32">
        <v>-281606.31651700003</v>
      </c>
      <c r="O19" s="32">
        <f t="shared" si="5"/>
        <v>665500.38348299987</v>
      </c>
      <c r="P19" s="32">
        <f t="shared" si="6"/>
        <v>3540738.8834830001</v>
      </c>
    </row>
    <row r="20" spans="1:16" s="2" customFormat="1" ht="18">
      <c r="A20" s="41" t="s">
        <v>59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7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133325.59999999998</v>
      </c>
      <c r="M20" s="32">
        <v>-30939.200000000114</v>
      </c>
      <c r="N20" s="32">
        <v>-306922.70000000007</v>
      </c>
      <c r="O20" s="32">
        <f t="shared" si="5"/>
        <v>827662.59999999974</v>
      </c>
      <c r="P20" s="32">
        <f t="shared" si="6"/>
        <v>4129799.1999999997</v>
      </c>
    </row>
    <row r="21" spans="1:16" s="2" customFormat="1" ht="18">
      <c r="A21" s="41" t="s">
        <v>60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7"/>
        <v>4550628.7</v>
      </c>
      <c r="I21" s="30">
        <v>14439.7</v>
      </c>
      <c r="J21" s="30">
        <v>86450.8</v>
      </c>
      <c r="K21" s="30">
        <v>1164676.8</v>
      </c>
      <c r="L21" s="30">
        <v>133325.59999999998</v>
      </c>
      <c r="M21" s="32">
        <v>-137954.7999999997</v>
      </c>
      <c r="N21" s="32">
        <v>-249586.00000000003</v>
      </c>
      <c r="O21" s="32">
        <f t="shared" si="5"/>
        <v>1011352.1000000001</v>
      </c>
      <c r="P21" s="32">
        <f t="shared" si="6"/>
        <v>5561980.8000000007</v>
      </c>
    </row>
    <row r="22" spans="1:16" s="2" customFormat="1" ht="18">
      <c r="A22" s="41" t="s">
        <v>61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7"/>
        <v>5356561.0999999996</v>
      </c>
      <c r="I22" s="30">
        <v>23525.7</v>
      </c>
      <c r="J22" s="30">
        <v>72406.5</v>
      </c>
      <c r="K22" s="30">
        <v>1003649.3</v>
      </c>
      <c r="L22" s="30">
        <v>133325.59999999998</v>
      </c>
      <c r="M22" s="32">
        <v>-85355.299999999595</v>
      </c>
      <c r="N22" s="32">
        <v>-65187.199999999895</v>
      </c>
      <c r="O22" s="32">
        <f t="shared" si="5"/>
        <v>1082364.6000000006</v>
      </c>
      <c r="P22" s="32">
        <f t="shared" si="6"/>
        <v>6438925.7000000002</v>
      </c>
    </row>
    <row r="23" spans="1:16" s="2" customFormat="1" ht="18">
      <c r="A23" s="41" t="s">
        <v>62</v>
      </c>
      <c r="B23" s="30">
        <v>1045312.9</v>
      </c>
      <c r="C23" s="30">
        <v>3419024.5999999992</v>
      </c>
      <c r="D23" s="30">
        <v>1623035.3</v>
      </c>
      <c r="E23" s="30"/>
      <c r="F23" s="31">
        <v>596084.29999999993</v>
      </c>
      <c r="G23" s="30">
        <v>71296.700000000012</v>
      </c>
      <c r="H23" s="32">
        <f t="shared" si="7"/>
        <v>6754753.7999999989</v>
      </c>
      <c r="I23" s="30">
        <v>29483.3</v>
      </c>
      <c r="J23" s="30">
        <v>13661.300000000001</v>
      </c>
      <c r="K23" s="30">
        <v>1366975.2</v>
      </c>
      <c r="L23" s="30">
        <v>133325.59999999998</v>
      </c>
      <c r="M23" s="32">
        <v>-80750.800000000061</v>
      </c>
      <c r="N23" s="32">
        <v>-97781.699999999953</v>
      </c>
      <c r="O23" s="32">
        <f t="shared" si="5"/>
        <v>1364912.9</v>
      </c>
      <c r="P23" s="32">
        <f t="shared" si="6"/>
        <v>8119666.6999999993</v>
      </c>
    </row>
    <row r="24" spans="1:16" s="2" customFormat="1" ht="18.75" customHeigh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s="2" customFormat="1" ht="18.75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6">
      <c r="B26"/>
      <c r="C26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</sheetData>
  <mergeCells count="6">
    <mergeCell ref="A24:P25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2016-11-30T12:33:26Z</cp:lastPrinted>
  <dcterms:created xsi:type="dcterms:W3CDTF">2000-09-13T06:18:37Z</dcterms:created>
  <dcterms:modified xsi:type="dcterms:W3CDTF">2025-10-14T09:40:39Z</dcterms:modified>
</cp:coreProperties>
</file>