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SEPTEMBRE-2025\"/>
    </mc:Choice>
  </mc:AlternateContent>
  <bookViews>
    <workbookView xWindow="0" yWindow="0" windowWidth="12090" windowHeight="7860" activeTab="2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O76" i="4" l="1"/>
  <c r="P76" i="4" s="1"/>
  <c r="H76" i="4"/>
  <c r="O75" i="4"/>
  <c r="P75" i="4" s="1"/>
  <c r="H75" i="4"/>
  <c r="H210" i="3"/>
  <c r="H74" i="4" l="1"/>
  <c r="O74" i="4"/>
  <c r="P74" i="4" s="1"/>
  <c r="P73" i="4" l="1"/>
  <c r="O73" i="4"/>
  <c r="H209" i="3"/>
  <c r="P209" i="3" s="1"/>
  <c r="P208" i="3"/>
  <c r="P210" i="3"/>
  <c r="O209" i="3"/>
  <c r="O210" i="3"/>
  <c r="H59" i="4" l="1"/>
  <c r="H60" i="4"/>
  <c r="H61" i="4"/>
  <c r="H62" i="4"/>
  <c r="H63" i="4"/>
  <c r="H64" i="4"/>
  <c r="H65" i="4"/>
  <c r="P65" i="4" s="1"/>
  <c r="H66" i="4"/>
  <c r="H67" i="4"/>
  <c r="P67" i="4" s="1"/>
  <c r="H68" i="4"/>
  <c r="P68" i="4" s="1"/>
  <c r="H69" i="4"/>
  <c r="P69" i="4" s="1"/>
  <c r="H70" i="4"/>
  <c r="P70" i="4" s="1"/>
  <c r="H71" i="4"/>
  <c r="H72" i="4"/>
  <c r="H73" i="4"/>
  <c r="O63" i="4"/>
  <c r="O64" i="4"/>
  <c r="O65" i="4"/>
  <c r="O66" i="4"/>
  <c r="P66" i="4" s="1"/>
  <c r="O67" i="4"/>
  <c r="O68" i="4"/>
  <c r="O69" i="4"/>
  <c r="O70" i="4"/>
  <c r="O71" i="4"/>
  <c r="P71" i="4" s="1"/>
  <c r="O72" i="4"/>
  <c r="P72" i="4" s="1"/>
  <c r="O52" i="4"/>
  <c r="O53" i="4"/>
  <c r="O54" i="4"/>
  <c r="O55" i="4"/>
  <c r="O56" i="4"/>
  <c r="P56" i="4" s="1"/>
  <c r="O57" i="4"/>
  <c r="P57" i="4" s="1"/>
  <c r="O58" i="4"/>
  <c r="P58" i="4" s="1"/>
  <c r="O59" i="4"/>
  <c r="P59" i="4" s="1"/>
  <c r="O60" i="4"/>
  <c r="P60" i="4" s="1"/>
  <c r="O61" i="4"/>
  <c r="O62" i="4"/>
  <c r="P62" i="4" s="1"/>
  <c r="P52" i="4"/>
  <c r="P53" i="4"/>
  <c r="P54" i="4"/>
  <c r="P55" i="4"/>
  <c r="P63" i="4"/>
  <c r="P64" i="4"/>
  <c r="H208" i="3"/>
  <c r="O208" i="3"/>
  <c r="P207" i="3"/>
  <c r="P61" i="4" l="1"/>
  <c r="O17" i="5"/>
  <c r="P17" i="5"/>
  <c r="O18" i="5"/>
  <c r="P18" i="5"/>
  <c r="O19" i="5"/>
  <c r="P19" i="5"/>
  <c r="O20" i="5"/>
  <c r="P20" i="5"/>
  <c r="O21" i="5"/>
  <c r="P21" i="5"/>
  <c r="O22" i="5"/>
  <c r="P22" i="5"/>
  <c r="O23" i="5"/>
  <c r="P23" i="5"/>
  <c r="H19" i="5"/>
  <c r="H20" i="5"/>
  <c r="H21" i="5"/>
  <c r="H22" i="5"/>
  <c r="H23" i="5"/>
  <c r="O192" i="3"/>
  <c r="P192" i="3"/>
  <c r="O193" i="3"/>
  <c r="P193" i="3"/>
  <c r="O194" i="3"/>
  <c r="P194" i="3"/>
  <c r="O195" i="3"/>
  <c r="P195" i="3"/>
  <c r="O196" i="3"/>
  <c r="P196" i="3"/>
  <c r="O197" i="3"/>
  <c r="P197" i="3"/>
  <c r="O198" i="3"/>
  <c r="P198" i="3"/>
  <c r="O199" i="3"/>
  <c r="P199" i="3"/>
  <c r="O200" i="3"/>
  <c r="P200" i="3"/>
  <c r="O201" i="3"/>
  <c r="P201" i="3"/>
  <c r="O202" i="3"/>
  <c r="P202" i="3"/>
  <c r="O203" i="3"/>
  <c r="P203" i="3"/>
  <c r="O204" i="3"/>
  <c r="P204" i="3"/>
  <c r="O205" i="3"/>
  <c r="P205" i="3"/>
  <c r="O206" i="3"/>
  <c r="P206" i="3"/>
  <c r="O207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O191" i="3" l="1"/>
  <c r="H191" i="3"/>
  <c r="O190" i="3"/>
  <c r="H190" i="3"/>
  <c r="O189" i="3"/>
  <c r="H189" i="3"/>
  <c r="O188" i="3"/>
  <c r="H188" i="3"/>
  <c r="O187" i="3"/>
  <c r="H187" i="3"/>
  <c r="O186" i="3"/>
  <c r="H186" i="3"/>
  <c r="O185" i="3"/>
  <c r="H185" i="3"/>
  <c r="O184" i="3"/>
  <c r="H184" i="3"/>
  <c r="O183" i="3"/>
  <c r="H183" i="3"/>
  <c r="O182" i="3"/>
  <c r="H182" i="3"/>
  <c r="P182" i="3" l="1"/>
  <c r="P183" i="3"/>
  <c r="P184" i="3"/>
  <c r="P185" i="3"/>
  <c r="P186" i="3"/>
  <c r="P187" i="3"/>
  <c r="P188" i="3"/>
  <c r="P189" i="3"/>
  <c r="P190" i="3"/>
  <c r="P191" i="3"/>
  <c r="O163" i="3" l="1"/>
  <c r="O164" i="3"/>
  <c r="O165" i="3"/>
  <c r="O166" i="3"/>
  <c r="O167" i="3"/>
  <c r="O168" i="3"/>
  <c r="O169" i="3"/>
  <c r="P169" i="3" s="1"/>
  <c r="O170" i="3"/>
  <c r="O171" i="3"/>
  <c r="O172" i="3"/>
  <c r="O173" i="3"/>
  <c r="P173" i="3" s="1"/>
  <c r="O174" i="3"/>
  <c r="P174" i="3" s="1"/>
  <c r="O175" i="3"/>
  <c r="O176" i="3"/>
  <c r="O177" i="3"/>
  <c r="O178" i="3"/>
  <c r="O179" i="3"/>
  <c r="O180" i="3"/>
  <c r="O181" i="3"/>
  <c r="P181" i="3" s="1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P177" i="3" s="1"/>
  <c r="H178" i="3"/>
  <c r="H179" i="3"/>
  <c r="H180" i="3"/>
  <c r="H181" i="3"/>
  <c r="P167" i="3" l="1"/>
  <c r="P166" i="3"/>
  <c r="P165" i="3"/>
  <c r="P176" i="3"/>
  <c r="P175" i="3"/>
  <c r="P172" i="3"/>
  <c r="P164" i="3"/>
  <c r="P163" i="3"/>
  <c r="P170" i="3"/>
  <c r="P171" i="3"/>
  <c r="P178" i="3"/>
  <c r="P180" i="3"/>
  <c r="P179" i="3"/>
  <c r="P168" i="3"/>
  <c r="G19" i="5" l="1"/>
  <c r="G58" i="4"/>
  <c r="H58" i="4" s="1"/>
  <c r="O162" i="3"/>
  <c r="G162" i="3"/>
  <c r="H162" i="3" s="1"/>
  <c r="P162" i="3" l="1"/>
  <c r="G57" i="4" l="1"/>
  <c r="H57" i="4" s="1"/>
  <c r="O161" i="3"/>
  <c r="G161" i="3"/>
  <c r="H161" i="3" s="1"/>
  <c r="O160" i="3"/>
  <c r="G160" i="3"/>
  <c r="H160" i="3" s="1"/>
  <c r="O159" i="3"/>
  <c r="G159" i="3"/>
  <c r="H159" i="3" s="1"/>
  <c r="O158" i="3"/>
  <c r="G158" i="3"/>
  <c r="H158" i="3" s="1"/>
  <c r="O157" i="3"/>
  <c r="G157" i="3"/>
  <c r="H157" i="3" s="1"/>
  <c r="P158" i="3" l="1"/>
  <c r="P159" i="3"/>
  <c r="P160" i="3"/>
  <c r="P157" i="3"/>
  <c r="P161" i="3"/>
  <c r="H18" i="5"/>
  <c r="G56" i="4"/>
  <c r="H56" i="4" s="1"/>
  <c r="G55" i="4"/>
  <c r="H55" i="4" s="1"/>
  <c r="H54" i="4"/>
  <c r="H53" i="4"/>
  <c r="O156" i="3"/>
  <c r="G156" i="3"/>
  <c r="H156" i="3" s="1"/>
  <c r="O155" i="3"/>
  <c r="G155" i="3"/>
  <c r="H155" i="3" s="1"/>
  <c r="O154" i="3"/>
  <c r="G154" i="3"/>
  <c r="H154" i="3" s="1"/>
  <c r="O153" i="3"/>
  <c r="G153" i="3"/>
  <c r="H153" i="3" s="1"/>
  <c r="O152" i="3"/>
  <c r="G152" i="3"/>
  <c r="H152" i="3" s="1"/>
  <c r="O151" i="3"/>
  <c r="G151" i="3"/>
  <c r="H151" i="3" s="1"/>
  <c r="O150" i="3"/>
  <c r="H150" i="3"/>
  <c r="O149" i="3"/>
  <c r="H149" i="3"/>
  <c r="O148" i="3"/>
  <c r="H148" i="3"/>
  <c r="O147" i="3"/>
  <c r="H147" i="3"/>
  <c r="O146" i="3"/>
  <c r="H146" i="3"/>
  <c r="O145" i="3"/>
  <c r="H145" i="3"/>
  <c r="P146" i="3" l="1"/>
  <c r="P148" i="3"/>
  <c r="P149" i="3"/>
  <c r="P153" i="3"/>
  <c r="P155" i="3"/>
  <c r="P151" i="3"/>
  <c r="P150" i="3"/>
  <c r="P147" i="3"/>
  <c r="P145" i="3"/>
  <c r="P154" i="3"/>
  <c r="P156" i="3"/>
  <c r="P152" i="3"/>
  <c r="H52" i="4" l="1"/>
  <c r="O51" i="4"/>
  <c r="H51" i="4"/>
  <c r="P51" i="4" l="1"/>
  <c r="O144" i="3" l="1"/>
  <c r="H144" i="3"/>
  <c r="O143" i="3"/>
  <c r="H143" i="3"/>
  <c r="O142" i="3"/>
  <c r="H142" i="3"/>
  <c r="O141" i="3"/>
  <c r="H141" i="3"/>
  <c r="O140" i="3"/>
  <c r="H140" i="3"/>
  <c r="O139" i="3"/>
  <c r="H139" i="3"/>
  <c r="P142" i="3" l="1"/>
  <c r="P144" i="3"/>
  <c r="P140" i="3"/>
  <c r="P141" i="3"/>
  <c r="P139" i="3"/>
  <c r="P143" i="3"/>
  <c r="H17" i="5" l="1"/>
  <c r="O16" i="5"/>
  <c r="H16" i="5"/>
  <c r="O15" i="5"/>
  <c r="H15" i="5"/>
  <c r="O14" i="5"/>
  <c r="H14" i="5"/>
  <c r="O13" i="5"/>
  <c r="H13" i="5"/>
  <c r="O12" i="5"/>
  <c r="H12" i="5"/>
  <c r="O11" i="5"/>
  <c r="H11" i="5"/>
  <c r="O10" i="5"/>
  <c r="H10" i="5"/>
  <c r="O9" i="5"/>
  <c r="H9" i="5"/>
  <c r="O50" i="4"/>
  <c r="H50" i="4"/>
  <c r="O49" i="4"/>
  <c r="H49" i="4"/>
  <c r="O48" i="4"/>
  <c r="H48" i="4"/>
  <c r="O47" i="4"/>
  <c r="H47" i="4"/>
  <c r="O46" i="4"/>
  <c r="H46" i="4"/>
  <c r="O45" i="4"/>
  <c r="H45" i="4"/>
  <c r="O44" i="4"/>
  <c r="H44" i="4"/>
  <c r="O43" i="4"/>
  <c r="H43" i="4"/>
  <c r="O42" i="4"/>
  <c r="H42" i="4"/>
  <c r="O41" i="4"/>
  <c r="H41" i="4"/>
  <c r="O40" i="4"/>
  <c r="H40" i="4"/>
  <c r="O39" i="4"/>
  <c r="H39" i="4"/>
  <c r="O38" i="4"/>
  <c r="H38" i="4"/>
  <c r="O37" i="4"/>
  <c r="H37" i="4"/>
  <c r="O36" i="4"/>
  <c r="H36" i="4"/>
  <c r="O35" i="4"/>
  <c r="H35" i="4"/>
  <c r="O34" i="4"/>
  <c r="H34" i="4"/>
  <c r="O33" i="4"/>
  <c r="H33" i="4"/>
  <c r="O32" i="4"/>
  <c r="H32" i="4"/>
  <c r="O31" i="4"/>
  <c r="H31" i="4"/>
  <c r="O30" i="4"/>
  <c r="H30" i="4"/>
  <c r="O29" i="4"/>
  <c r="H29" i="4"/>
  <c r="O28" i="4"/>
  <c r="H28" i="4"/>
  <c r="O27" i="4"/>
  <c r="H27" i="4"/>
  <c r="O26" i="4"/>
  <c r="H26" i="4"/>
  <c r="O25" i="4"/>
  <c r="H25" i="4"/>
  <c r="O24" i="4"/>
  <c r="H24" i="4"/>
  <c r="O23" i="4"/>
  <c r="H23" i="4"/>
  <c r="O22" i="4"/>
  <c r="H22" i="4"/>
  <c r="O21" i="4"/>
  <c r="H21" i="4"/>
  <c r="O20" i="4"/>
  <c r="H20" i="4"/>
  <c r="O19" i="4"/>
  <c r="H19" i="4"/>
  <c r="O18" i="4"/>
  <c r="H18" i="4"/>
  <c r="O138" i="3"/>
  <c r="H138" i="3"/>
  <c r="O137" i="3"/>
  <c r="H137" i="3"/>
  <c r="O136" i="3"/>
  <c r="H136" i="3"/>
  <c r="O135" i="3"/>
  <c r="H135" i="3"/>
  <c r="O134" i="3"/>
  <c r="H134" i="3"/>
  <c r="O133" i="3"/>
  <c r="H133" i="3"/>
  <c r="O132" i="3"/>
  <c r="H132" i="3"/>
  <c r="O131" i="3"/>
  <c r="H131" i="3"/>
  <c r="O130" i="3"/>
  <c r="H130" i="3"/>
  <c r="O129" i="3"/>
  <c r="H129" i="3"/>
  <c r="O128" i="3"/>
  <c r="H128" i="3"/>
  <c r="O127" i="3"/>
  <c r="H127" i="3"/>
  <c r="O126" i="3"/>
  <c r="H126" i="3"/>
  <c r="O125" i="3"/>
  <c r="H125" i="3"/>
  <c r="O124" i="3"/>
  <c r="H124" i="3"/>
  <c r="O123" i="3"/>
  <c r="H123" i="3"/>
  <c r="O122" i="3"/>
  <c r="H122" i="3"/>
  <c r="O121" i="3"/>
  <c r="H121" i="3"/>
  <c r="O120" i="3"/>
  <c r="H120" i="3"/>
  <c r="O119" i="3"/>
  <c r="H119" i="3"/>
  <c r="O118" i="3"/>
  <c r="H118" i="3"/>
  <c r="O117" i="3"/>
  <c r="H117" i="3"/>
  <c r="O116" i="3"/>
  <c r="H116" i="3"/>
  <c r="O115" i="3"/>
  <c r="H115" i="3"/>
  <c r="O114" i="3"/>
  <c r="H114" i="3"/>
  <c r="O113" i="3"/>
  <c r="H113" i="3"/>
  <c r="O112" i="3"/>
  <c r="H112" i="3"/>
  <c r="O111" i="3"/>
  <c r="H111" i="3"/>
  <c r="O110" i="3"/>
  <c r="H110" i="3"/>
  <c r="O109" i="3"/>
  <c r="H109" i="3"/>
  <c r="O108" i="3"/>
  <c r="H108" i="3"/>
  <c r="O107" i="3"/>
  <c r="H107" i="3"/>
  <c r="O106" i="3"/>
  <c r="H106" i="3"/>
  <c r="O105" i="3"/>
  <c r="H105" i="3"/>
  <c r="O104" i="3"/>
  <c r="H104" i="3"/>
  <c r="O103" i="3"/>
  <c r="H103" i="3"/>
  <c r="O102" i="3"/>
  <c r="H102" i="3"/>
  <c r="O101" i="3"/>
  <c r="H101" i="3"/>
  <c r="O100" i="3"/>
  <c r="H100" i="3"/>
  <c r="O99" i="3"/>
  <c r="H99" i="3"/>
  <c r="O98" i="3"/>
  <c r="H98" i="3"/>
  <c r="O97" i="3"/>
  <c r="H97" i="3"/>
  <c r="O96" i="3"/>
  <c r="H96" i="3"/>
  <c r="O95" i="3"/>
  <c r="H95" i="3"/>
  <c r="O94" i="3"/>
  <c r="H94" i="3"/>
  <c r="O93" i="3"/>
  <c r="H93" i="3"/>
  <c r="O92" i="3"/>
  <c r="H92" i="3"/>
  <c r="O91" i="3"/>
  <c r="H91" i="3"/>
  <c r="O90" i="3"/>
  <c r="H90" i="3"/>
  <c r="O89" i="3"/>
  <c r="H89" i="3"/>
  <c r="O88" i="3"/>
  <c r="H88" i="3"/>
  <c r="O87" i="3"/>
  <c r="H87" i="3"/>
  <c r="O86" i="3"/>
  <c r="H86" i="3"/>
  <c r="O85" i="3"/>
  <c r="H85" i="3"/>
  <c r="O84" i="3"/>
  <c r="H84" i="3"/>
  <c r="O83" i="3"/>
  <c r="H83" i="3"/>
  <c r="O82" i="3"/>
  <c r="H82" i="3"/>
  <c r="O81" i="3"/>
  <c r="H81" i="3"/>
  <c r="O80" i="3"/>
  <c r="H80" i="3"/>
  <c r="O79" i="3"/>
  <c r="H79" i="3"/>
  <c r="O78" i="3"/>
  <c r="H78" i="3"/>
  <c r="O77" i="3"/>
  <c r="H77" i="3"/>
  <c r="O76" i="3"/>
  <c r="H76" i="3"/>
  <c r="O75" i="3"/>
  <c r="H75" i="3"/>
  <c r="O74" i="3"/>
  <c r="H74" i="3"/>
  <c r="O73" i="3"/>
  <c r="H73" i="3"/>
  <c r="O72" i="3"/>
  <c r="H72" i="3"/>
  <c r="O71" i="3"/>
  <c r="H71" i="3"/>
  <c r="O70" i="3"/>
  <c r="H70" i="3"/>
  <c r="O69" i="3"/>
  <c r="H69" i="3"/>
  <c r="O68" i="3"/>
  <c r="H68" i="3"/>
  <c r="O67" i="3"/>
  <c r="H67" i="3"/>
  <c r="O66" i="3"/>
  <c r="H66" i="3"/>
  <c r="O65" i="3"/>
  <c r="H65" i="3"/>
  <c r="O64" i="3"/>
  <c r="H64" i="3"/>
  <c r="O63" i="3"/>
  <c r="H63" i="3"/>
  <c r="O62" i="3"/>
  <c r="H62" i="3"/>
  <c r="O61" i="3"/>
  <c r="H61" i="3"/>
  <c r="O60" i="3"/>
  <c r="H60" i="3"/>
  <c r="O59" i="3"/>
  <c r="H59" i="3"/>
  <c r="O58" i="3"/>
  <c r="H58" i="3"/>
  <c r="O57" i="3"/>
  <c r="H57" i="3"/>
  <c r="O56" i="3"/>
  <c r="H56" i="3"/>
  <c r="O55" i="3"/>
  <c r="H55" i="3"/>
  <c r="O54" i="3"/>
  <c r="H54" i="3"/>
  <c r="O53" i="3"/>
  <c r="H53" i="3"/>
  <c r="O52" i="3"/>
  <c r="H52" i="3"/>
  <c r="O51" i="3"/>
  <c r="H51" i="3"/>
  <c r="O50" i="3"/>
  <c r="H50" i="3"/>
  <c r="O49" i="3"/>
  <c r="H49" i="3"/>
  <c r="O48" i="3"/>
  <c r="H48" i="3"/>
  <c r="O47" i="3"/>
  <c r="H47" i="3"/>
  <c r="O46" i="3"/>
  <c r="H46" i="3"/>
  <c r="O45" i="3"/>
  <c r="H45" i="3"/>
  <c r="O44" i="3"/>
  <c r="H44" i="3"/>
  <c r="O43" i="3"/>
  <c r="H43" i="3"/>
  <c r="O42" i="3"/>
  <c r="H42" i="3"/>
  <c r="P13" i="5" l="1"/>
  <c r="P12" i="5"/>
  <c r="P15" i="5"/>
  <c r="P9" i="5"/>
  <c r="P11" i="5"/>
  <c r="P14" i="5"/>
  <c r="P16" i="5"/>
  <c r="P10" i="5"/>
  <c r="P35" i="4"/>
  <c r="P21" i="4"/>
  <c r="P22" i="4"/>
  <c r="P26" i="4"/>
  <c r="P42" i="4"/>
  <c r="P29" i="4"/>
  <c r="P33" i="4"/>
  <c r="P25" i="4"/>
  <c r="P37" i="4"/>
  <c r="P50" i="4"/>
  <c r="P41" i="4"/>
  <c r="P45" i="4"/>
  <c r="P44" i="4"/>
  <c r="P48" i="4"/>
  <c r="P47" i="4"/>
  <c r="P20" i="4"/>
  <c r="P38" i="4"/>
  <c r="P49" i="4"/>
  <c r="P31" i="4"/>
  <c r="P30" i="4"/>
  <c r="P46" i="4"/>
  <c r="P23" i="4"/>
  <c r="P36" i="4"/>
  <c r="P28" i="4"/>
  <c r="P34" i="4"/>
  <c r="P43" i="4"/>
  <c r="P18" i="4"/>
  <c r="P27" i="4"/>
  <c r="P19" i="4"/>
  <c r="P32" i="4"/>
  <c r="P39" i="4"/>
  <c r="P40" i="4"/>
  <c r="P24" i="4"/>
  <c r="P117" i="3"/>
  <c r="P55" i="3"/>
  <c r="P49" i="3"/>
  <c r="P79" i="3"/>
  <c r="P65" i="3"/>
  <c r="P81" i="3"/>
  <c r="P62" i="3"/>
  <c r="P70" i="3"/>
  <c r="P78" i="3"/>
  <c r="P47" i="3"/>
  <c r="P51" i="3"/>
  <c r="P71" i="3"/>
  <c r="P110" i="3"/>
  <c r="P118" i="3"/>
  <c r="P126" i="3"/>
  <c r="P97" i="3"/>
  <c r="P85" i="3"/>
  <c r="P119" i="3"/>
  <c r="P89" i="3"/>
  <c r="P135" i="3"/>
  <c r="P105" i="3"/>
  <c r="P129" i="3"/>
  <c r="P57" i="3"/>
  <c r="P95" i="3"/>
  <c r="P122" i="3"/>
  <c r="P46" i="3"/>
  <c r="P54" i="3"/>
  <c r="P115" i="3"/>
  <c r="P69" i="3"/>
  <c r="P73" i="3"/>
  <c r="P84" i="3"/>
  <c r="P88" i="3"/>
  <c r="P134" i="3"/>
  <c r="P138" i="3"/>
  <c r="P68" i="3"/>
  <c r="P91" i="3"/>
  <c r="P103" i="3"/>
  <c r="P137" i="3"/>
  <c r="P50" i="3"/>
  <c r="P111" i="3"/>
  <c r="P93" i="3"/>
  <c r="P101" i="3"/>
  <c r="P112" i="3"/>
  <c r="P116" i="3"/>
  <c r="P127" i="3"/>
  <c r="P52" i="3"/>
  <c r="P63" i="3"/>
  <c r="P113" i="3"/>
  <c r="P128" i="3"/>
  <c r="P82" i="3"/>
  <c r="P86" i="3"/>
  <c r="P94" i="3"/>
  <c r="P98" i="3"/>
  <c r="P102" i="3"/>
  <c r="P121" i="3"/>
  <c r="P132" i="3"/>
  <c r="P136" i="3"/>
  <c r="P72" i="3"/>
  <c r="P87" i="3"/>
  <c r="P99" i="3"/>
  <c r="P106" i="3"/>
  <c r="P53" i="3"/>
  <c r="P56" i="3"/>
  <c r="P66" i="3"/>
  <c r="P83" i="3"/>
  <c r="P100" i="3"/>
  <c r="P120" i="3"/>
  <c r="P130" i="3"/>
  <c r="P96" i="3"/>
  <c r="P43" i="3"/>
  <c r="P60" i="3"/>
  <c r="P67" i="3"/>
  <c r="P77" i="3"/>
  <c r="P80" i="3"/>
  <c r="P90" i="3"/>
  <c r="P107" i="3"/>
  <c r="P124" i="3"/>
  <c r="P59" i="3"/>
  <c r="P104" i="3"/>
  <c r="P114" i="3"/>
  <c r="P125" i="3"/>
  <c r="P131" i="3"/>
  <c r="P76" i="3"/>
  <c r="P44" i="3"/>
  <c r="P61" i="3"/>
  <c r="P64" i="3"/>
  <c r="P74" i="3"/>
  <c r="P108" i="3"/>
  <c r="P109" i="3"/>
  <c r="P42" i="3"/>
  <c r="P123" i="3"/>
  <c r="P45" i="3"/>
  <c r="P48" i="3"/>
  <c r="P58" i="3"/>
  <c r="P75" i="3"/>
  <c r="P92" i="3"/>
  <c r="P133" i="3"/>
  <c r="O8" i="5" l="1"/>
  <c r="H8" i="5"/>
  <c r="O7" i="5"/>
  <c r="H7" i="5"/>
  <c r="O17" i="4"/>
  <c r="H17" i="4"/>
  <c r="O16" i="4"/>
  <c r="H16" i="4"/>
  <c r="O15" i="4"/>
  <c r="H15" i="4"/>
  <c r="O14" i="4"/>
  <c r="H14" i="4"/>
  <c r="O13" i="4"/>
  <c r="H13" i="4"/>
  <c r="O12" i="4"/>
  <c r="H12" i="4"/>
  <c r="O11" i="4"/>
  <c r="H11" i="4"/>
  <c r="O10" i="4"/>
  <c r="H10" i="4"/>
  <c r="O9" i="4"/>
  <c r="H9" i="4"/>
  <c r="O8" i="4"/>
  <c r="H8" i="4"/>
  <c r="O7" i="4"/>
  <c r="H7" i="4"/>
  <c r="P7" i="5" l="1"/>
  <c r="P8" i="5"/>
  <c r="P13" i="4"/>
  <c r="P17" i="4"/>
  <c r="P12" i="4"/>
  <c r="P16" i="4"/>
  <c r="P11" i="4"/>
  <c r="P15" i="4"/>
  <c r="P7" i="4"/>
  <c r="P9" i="4"/>
  <c r="P8" i="4"/>
  <c r="P10" i="4"/>
  <c r="P14" i="4"/>
  <c r="H7" i="3"/>
  <c r="O7" i="3"/>
  <c r="H8" i="3"/>
  <c r="O8" i="3"/>
  <c r="H9" i="3"/>
  <c r="O9" i="3"/>
  <c r="H10" i="3"/>
  <c r="O10" i="3"/>
  <c r="H11" i="3"/>
  <c r="O11" i="3"/>
  <c r="H12" i="3"/>
  <c r="O12" i="3"/>
  <c r="H13" i="3"/>
  <c r="O13" i="3"/>
  <c r="H14" i="3"/>
  <c r="O14" i="3"/>
  <c r="H15" i="3"/>
  <c r="O15" i="3"/>
  <c r="H16" i="3"/>
  <c r="O16" i="3"/>
  <c r="H17" i="3"/>
  <c r="O17" i="3"/>
  <c r="H18" i="3"/>
  <c r="O18" i="3"/>
  <c r="O41" i="3" l="1"/>
  <c r="H41" i="3"/>
  <c r="O40" i="3"/>
  <c r="H40" i="3"/>
  <c r="O39" i="3"/>
  <c r="H39" i="3"/>
  <c r="O38" i="3"/>
  <c r="H38" i="3"/>
  <c r="O37" i="3"/>
  <c r="H37" i="3"/>
  <c r="O36" i="3"/>
  <c r="H36" i="3"/>
  <c r="O35" i="3"/>
  <c r="H35" i="3"/>
  <c r="O34" i="3"/>
  <c r="H34" i="3"/>
  <c r="O33" i="3"/>
  <c r="H33" i="3"/>
  <c r="O32" i="3"/>
  <c r="H32" i="3"/>
  <c r="O31" i="3"/>
  <c r="H31" i="3"/>
  <c r="O30" i="3"/>
  <c r="H30" i="3"/>
  <c r="O29" i="3"/>
  <c r="H29" i="3"/>
  <c r="O28" i="3"/>
  <c r="H28" i="3"/>
  <c r="O27" i="3"/>
  <c r="H27" i="3"/>
  <c r="O26" i="3"/>
  <c r="H26" i="3"/>
  <c r="O25" i="3"/>
  <c r="H25" i="3"/>
  <c r="O24" i="3"/>
  <c r="H24" i="3"/>
  <c r="O23" i="3"/>
  <c r="H23" i="3"/>
  <c r="O22" i="3"/>
  <c r="H22" i="3"/>
  <c r="O21" i="3"/>
  <c r="H21" i="3"/>
  <c r="O20" i="3"/>
  <c r="H20" i="3"/>
  <c r="O19" i="3"/>
  <c r="H19" i="3"/>
  <c r="P22" i="3" l="1"/>
  <c r="P30" i="3"/>
  <c r="P37" i="3"/>
  <c r="P11" i="3"/>
  <c r="P31" i="3"/>
  <c r="P14" i="3"/>
  <c r="P18" i="3"/>
  <c r="P26" i="3"/>
  <c r="P33" i="3"/>
  <c r="P41" i="3"/>
  <c r="P7" i="3"/>
  <c r="P15" i="3"/>
  <c r="P28" i="3"/>
  <c r="P39" i="3"/>
  <c r="P32" i="3"/>
  <c r="P12" i="3"/>
  <c r="P13" i="3"/>
  <c r="P17" i="3"/>
  <c r="P27" i="3"/>
  <c r="P25" i="3"/>
  <c r="P29" i="3"/>
  <c r="P8" i="3"/>
  <c r="P36" i="3"/>
  <c r="P9" i="3"/>
  <c r="P10" i="3"/>
  <c r="P20" i="3"/>
  <c r="P24" i="3"/>
  <c r="P34" i="3"/>
  <c r="P38" i="3"/>
  <c r="P21" i="3"/>
  <c r="P35" i="3"/>
  <c r="P40" i="3"/>
  <c r="P16" i="3"/>
  <c r="P19" i="3"/>
  <c r="P23" i="3"/>
</calcChain>
</file>

<file path=xl/sharedStrings.xml><?xml version="1.0" encoding="utf-8"?>
<sst xmlns="http://schemas.openxmlformats.org/spreadsheetml/2006/main" count="196" uniqueCount="115">
  <si>
    <t xml:space="preserve"> </t>
  </si>
  <si>
    <t xml:space="preserve">            Engagements Exigibles</t>
  </si>
  <si>
    <t>Total</t>
  </si>
  <si>
    <t>Autres postes nets</t>
  </si>
  <si>
    <t>Source : Compilé sur base des données de la situation monétaire et des établissements financiers</t>
  </si>
  <si>
    <t>Total Passif</t>
  </si>
  <si>
    <t xml:space="preserve">Dépôts  à terme   </t>
  </si>
  <si>
    <t xml:space="preserve">        Fonds  publics  affectés   aux prêts </t>
  </si>
  <si>
    <t xml:space="preserve">        Fonds  propres   </t>
  </si>
  <si>
    <t xml:space="preserve"> Divers nets  </t>
  </si>
  <si>
    <t>SITUATION FINANCIERE(en millions de bif)</t>
  </si>
  <si>
    <t xml:space="preserve">Allocations de D.T.S. (1)  </t>
  </si>
  <si>
    <t xml:space="preserve">  Dépôts et emprunts des établissements financiers </t>
  </si>
  <si>
    <t xml:space="preserve">   Solde net  des créances et  engagements  interinstitutions  financières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</si>
  <si>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</si>
  <si>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</si>
  <si>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</si>
  <si>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</si>
  <si>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</si>
  <si>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</si>
  <si>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</si>
  <si>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</si>
  <si>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</si>
  <si>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</si>
  <si>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</si>
  <si>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</si>
  <si>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</si>
  <si>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</si>
  <si>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Situation financière</t>
  </si>
  <si>
    <t>Passif situation financière données mensuelles</t>
  </si>
  <si>
    <t>Passif situation financière trimestrielles</t>
  </si>
  <si>
    <t>Passif situation financière données annuelles</t>
  </si>
  <si>
    <t>Passif situation financière.xls</t>
  </si>
  <si>
    <t>Engagements Exigibles</t>
  </si>
  <si>
    <t>Total Passif (Engagements exigibles+ Autres postes nets)</t>
  </si>
  <si>
    <t>Période                   Rubliques</t>
  </si>
  <si>
    <t>Circulation fiduciaire hors du système financier</t>
  </si>
  <si>
    <t xml:space="preserve">Dépôts à vue  </t>
  </si>
  <si>
    <t xml:space="preserve">Dépôts en devises des résidents </t>
  </si>
  <si>
    <t xml:space="preserve">Dépôts à l'importation   </t>
  </si>
  <si>
    <t xml:space="preserve">Fonds  propres   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</si>
  <si>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</si>
  <si>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</si>
  <si>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</si>
  <si>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</si>
  <si>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 Circulation fiduciaire hors du système financier</t>
  </si>
  <si>
    <t xml:space="preserve">Dépôts à terme   </t>
  </si>
  <si>
    <t xml:space="preserve">        Fonds publics affectés aux prêts </t>
  </si>
  <si>
    <t xml:space="preserve">      Dépôts à l'importation   </t>
  </si>
  <si>
    <t xml:space="preserve">   Solde net des créances et engagements  interinstitutions  financières</t>
  </si>
  <si>
    <t xml:space="preserve">Fonds publics affectés  aux prêts </t>
  </si>
  <si>
    <t xml:space="preserve">Fonds publics affectés aux prêts </t>
  </si>
  <si>
    <t>Les données les plus récentes</t>
  </si>
  <si>
    <t>Passif situation financière renseigne sur la consolidation du passif de la situation monétaire,des établissements financiers et des sociétés d'assurance.</t>
  </si>
  <si>
    <t>Réserves techniques d'assurance</t>
  </si>
  <si>
    <t>II.8.2</t>
  </si>
  <si>
    <t>2024</t>
  </si>
  <si>
    <t>Titres émis par les institutions de dépôt</t>
  </si>
  <si>
    <r>
      <t>2021</t>
    </r>
    <r>
      <rPr>
        <vertAlign val="superscript"/>
        <sz val="12"/>
        <rFont val="Cambria"/>
        <family val="1"/>
      </rPr>
      <t>(p)</t>
    </r>
  </si>
  <si>
    <r>
      <t>2022</t>
    </r>
    <r>
      <rPr>
        <vertAlign val="superscript"/>
        <sz val="12"/>
        <rFont val="Cambria"/>
        <family val="1"/>
      </rPr>
      <t>(p)</t>
    </r>
  </si>
  <si>
    <r>
      <t>2023</t>
    </r>
    <r>
      <rPr>
        <vertAlign val="superscript"/>
        <sz val="12"/>
        <rFont val="Cambria"/>
        <family val="1"/>
      </rPr>
      <t>(p)</t>
    </r>
  </si>
  <si>
    <r>
      <t>2024</t>
    </r>
    <r>
      <rPr>
        <vertAlign val="superscript"/>
        <sz val="12"/>
        <rFont val="Cambria"/>
        <family val="1"/>
      </rPr>
      <t>(p)</t>
    </r>
  </si>
  <si>
    <r>
      <t>Juillet-25</t>
    </r>
    <r>
      <rPr>
        <vertAlign val="superscript"/>
        <sz val="12"/>
        <rFont val="Cambria"/>
        <family val="1"/>
      </rPr>
      <t>(p)</t>
    </r>
  </si>
  <si>
    <r>
      <t>Janvier-25</t>
    </r>
    <r>
      <rPr>
        <vertAlign val="superscript"/>
        <sz val="12"/>
        <rFont val="Cambria"/>
        <family val="1"/>
      </rPr>
      <t>(p)</t>
    </r>
  </si>
  <si>
    <r>
      <t>Fevrier-25</t>
    </r>
    <r>
      <rPr>
        <vertAlign val="superscript"/>
        <sz val="12"/>
        <rFont val="Cambria"/>
        <family val="1"/>
      </rPr>
      <t>(p)</t>
    </r>
  </si>
  <si>
    <r>
      <t>Mars-25</t>
    </r>
    <r>
      <rPr>
        <vertAlign val="superscript"/>
        <sz val="12"/>
        <rFont val="Cambria"/>
        <family val="1"/>
      </rPr>
      <t>(p)</t>
    </r>
  </si>
  <si>
    <r>
      <t>Avril-25</t>
    </r>
    <r>
      <rPr>
        <vertAlign val="superscript"/>
        <sz val="12"/>
        <rFont val="Cambria"/>
        <family val="1"/>
      </rPr>
      <t>(p)</t>
    </r>
  </si>
  <si>
    <r>
      <t>Mai-25</t>
    </r>
    <r>
      <rPr>
        <vertAlign val="superscript"/>
        <sz val="12"/>
        <rFont val="Cambria"/>
        <family val="1"/>
      </rPr>
      <t>(p)</t>
    </r>
  </si>
  <si>
    <r>
      <t>Juin-25</t>
    </r>
    <r>
      <rPr>
        <vertAlign val="superscript"/>
        <sz val="12"/>
        <rFont val="Cambria"/>
        <family val="1"/>
      </rPr>
      <t>(p)</t>
    </r>
  </si>
  <si>
    <r>
      <t>Janvier-24</t>
    </r>
    <r>
      <rPr>
        <vertAlign val="superscript"/>
        <sz val="12"/>
        <rFont val="Cambria"/>
        <family val="1"/>
      </rPr>
      <t>(p)</t>
    </r>
  </si>
  <si>
    <r>
      <t>Fevrier-24</t>
    </r>
    <r>
      <rPr>
        <vertAlign val="superscript"/>
        <sz val="12"/>
        <rFont val="Cambria"/>
        <family val="1"/>
      </rPr>
      <t>(p)</t>
    </r>
  </si>
  <si>
    <r>
      <t>Mars-24</t>
    </r>
    <r>
      <rPr>
        <vertAlign val="superscript"/>
        <sz val="12"/>
        <rFont val="Cambria"/>
        <family val="1"/>
      </rPr>
      <t>(p)</t>
    </r>
  </si>
  <si>
    <r>
      <t>Avril-24</t>
    </r>
    <r>
      <rPr>
        <vertAlign val="superscript"/>
        <sz val="12"/>
        <rFont val="Cambria"/>
        <family val="1"/>
      </rPr>
      <t>(p)</t>
    </r>
  </si>
  <si>
    <r>
      <t>Mai-24</t>
    </r>
    <r>
      <rPr>
        <vertAlign val="superscript"/>
        <sz val="12"/>
        <rFont val="Cambria"/>
        <family val="1"/>
      </rPr>
      <t>(p)</t>
    </r>
  </si>
  <si>
    <r>
      <t>Juin-24</t>
    </r>
    <r>
      <rPr>
        <vertAlign val="superscript"/>
        <sz val="12"/>
        <rFont val="Cambria"/>
        <family val="1"/>
      </rPr>
      <t>(p)</t>
    </r>
  </si>
  <si>
    <r>
      <t>Juillet-24</t>
    </r>
    <r>
      <rPr>
        <vertAlign val="superscript"/>
        <sz val="12"/>
        <rFont val="Cambria"/>
        <family val="1"/>
      </rPr>
      <t>(p)</t>
    </r>
  </si>
  <si>
    <r>
      <t>Aout-24</t>
    </r>
    <r>
      <rPr>
        <vertAlign val="superscript"/>
        <sz val="12"/>
        <rFont val="Cambria"/>
        <family val="1"/>
      </rPr>
      <t>(p)</t>
    </r>
  </si>
  <si>
    <r>
      <t>Septembre-24</t>
    </r>
    <r>
      <rPr>
        <vertAlign val="superscript"/>
        <sz val="12"/>
        <rFont val="Cambria"/>
        <family val="1"/>
      </rPr>
      <t>(p)</t>
    </r>
  </si>
  <si>
    <r>
      <t>Octobre-24</t>
    </r>
    <r>
      <rPr>
        <vertAlign val="superscript"/>
        <sz val="12"/>
        <rFont val="Cambria"/>
        <family val="1"/>
      </rPr>
      <t>(p)</t>
    </r>
  </si>
  <si>
    <r>
      <t>Novembre-24</t>
    </r>
    <r>
      <rPr>
        <vertAlign val="superscript"/>
        <sz val="12"/>
        <rFont val="Cambria"/>
        <family val="1"/>
      </rPr>
      <t>(p)</t>
    </r>
  </si>
  <si>
    <r>
      <t>Decembre-24</t>
    </r>
    <r>
      <rPr>
        <vertAlign val="superscript"/>
        <sz val="12"/>
        <rFont val="Cambria"/>
        <family val="1"/>
      </rPr>
      <t>(p)</t>
    </r>
  </si>
  <si>
    <r>
      <t>Janvier-22</t>
    </r>
    <r>
      <rPr>
        <vertAlign val="superscript"/>
        <sz val="12"/>
        <rFont val="Cambria"/>
        <family val="1"/>
      </rPr>
      <t>(p)</t>
    </r>
  </si>
  <si>
    <r>
      <t>Fevrier-22</t>
    </r>
    <r>
      <rPr>
        <vertAlign val="superscript"/>
        <sz val="12"/>
        <rFont val="Cambria"/>
        <family val="1"/>
      </rPr>
      <t>(p)</t>
    </r>
  </si>
  <si>
    <r>
      <t>Mars-22</t>
    </r>
    <r>
      <rPr>
        <vertAlign val="superscript"/>
        <sz val="12"/>
        <rFont val="Cambria"/>
        <family val="1"/>
      </rPr>
      <t>(p)</t>
    </r>
  </si>
  <si>
    <r>
      <t>Avril-22</t>
    </r>
    <r>
      <rPr>
        <vertAlign val="superscript"/>
        <sz val="12"/>
        <rFont val="Cambria"/>
        <family val="1"/>
      </rPr>
      <t>(p)</t>
    </r>
  </si>
  <si>
    <r>
      <t>Mai-22</t>
    </r>
    <r>
      <rPr>
        <vertAlign val="superscript"/>
        <sz val="12"/>
        <rFont val="Cambria"/>
        <family val="1"/>
      </rPr>
      <t>(p)</t>
    </r>
  </si>
  <si>
    <r>
      <t>Juin-22</t>
    </r>
    <r>
      <rPr>
        <vertAlign val="superscript"/>
        <sz val="12"/>
        <rFont val="Cambria"/>
        <family val="1"/>
      </rPr>
      <t>(p)</t>
    </r>
  </si>
  <si>
    <r>
      <t>Juillet-22</t>
    </r>
    <r>
      <rPr>
        <vertAlign val="superscript"/>
        <sz val="12"/>
        <rFont val="Cambria"/>
        <family val="1"/>
      </rPr>
      <t>(p)</t>
    </r>
  </si>
  <si>
    <r>
      <t>Aout-22</t>
    </r>
    <r>
      <rPr>
        <vertAlign val="superscript"/>
        <sz val="12"/>
        <rFont val="Cambria"/>
        <family val="1"/>
      </rPr>
      <t>(p)</t>
    </r>
  </si>
  <si>
    <r>
      <t>Septembre-22</t>
    </r>
    <r>
      <rPr>
        <vertAlign val="superscript"/>
        <sz val="12"/>
        <rFont val="Cambria"/>
        <family val="1"/>
      </rPr>
      <t>(p)</t>
    </r>
  </si>
  <si>
    <r>
      <t>Octobre-22</t>
    </r>
    <r>
      <rPr>
        <vertAlign val="superscript"/>
        <sz val="12"/>
        <rFont val="Cambria"/>
        <family val="1"/>
      </rPr>
      <t>(p)</t>
    </r>
  </si>
  <si>
    <r>
      <t>Novembre-22</t>
    </r>
    <r>
      <rPr>
        <vertAlign val="superscript"/>
        <sz val="12"/>
        <rFont val="Cambria"/>
        <family val="1"/>
      </rPr>
      <t>(p)</t>
    </r>
  </si>
  <si>
    <r>
      <t>Decembre-22</t>
    </r>
    <r>
      <rPr>
        <vertAlign val="superscript"/>
        <sz val="12"/>
        <rFont val="Cambria"/>
        <family val="1"/>
      </rPr>
      <t>(p)</t>
    </r>
  </si>
  <si>
    <r>
      <t>Janvier-23</t>
    </r>
    <r>
      <rPr>
        <vertAlign val="superscript"/>
        <sz val="12"/>
        <rFont val="Cambria"/>
        <family val="1"/>
      </rPr>
      <t>(p)</t>
    </r>
  </si>
  <si>
    <r>
      <t>Fevrier-23</t>
    </r>
    <r>
      <rPr>
        <vertAlign val="superscript"/>
        <sz val="12"/>
        <rFont val="Cambria"/>
        <family val="1"/>
      </rPr>
      <t>(p)</t>
    </r>
  </si>
  <si>
    <r>
      <t>Mars-23</t>
    </r>
    <r>
      <rPr>
        <vertAlign val="superscript"/>
        <sz val="12"/>
        <rFont val="Cambria"/>
        <family val="1"/>
      </rPr>
      <t>(p)</t>
    </r>
  </si>
  <si>
    <r>
      <t>Avril-23</t>
    </r>
    <r>
      <rPr>
        <vertAlign val="superscript"/>
        <sz val="12"/>
        <rFont val="Cambria"/>
        <family val="1"/>
      </rPr>
      <t>(p)</t>
    </r>
  </si>
  <si>
    <r>
      <t>Mai-23</t>
    </r>
    <r>
      <rPr>
        <vertAlign val="superscript"/>
        <sz val="12"/>
        <rFont val="Cambria"/>
        <family val="1"/>
      </rPr>
      <t>(p)</t>
    </r>
  </si>
  <si>
    <r>
      <t>Juin-23</t>
    </r>
    <r>
      <rPr>
        <vertAlign val="superscript"/>
        <sz val="12"/>
        <rFont val="Cambria"/>
        <family val="1"/>
      </rPr>
      <t>(p)</t>
    </r>
  </si>
  <si>
    <r>
      <t>Juillet-23</t>
    </r>
    <r>
      <rPr>
        <vertAlign val="superscript"/>
        <sz val="12"/>
        <rFont val="Cambria"/>
        <family val="1"/>
      </rPr>
      <t>(p)</t>
    </r>
  </si>
  <si>
    <r>
      <t>Aout-23</t>
    </r>
    <r>
      <rPr>
        <vertAlign val="superscript"/>
        <sz val="12"/>
        <rFont val="Cambria"/>
        <family val="1"/>
      </rPr>
      <t>(p)</t>
    </r>
  </si>
  <si>
    <r>
      <t>Septembre-23</t>
    </r>
    <r>
      <rPr>
        <vertAlign val="superscript"/>
        <sz val="12"/>
        <rFont val="Cambria"/>
        <family val="1"/>
      </rPr>
      <t>(p)</t>
    </r>
  </si>
  <si>
    <r>
      <t>Octobre-23</t>
    </r>
    <r>
      <rPr>
        <vertAlign val="superscript"/>
        <sz val="12"/>
        <rFont val="Cambria"/>
        <family val="1"/>
      </rPr>
      <t>(p)</t>
    </r>
  </si>
  <si>
    <r>
      <t>Novembre-23</t>
    </r>
    <r>
      <rPr>
        <vertAlign val="superscript"/>
        <sz val="12"/>
        <rFont val="Cambria"/>
        <family val="1"/>
      </rPr>
      <t>(p)</t>
    </r>
  </si>
  <si>
    <r>
      <t>Decembre-23</t>
    </r>
    <r>
      <rPr>
        <vertAlign val="superscript"/>
        <sz val="12"/>
        <rFont val="Cambria"/>
        <family val="1"/>
      </rPr>
      <t>(p)</t>
    </r>
  </si>
  <si>
    <r>
      <t>Juin-21</t>
    </r>
    <r>
      <rPr>
        <vertAlign val="superscript"/>
        <sz val="12"/>
        <rFont val="Cambria"/>
        <family val="1"/>
      </rPr>
      <t>(p)</t>
    </r>
  </si>
  <si>
    <r>
      <t>Juillet-21</t>
    </r>
    <r>
      <rPr>
        <vertAlign val="superscript"/>
        <sz val="12"/>
        <rFont val="Cambria"/>
        <family val="1"/>
      </rPr>
      <t>(p)</t>
    </r>
  </si>
  <si>
    <r>
      <t>Aout-21</t>
    </r>
    <r>
      <rPr>
        <vertAlign val="superscript"/>
        <sz val="12"/>
        <rFont val="Cambria"/>
        <family val="1"/>
      </rPr>
      <t>(p)</t>
    </r>
  </si>
  <si>
    <r>
      <t>Septembre-21</t>
    </r>
    <r>
      <rPr>
        <vertAlign val="superscript"/>
        <sz val="12"/>
        <rFont val="Cambria"/>
        <family val="1"/>
      </rPr>
      <t>(p)</t>
    </r>
  </si>
  <si>
    <r>
      <t>Octobre-21</t>
    </r>
    <r>
      <rPr>
        <vertAlign val="superscript"/>
        <sz val="12"/>
        <rFont val="Cambria"/>
        <family val="1"/>
      </rPr>
      <t>(p)</t>
    </r>
  </si>
  <si>
    <r>
      <t>Novembre-21</t>
    </r>
    <r>
      <rPr>
        <vertAlign val="superscript"/>
        <sz val="12"/>
        <rFont val="Cambria"/>
        <family val="1"/>
      </rPr>
      <t>(p)</t>
    </r>
  </si>
  <si>
    <r>
      <t>Decembre-21</t>
    </r>
    <r>
      <rPr>
        <vertAlign val="superscript"/>
        <sz val="12"/>
        <rFont val="Cambria"/>
        <family val="1"/>
      </rPr>
      <t>(p)</t>
    </r>
  </si>
  <si>
    <r>
      <t>Aout-25</t>
    </r>
    <r>
      <rPr>
        <vertAlign val="superscript"/>
        <sz val="12"/>
        <rFont val="Cambria"/>
        <family val="1"/>
      </rPr>
      <t>(p)</t>
    </r>
  </si>
  <si>
    <t>Q3-2025</t>
  </si>
  <si>
    <r>
      <t>Septembre-25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</si>
</sst>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&quot;$&quot;#,##0_);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_);\(#,##0.0\)"/>
    <numFmt numFmtId="171" formatCode="0.0_)"/>
    <numFmt numFmtId="172" formatCode="#,##0.0"/>
    <numFmt numFmtId="173" formatCode="_-* #,##0.00\ _F_-;\-* #,##0.00\ _F_-;_-* &quot;-&quot;??\ _F_-;_-@_-"/>
    <numFmt numFmtId="174" formatCode="_ * #,##0.00_ ;_ * \-#,##0.00_ ;_ * &quot;-&quot;??_ ;_ @_ "/>
    <numFmt numFmtId="175" formatCode="General_)"/>
    <numFmt numFmtId="176" formatCode="0.0"/>
    <numFmt numFmtId="177" formatCode="_-* #,##0.00\ &quot;F&quot;_-;\-* #,##0.00\ &quot;F&quot;_-;_-* &quot;-&quot;??\ &quot;F&quot;_-;_-@_-"/>
    <numFmt numFmtId="178" formatCode="0_)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#,##0;[Red]\(#,##0\)"/>
    <numFmt numFmtId="185" formatCode="_-[$€-2]* #,##0.00_-;\-[$€-2]* #,##0.00_-;_-[$€-2]* &quot;-&quot;??_-"/>
    <numFmt numFmtId="186" formatCode="#,#00"/>
    <numFmt numFmtId="187" formatCode="#,"/>
    <numFmt numFmtId="188" formatCode="&quot;Cr$&quot;#,##0_);[Red]\(&quot;Cr$&quot;#,##0\)"/>
    <numFmt numFmtId="189" formatCode="&quot;Cr$&quot;#,##0.00_);[Red]\(&quot;Cr$&quot;#,##0.00\)"/>
    <numFmt numFmtId="190" formatCode="\$#,"/>
    <numFmt numFmtId="191" formatCode="&quot;$&quot;#,#00"/>
    <numFmt numFmtId="192" formatCode="&quot;$&quot;#,"/>
    <numFmt numFmtId="193" formatCode="[&gt;=0.05]#,##0.0;[&lt;=-0.05]\-#,##0.0;?0.0"/>
    <numFmt numFmtId="194" formatCode="[Black]#,##0.0;[Black]\-#,##0.0;;"/>
    <numFmt numFmtId="195" formatCode="[Black][&gt;0.05]#,##0.0;[Black][&lt;-0.05]\-#,##0.0;;"/>
    <numFmt numFmtId="196" formatCode="[Black][&gt;0.5]#,##0;[Black][&lt;-0.5]\-#,##0;;"/>
    <numFmt numFmtId="197" formatCode="%#,#00"/>
    <numFmt numFmtId="198" formatCode="#.##000"/>
    <numFmt numFmtId="199" formatCode="dd\-mmm\-yy_)"/>
    <numFmt numFmtId="200" formatCode="#,##0.0____"/>
    <numFmt numFmtId="201" formatCode="#.##0,"/>
    <numFmt numFmtId="202" formatCode="#,##0.000000"/>
    <numFmt numFmtId="203" formatCode="General\ \ \ \ \ \ "/>
    <numFmt numFmtId="204" formatCode="0.0\ \ \ \ \ \ \ \ "/>
    <numFmt numFmtId="205" formatCode="mmmm\ yyyy"/>
    <numFmt numFmtId="206" formatCode="\$#,##0.00\ ;\(\$#,##0.00\)"/>
    <numFmt numFmtId="207" formatCode="[&gt;=0.05]#,##0.0;[&lt;=-0.05]\-#,##0.0;?\-\-"/>
    <numFmt numFmtId="208" formatCode="[&gt;=0.05]\(#,##0.0\);[&lt;=-0.05]\(\-#,##0.0\);?\(\-\-\)"/>
    <numFmt numFmtId="209" formatCode="[&gt;=0.05]\(#,##0.0\);[&lt;=-0.05]\(\-#,##0.0\);\(\-\-\);\(@\)"/>
    <numFmt numFmtId="210" formatCode="_-* #,##0.00\ [$€]_-;\-* #,##0.00\ [$€]_-;_-* &quot;-&quot;??\ [$€]_-;_-@_-"/>
    <numFmt numFmtId="211" formatCode="[$-40C]mmmm\-yy;@"/>
    <numFmt numFmtId="212" formatCode="[$-409]dd\-mmm\-yy;@"/>
  </numFmts>
  <fonts count="95">
    <font>
      <sz val="12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sz val="12"/>
      <name val="Helv"/>
    </font>
    <font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1"/>
      <name val="Tms Rmn"/>
    </font>
    <font>
      <sz val="9"/>
      <name val="Times New Roman"/>
      <family val="1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36"/>
      <name val="Arial"/>
      <family val="2"/>
    </font>
    <font>
      <u/>
      <sz val="10"/>
      <name val="Times New Roman"/>
      <family val="1"/>
    </font>
    <font>
      <sz val="10"/>
      <name val="Tms Rmn"/>
    </font>
    <font>
      <sz val="12"/>
      <name val="Tms Rmn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2"/>
      <name val="Arial"/>
      <family val="2"/>
    </font>
    <font>
      <sz val="11"/>
      <name val="Courier New"/>
      <family val="3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u/>
      <sz val="11"/>
      <color theme="10"/>
      <name val="Calibri"/>
      <family val="2"/>
    </font>
    <font>
      <u/>
      <sz val="12"/>
      <color indexed="12"/>
      <name val="Times New Roman"/>
      <family val="1"/>
    </font>
    <font>
      <u/>
      <sz val="10"/>
      <color indexed="12"/>
      <name val="Times New Roman"/>
      <family val="1"/>
    </font>
    <font>
      <u/>
      <sz val="10"/>
      <color indexed="36"/>
      <name val="Times New Roman"/>
      <family val="1"/>
    </font>
    <font>
      <sz val="8"/>
      <color indexed="8"/>
      <name val="Helv"/>
    </font>
    <font>
      <sz val="10"/>
      <color indexed="10"/>
      <name val="MS Sans Serif"/>
      <family val="2"/>
    </font>
    <font>
      <sz val="8"/>
      <name val="Helv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7030A0"/>
      <name val="Helv"/>
    </font>
    <font>
      <sz val="14"/>
      <name val="Helv"/>
    </font>
    <font>
      <b/>
      <sz val="12"/>
      <name val="Helv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vertAlign val="superscript"/>
      <sz val="12"/>
      <name val="Cambria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316">
    <xf numFmtId="170" fontId="0" fillId="0" borderId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4" fillId="0" borderId="0"/>
    <xf numFmtId="17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4" fillId="0" borderId="0"/>
    <xf numFmtId="0" fontId="5" fillId="0" borderId="0"/>
    <xf numFmtId="179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2" fontId="12" fillId="0" borderId="0">
      <protection locked="0"/>
    </xf>
    <xf numFmtId="2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84" fontId="5" fillId="0" borderId="0"/>
    <xf numFmtId="0" fontId="14" fillId="2" borderId="10">
      <alignment horizontal="right" vertical="center"/>
    </xf>
    <xf numFmtId="0" fontId="15" fillId="2" borderId="10">
      <alignment horizontal="right" vertical="center"/>
    </xf>
    <xf numFmtId="0" fontId="5" fillId="2" borderId="14"/>
    <xf numFmtId="0" fontId="16" fillId="4" borderId="10">
      <alignment horizontal="center" vertical="center"/>
    </xf>
    <xf numFmtId="0" fontId="14" fillId="2" borderId="10">
      <alignment horizontal="right" vertical="center"/>
    </xf>
    <xf numFmtId="0" fontId="5" fillId="2" borderId="0"/>
    <xf numFmtId="0" fontId="17" fillId="2" borderId="10">
      <alignment horizontal="left" vertical="center"/>
    </xf>
    <xf numFmtId="0" fontId="17" fillId="2" borderId="15">
      <alignment vertical="center"/>
    </xf>
    <xf numFmtId="0" fontId="18" fillId="2" borderId="16">
      <alignment vertical="center"/>
    </xf>
    <xf numFmtId="0" fontId="17" fillId="2" borderId="10"/>
    <xf numFmtId="0" fontId="15" fillId="2" borderId="10">
      <alignment horizontal="right" vertical="center"/>
    </xf>
    <xf numFmtId="0" fontId="19" fillId="5" borderId="10">
      <alignment horizontal="left" vertical="center"/>
    </xf>
    <xf numFmtId="0" fontId="19" fillId="5" borderId="10">
      <alignment horizontal="left" vertical="center"/>
    </xf>
    <xf numFmtId="0" fontId="20" fillId="2" borderId="10">
      <alignment horizontal="left" vertical="center"/>
    </xf>
    <xf numFmtId="0" fontId="21" fillId="2" borderId="14"/>
    <xf numFmtId="0" fontId="16" fillId="6" borderId="10">
      <alignment horizontal="left" vertical="center"/>
    </xf>
    <xf numFmtId="17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" fontId="12" fillId="0" borderId="0">
      <protection locked="0"/>
    </xf>
    <xf numFmtId="0" fontId="5" fillId="0" borderId="0" applyFont="0" applyFill="0" applyBorder="0" applyAlignment="0" applyProtection="0"/>
    <xf numFmtId="176" fontId="22" fillId="0" borderId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185" fontId="5" fillId="0" borderId="0" applyFont="0" applyFill="0" applyBorder="0" applyAlignment="0" applyProtection="0"/>
    <xf numFmtId="175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4" fillId="0" borderId="0"/>
    <xf numFmtId="0" fontId="12" fillId="0" borderId="0">
      <protection locked="0"/>
    </xf>
    <xf numFmtId="186" fontId="12" fillId="0" borderId="0">
      <protection locked="0"/>
    </xf>
    <xf numFmtId="2" fontId="5" fillId="0" borderId="0" applyFont="0" applyFill="0" applyBorder="0" applyAlignment="0" applyProtection="0"/>
    <xf numFmtId="186" fontId="12" fillId="0" borderId="0">
      <protection locked="0"/>
    </xf>
    <xf numFmtId="38" fontId="25" fillId="6" borderId="0" applyNumberFormat="0" applyBorder="0" applyAlignment="0" applyProtection="0"/>
    <xf numFmtId="187" fontId="26" fillId="0" borderId="0">
      <protection locked="0"/>
    </xf>
    <xf numFmtId="187" fontId="26" fillId="0" borderId="0"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72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0" fontId="25" fillId="2" borderId="10" applyNumberFormat="0" applyBorder="0" applyAlignment="0" applyProtection="0"/>
    <xf numFmtId="15" fontId="5" fillId="0" borderId="0"/>
    <xf numFmtId="1" fontId="7" fillId="0" borderId="0" applyNumberFormat="0" applyAlignment="0">
      <alignment horizontal="center"/>
    </xf>
    <xf numFmtId="178" fontId="31" fillId="0" borderId="0" applyNumberFormat="0">
      <alignment horizontal="centerContinuous"/>
    </xf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88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90" fontId="12" fillId="0" borderId="0">
      <protection locked="0"/>
    </xf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91" fontId="12" fillId="0" borderId="0">
      <protection locked="0"/>
    </xf>
    <xf numFmtId="192" fontId="12" fillId="0" borderId="0">
      <protection locked="0"/>
    </xf>
    <xf numFmtId="0" fontId="9" fillId="0" borderId="0"/>
    <xf numFmtId="0" fontId="32" fillId="0" borderId="0"/>
    <xf numFmtId="0" fontId="33" fillId="0" borderId="0"/>
    <xf numFmtId="0" fontId="4" fillId="0" borderId="0"/>
    <xf numFmtId="0" fontId="4" fillId="0" borderId="0"/>
    <xf numFmtId="0" fontId="8" fillId="0" borderId="0"/>
    <xf numFmtId="175" fontId="4" fillId="0" borderId="0"/>
    <xf numFmtId="193" fontId="7" fillId="0" borderId="0" applyFill="0" applyBorder="0" applyAlignment="0" applyProtection="0">
      <alignment horizontal="right"/>
    </xf>
    <xf numFmtId="10" fontId="5" fillId="0" borderId="0" applyFont="0" applyFill="0" applyBorder="0" applyAlignment="0" applyProtection="0"/>
    <xf numFmtId="194" fontId="10" fillId="0" borderId="0" applyFont="0" applyFill="0" applyBorder="0" applyAlignment="0" applyProtection="0"/>
    <xf numFmtId="195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7" fontId="12" fillId="0" borderId="0">
      <protection locked="0"/>
    </xf>
    <xf numFmtId="198" fontId="12" fillId="0" borderId="0">
      <protection locked="0"/>
    </xf>
    <xf numFmtId="199" fontId="5" fillId="0" borderId="0" applyFont="0" applyFill="0" applyBorder="0" applyAlignment="0" applyProtection="0"/>
    <xf numFmtId="197" fontId="12" fillId="0" borderId="0">
      <protection locked="0"/>
    </xf>
    <xf numFmtId="200" fontId="7" fillId="0" borderId="0" applyFill="0" applyBorder="0" applyAlignment="0">
      <alignment horizontal="centerContinuous"/>
    </xf>
    <xf numFmtId="0" fontId="11" fillId="0" borderId="0"/>
    <xf numFmtId="198" fontId="12" fillId="0" borderId="0">
      <protection locked="0"/>
    </xf>
    <xf numFmtId="201" fontId="12" fillId="0" borderId="0">
      <protection locked="0"/>
    </xf>
    <xf numFmtId="4" fontId="34" fillId="3" borderId="17" applyNumberFormat="0" applyProtection="0">
      <alignment vertical="center"/>
    </xf>
    <xf numFmtId="4" fontId="35" fillId="3" borderId="17" applyNumberFormat="0" applyProtection="0">
      <alignment vertical="center"/>
    </xf>
    <xf numFmtId="4" fontId="36" fillId="0" borderId="0" applyNumberFormat="0" applyProtection="0">
      <alignment horizontal="left" vertical="center" indent="1"/>
    </xf>
    <xf numFmtId="4" fontId="37" fillId="9" borderId="17" applyNumberFormat="0" applyProtection="0">
      <alignment horizontal="left" vertical="center" indent="1"/>
    </xf>
    <xf numFmtId="4" fontId="38" fillId="10" borderId="17" applyNumberFormat="0" applyProtection="0">
      <alignment vertical="center"/>
    </xf>
    <xf numFmtId="4" fontId="39" fillId="4" borderId="17" applyNumberFormat="0" applyProtection="0">
      <alignment vertical="center"/>
    </xf>
    <xf numFmtId="4" fontId="38" fillId="11" borderId="17" applyNumberFormat="0" applyProtection="0">
      <alignment vertical="center"/>
    </xf>
    <xf numFmtId="4" fontId="40" fillId="10" borderId="17" applyNumberFormat="0" applyProtection="0">
      <alignment vertical="center"/>
    </xf>
    <xf numFmtId="4" fontId="41" fillId="12" borderId="17" applyNumberFormat="0" applyProtection="0">
      <alignment horizontal="left" vertical="center" indent="1"/>
    </xf>
    <xf numFmtId="4" fontId="41" fillId="13" borderId="17" applyNumberFormat="0" applyProtection="0">
      <alignment horizontal="left" vertical="center" indent="1"/>
    </xf>
    <xf numFmtId="4" fontId="42" fillId="9" borderId="17" applyNumberFormat="0" applyProtection="0">
      <alignment horizontal="left" vertical="center" indent="1"/>
    </xf>
    <xf numFmtId="4" fontId="43" fillId="14" borderId="17" applyNumberFormat="0" applyProtection="0">
      <alignment vertical="center"/>
    </xf>
    <xf numFmtId="4" fontId="44" fillId="2" borderId="17" applyNumberFormat="0" applyProtection="0">
      <alignment horizontal="left" vertical="center" indent="1"/>
    </xf>
    <xf numFmtId="4" fontId="45" fillId="13" borderId="17" applyNumberFormat="0" applyProtection="0">
      <alignment horizontal="left" vertical="center" indent="1"/>
    </xf>
    <xf numFmtId="4" fontId="46" fillId="9" borderId="17" applyNumberFormat="0" applyProtection="0">
      <alignment horizontal="left" vertical="center" indent="1"/>
    </xf>
    <xf numFmtId="4" fontId="47" fillId="2" borderId="17" applyNumberFormat="0" applyProtection="0">
      <alignment vertical="center"/>
    </xf>
    <xf numFmtId="4" fontId="48" fillId="2" borderId="17" applyNumberFormat="0" applyProtection="0">
      <alignment vertical="center"/>
    </xf>
    <xf numFmtId="4" fontId="41" fillId="13" borderId="17" applyNumberFormat="0" applyProtection="0">
      <alignment horizontal="left" vertical="center" indent="1"/>
    </xf>
    <xf numFmtId="4" fontId="49" fillId="2" borderId="17" applyNumberFormat="0" applyProtection="0">
      <alignment vertical="center"/>
    </xf>
    <xf numFmtId="4" fontId="50" fillId="2" borderId="17" applyNumberFormat="0" applyProtection="0">
      <alignment vertical="center"/>
    </xf>
    <xf numFmtId="4" fontId="25" fillId="0" borderId="0" applyNumberFormat="0" applyProtection="0">
      <alignment horizontal="left" vertical="center" indent="1"/>
    </xf>
    <xf numFmtId="4" fontId="51" fillId="2" borderId="17" applyNumberFormat="0" applyProtection="0">
      <alignment vertical="center"/>
    </xf>
    <xf numFmtId="4" fontId="52" fillId="2" borderId="17" applyNumberFormat="0" applyProtection="0">
      <alignment vertical="center"/>
    </xf>
    <xf numFmtId="4" fontId="41" fillId="15" borderId="17" applyNumberFormat="0" applyProtection="0">
      <alignment horizontal="left" vertical="center" indent="1"/>
    </xf>
    <xf numFmtId="4" fontId="53" fillId="14" borderId="17" applyNumberFormat="0" applyProtection="0">
      <alignment horizontal="left" indent="1"/>
    </xf>
    <xf numFmtId="4" fontId="54" fillId="2" borderId="17" applyNumberFormat="0" applyProtection="0">
      <alignment vertical="center"/>
    </xf>
    <xf numFmtId="38" fontId="24" fillId="0" borderId="11"/>
    <xf numFmtId="202" fontId="5" fillId="0" borderId="0">
      <protection locked="0"/>
    </xf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" fillId="0" borderId="0" applyNumberFormat="0"/>
    <xf numFmtId="2" fontId="26" fillId="0" borderId="0">
      <protection locked="0"/>
    </xf>
    <xf numFmtId="2" fontId="26" fillId="0" borderId="0">
      <protection locked="0"/>
    </xf>
    <xf numFmtId="198" fontId="12" fillId="0" borderId="0">
      <protection locked="0"/>
    </xf>
    <xf numFmtId="201" fontId="12" fillId="0" borderId="0">
      <protection locked="0"/>
    </xf>
    <xf numFmtId="0" fontId="24" fillId="0" borderId="0"/>
    <xf numFmtId="4" fontId="5" fillId="0" borderId="0" applyFont="0" applyFill="0" applyBorder="0" applyAlignment="0" applyProtection="0"/>
    <xf numFmtId="0" fontId="56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>
      <alignment horizontal="left" vertical="top"/>
    </xf>
    <xf numFmtId="0" fontId="56" fillId="0" borderId="0" applyNumberFormat="0" applyFont="0" applyFill="0" applyBorder="0" applyAlignment="0" applyProtection="0">
      <alignment horizontal="left" vertical="top"/>
    </xf>
    <xf numFmtId="0" fontId="56" fillId="0" borderId="0" applyNumberFormat="0" applyFont="0" applyFill="0" applyBorder="0" applyAlignment="0" applyProtection="0">
      <alignment horizontal="left" vertical="top"/>
    </xf>
    <xf numFmtId="0" fontId="7" fillId="0" borderId="0"/>
    <xf numFmtId="0" fontId="58" fillId="0" borderId="0">
      <alignment horizontal="left" wrapText="1"/>
    </xf>
    <xf numFmtId="0" fontId="59" fillId="0" borderId="4" applyNumberFormat="0" applyFont="0" applyFill="0" applyBorder="0" applyAlignment="0" applyProtection="0">
      <alignment horizontal="center" wrapText="1"/>
    </xf>
    <xf numFmtId="203" fontId="11" fillId="0" borderId="0" applyNumberFormat="0" applyFont="0" applyFill="0" applyBorder="0" applyAlignment="0" applyProtection="0">
      <alignment horizontal="right"/>
    </xf>
    <xf numFmtId="0" fontId="59" fillId="0" borderId="0" applyNumberFormat="0" applyFont="0" applyFill="0" applyBorder="0" applyAlignment="0" applyProtection="0">
      <alignment horizontal="left" indent="1"/>
    </xf>
    <xf numFmtId="204" fontId="59" fillId="0" borderId="0" applyNumberFormat="0" applyFont="0" applyFill="0" applyBorder="0" applyAlignment="0" applyProtection="0"/>
    <xf numFmtId="0" fontId="7" fillId="0" borderId="4" applyNumberFormat="0" applyFont="0" applyFill="0" applyAlignment="0" applyProtection="0">
      <alignment horizontal="center"/>
    </xf>
    <xf numFmtId="0" fontId="7" fillId="0" borderId="0" applyNumberFormat="0" applyFont="0" applyFill="0" applyBorder="0" applyAlignment="0" applyProtection="0">
      <alignment horizontal="left" wrapText="1" indent="1"/>
    </xf>
    <xf numFmtId="0" fontId="59" fillId="0" borderId="0" applyNumberFormat="0" applyFont="0" applyFill="0" applyBorder="0" applyAlignment="0" applyProtection="0">
      <alignment horizontal="left" indent="1"/>
    </xf>
    <xf numFmtId="0" fontId="7" fillId="0" borderId="0" applyNumberFormat="0" applyFont="0" applyFill="0" applyBorder="0" applyAlignment="0" applyProtection="0">
      <alignment horizontal="left" wrapText="1" indent="2"/>
    </xf>
    <xf numFmtId="205" fontId="7" fillId="0" borderId="0">
      <alignment horizontal="right"/>
    </xf>
    <xf numFmtId="0" fontId="60" fillId="0" borderId="0" applyProtection="0"/>
    <xf numFmtId="206" fontId="60" fillId="0" borderId="0" applyProtection="0"/>
    <xf numFmtId="0" fontId="61" fillId="0" borderId="0" applyProtection="0"/>
    <xf numFmtId="0" fontId="62" fillId="0" borderId="0" applyProtection="0"/>
    <xf numFmtId="0" fontId="60" fillId="0" borderId="18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17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175" fontId="4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75" fontId="4" fillId="0" borderId="0"/>
    <xf numFmtId="0" fontId="5" fillId="0" borderId="0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175" fontId="4" fillId="0" borderId="0"/>
    <xf numFmtId="175" fontId="4" fillId="0" borderId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75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5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175" fontId="4" fillId="0" borderId="0"/>
    <xf numFmtId="0" fontId="5" fillId="0" borderId="0"/>
    <xf numFmtId="0" fontId="8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4" fillId="0" borderId="0"/>
    <xf numFmtId="175" fontId="4" fillId="0" borderId="0"/>
    <xf numFmtId="0" fontId="5" fillId="0" borderId="0"/>
    <xf numFmtId="0" fontId="5" fillId="0" borderId="0"/>
    <xf numFmtId="169" fontId="5" fillId="0" borderId="0" applyFont="0" applyFill="0" applyBorder="0" applyAlignment="0" applyProtection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175" fontId="4" fillId="0" borderId="0"/>
    <xf numFmtId="175" fontId="4" fillId="0" borderId="0"/>
    <xf numFmtId="175" fontId="4" fillId="0" borderId="0"/>
    <xf numFmtId="164" fontId="5" fillId="0" borderId="0" applyFont="0" applyFill="0" applyBorder="0" applyAlignment="0" applyProtection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75" fontId="4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4" fillId="0" borderId="0"/>
    <xf numFmtId="0" fontId="8" fillId="0" borderId="0"/>
    <xf numFmtId="0" fontId="5" fillId="0" borderId="0"/>
    <xf numFmtId="0" fontId="5" fillId="0" borderId="0"/>
    <xf numFmtId="0" fontId="8" fillId="0" borderId="0"/>
    <xf numFmtId="175" fontId="4" fillId="0" borderId="0"/>
    <xf numFmtId="17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0" fontId="5" fillId="0" borderId="0"/>
    <xf numFmtId="0" fontId="8" fillId="0" borderId="0"/>
    <xf numFmtId="17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175" fontId="4" fillId="0" borderId="0"/>
    <xf numFmtId="164" fontId="5" fillId="0" borderId="0" applyFont="0" applyFill="0" applyBorder="0" applyAlignment="0" applyProtection="0"/>
    <xf numFmtId="0" fontId="5" fillId="0" borderId="0"/>
    <xf numFmtId="173" fontId="5" fillId="0" borderId="0" applyFont="0" applyFill="0" applyBorder="0" applyAlignment="0" applyProtection="0"/>
    <xf numFmtId="175" fontId="4" fillId="0" borderId="0"/>
    <xf numFmtId="0" fontId="8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4" fillId="0" borderId="0"/>
    <xf numFmtId="174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9" fontId="5" fillId="0" borderId="0" applyFont="0" applyFill="0" applyBorder="0" applyAlignment="0" applyProtection="0"/>
    <xf numFmtId="175" fontId="4" fillId="0" borderId="0"/>
    <xf numFmtId="175" fontId="4" fillId="0" borderId="0"/>
    <xf numFmtId="0" fontId="5" fillId="0" borderId="0"/>
    <xf numFmtId="169" fontId="5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175" fontId="4" fillId="0" borderId="0"/>
    <xf numFmtId="0" fontId="4" fillId="0" borderId="0"/>
    <xf numFmtId="44" fontId="4" fillId="0" borderId="0" applyFont="0" applyFill="0" applyBorder="0" applyAlignment="0" applyProtection="0"/>
    <xf numFmtId="0" fontId="5" fillId="0" borderId="0"/>
    <xf numFmtId="17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1" fontId="4" fillId="0" borderId="0"/>
    <xf numFmtId="173" fontId="6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169" fontId="8" fillId="0" borderId="0" applyFont="0" applyFill="0" applyBorder="0" applyAlignment="0" applyProtection="0"/>
    <xf numFmtId="0" fontId="65" fillId="0" borderId="6">
      <protection hidden="1"/>
    </xf>
    <xf numFmtId="0" fontId="66" fillId="16" borderId="6" applyNumberFormat="0" applyFont="0" applyBorder="0" applyAlignment="0" applyProtection="0">
      <protection hidden="1"/>
    </xf>
    <xf numFmtId="0" fontId="5" fillId="0" borderId="0"/>
    <xf numFmtId="0" fontId="67" fillId="0" borderId="0"/>
    <xf numFmtId="169" fontId="7" fillId="0" borderId="0" applyFont="0" applyFill="0" applyBorder="0" applyAlignment="0" applyProtection="0"/>
    <xf numFmtId="169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3" fillId="0" borderId="12" applyNumberFormat="0" applyAlignment="0" applyProtection="0">
      <alignment horizontal="left" vertical="center"/>
    </xf>
    <xf numFmtId="0" fontId="63" fillId="0" borderId="13">
      <alignment horizontal="left"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6">
      <alignment horizontal="left"/>
      <protection locked="0"/>
    </xf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9" fillId="0" borderId="0"/>
    <xf numFmtId="0" fontId="7" fillId="0" borderId="0"/>
    <xf numFmtId="170" fontId="4" fillId="0" borderId="0"/>
    <xf numFmtId="207" fontId="7" fillId="0" borderId="0" applyFill="0" applyBorder="0" applyProtection="0">
      <alignment horizontal="right"/>
    </xf>
    <xf numFmtId="0" fontId="2" fillId="0" borderId="0"/>
    <xf numFmtId="170" fontId="4" fillId="0" borderId="0"/>
    <xf numFmtId="208" fontId="6" fillId="0" borderId="0">
      <alignment horizontal="right"/>
    </xf>
    <xf numFmtId="209" fontId="6" fillId="0" borderId="0" applyFill="0" applyBorder="0" applyProtection="0">
      <alignment horizontal="right"/>
    </xf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3" fillId="0" borderId="6" applyNumberFormat="0" applyFill="0" applyBorder="0" applyAlignment="0" applyProtection="0">
      <protection hidden="1"/>
    </xf>
    <xf numFmtId="4" fontId="25" fillId="0" borderId="0" applyNumberFormat="0" applyProtection="0">
      <alignment horizontal="left" vertical="center" indent="1"/>
    </xf>
    <xf numFmtId="0" fontId="4" fillId="0" borderId="0"/>
    <xf numFmtId="0" fontId="5" fillId="0" borderId="0"/>
    <xf numFmtId="0" fontId="5" fillId="0" borderId="0"/>
    <xf numFmtId="0" fontId="74" fillId="16" borderId="6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210" fontId="5" fillId="0" borderId="0" applyFont="0" applyFill="0" applyBorder="0" applyAlignment="0" applyProtection="0"/>
    <xf numFmtId="0" fontId="2" fillId="0" borderId="0"/>
    <xf numFmtId="0" fontId="2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4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5" fontId="4" fillId="0" borderId="0"/>
    <xf numFmtId="0" fontId="4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175" fontId="4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4" fillId="0" borderId="0"/>
    <xf numFmtId="175" fontId="4" fillId="0" borderId="0"/>
  </cellStyleXfs>
  <cellXfs count="75">
    <xf numFmtId="170" fontId="0" fillId="0" borderId="0" xfId="0"/>
    <xf numFmtId="170" fontId="3" fillId="0" borderId="0" xfId="0" applyNumberFormat="1" applyFont="1" applyBorder="1" applyAlignment="1" applyProtection="1">
      <alignment horizontal="left"/>
    </xf>
    <xf numFmtId="170" fontId="0" fillId="0" borderId="0" xfId="0" applyFont="1"/>
    <xf numFmtId="170" fontId="76" fillId="0" borderId="3" xfId="0" applyNumberFormat="1" applyFont="1" applyBorder="1" applyAlignment="1" applyProtection="1">
      <alignment horizontal="left"/>
    </xf>
    <xf numFmtId="172" fontId="76" fillId="0" borderId="0" xfId="0" applyNumberFormat="1" applyFont="1" applyBorder="1" applyAlignment="1" applyProtection="1">
      <alignment horizontal="left"/>
    </xf>
    <xf numFmtId="170" fontId="76" fillId="0" borderId="0" xfId="0" applyFont="1" applyBorder="1"/>
    <xf numFmtId="170" fontId="76" fillId="0" borderId="0" xfId="0" applyNumberFormat="1" applyFont="1" applyBorder="1" applyAlignment="1" applyProtection="1">
      <alignment horizontal="left"/>
    </xf>
    <xf numFmtId="170" fontId="76" fillId="0" borderId="0" xfId="0" applyNumberFormat="1" applyFont="1" applyFill="1" applyBorder="1" applyAlignment="1" applyProtection="1">
      <alignment horizontal="left"/>
    </xf>
    <xf numFmtId="170" fontId="76" fillId="0" borderId="3" xfId="0" applyNumberFormat="1" applyFont="1" applyBorder="1" applyAlignment="1" applyProtection="1">
      <alignment horizontal="fill"/>
    </xf>
    <xf numFmtId="172" fontId="76" fillId="0" borderId="0" xfId="0" applyNumberFormat="1" applyFont="1" applyBorder="1" applyAlignment="1" applyProtection="1">
      <alignment horizontal="fill"/>
    </xf>
    <xf numFmtId="170" fontId="76" fillId="0" borderId="0" xfId="0" applyNumberFormat="1" applyFont="1" applyBorder="1" applyAlignment="1" applyProtection="1">
      <alignment horizontal="fill"/>
    </xf>
    <xf numFmtId="170" fontId="76" fillId="0" borderId="0" xfId="0" applyNumberFormat="1" applyFont="1" applyFill="1" applyBorder="1" applyAlignment="1" applyProtection="1">
      <alignment horizontal="fill"/>
    </xf>
    <xf numFmtId="170" fontId="76" fillId="0" borderId="8" xfId="0" applyNumberFormat="1" applyFont="1" applyBorder="1" applyAlignment="1" applyProtection="1">
      <alignment horizontal="fill"/>
    </xf>
    <xf numFmtId="170" fontId="76" fillId="0" borderId="0" xfId="0" applyFont="1"/>
    <xf numFmtId="170" fontId="0" fillId="0" borderId="0" xfId="0" applyAlignment="1">
      <alignment horizontal="center"/>
    </xf>
    <xf numFmtId="170" fontId="79" fillId="0" borderId="0" xfId="0" applyFont="1"/>
    <xf numFmtId="170" fontId="80" fillId="0" borderId="0" xfId="0" applyFont="1"/>
    <xf numFmtId="170" fontId="81" fillId="0" borderId="0" xfId="0" applyFont="1"/>
    <xf numFmtId="170" fontId="82" fillId="17" borderId="19" xfId="0" applyFont="1" applyFill="1" applyBorder="1"/>
    <xf numFmtId="0" fontId="84" fillId="18" borderId="0" xfId="1137" applyFont="1" applyFill="1" applyAlignment="1" applyProtection="1"/>
    <xf numFmtId="170" fontId="81" fillId="18" borderId="0" xfId="0" applyFont="1" applyFill="1"/>
    <xf numFmtId="49" fontId="81" fillId="18" borderId="0" xfId="0" applyNumberFormat="1" applyFont="1" applyFill="1" applyAlignment="1">
      <alignment horizontal="right"/>
    </xf>
    <xf numFmtId="49" fontId="81" fillId="18" borderId="0" xfId="0" quotePrefix="1" applyNumberFormat="1" applyFont="1" applyFill="1" applyAlignment="1">
      <alignment horizontal="right"/>
    </xf>
    <xf numFmtId="212" fontId="81" fillId="0" borderId="0" xfId="0" applyNumberFormat="1" applyFont="1" applyAlignment="1">
      <alignment horizontal="left"/>
    </xf>
    <xf numFmtId="0" fontId="83" fillId="0" borderId="0" xfId="1137" applyFont="1" applyAlignment="1" applyProtection="1"/>
    <xf numFmtId="170" fontId="85" fillId="0" borderId="0" xfId="0" applyFont="1"/>
    <xf numFmtId="170" fontId="83" fillId="0" borderId="0" xfId="1137" applyNumberFormat="1" applyFont="1" applyAlignment="1" applyProtection="1"/>
    <xf numFmtId="170" fontId="75" fillId="0" borderId="8" xfId="0" applyNumberFormat="1" applyFont="1" applyBorder="1" applyAlignment="1" applyProtection="1">
      <alignment horizontal="center"/>
    </xf>
    <xf numFmtId="170" fontId="75" fillId="0" borderId="8" xfId="0" applyNumberFormat="1" applyFont="1" applyBorder="1" applyAlignment="1" applyProtection="1">
      <alignment horizontal="center"/>
    </xf>
    <xf numFmtId="211" fontId="78" fillId="0" borderId="10" xfId="0" quotePrefix="1" applyNumberFormat="1" applyFont="1" applyBorder="1" applyAlignment="1" applyProtection="1">
      <alignment horizontal="left"/>
    </xf>
    <xf numFmtId="172" fontId="78" fillId="0" borderId="10" xfId="0" applyNumberFormat="1" applyFont="1" applyBorder="1" applyAlignment="1">
      <alignment horizontal="right"/>
    </xf>
    <xf numFmtId="172" fontId="78" fillId="0" borderId="10" xfId="0" applyNumberFormat="1" applyFont="1" applyFill="1" applyBorder="1" applyAlignment="1">
      <alignment horizontal="right"/>
    </xf>
    <xf numFmtId="172" fontId="78" fillId="0" borderId="10" xfId="0" applyNumberFormat="1" applyFont="1" applyBorder="1" applyAlignment="1" applyProtection="1">
      <alignment horizontal="right"/>
    </xf>
    <xf numFmtId="170" fontId="86" fillId="0" borderId="0" xfId="0" applyFont="1"/>
    <xf numFmtId="170" fontId="87" fillId="0" borderId="0" xfId="0" applyFont="1"/>
    <xf numFmtId="170" fontId="75" fillId="19" borderId="10" xfId="0" applyNumberFormat="1" applyFont="1" applyFill="1" applyBorder="1" applyAlignment="1" applyProtection="1">
      <alignment horizontal="center" vertical="center"/>
    </xf>
    <xf numFmtId="170" fontId="75" fillId="19" borderId="10" xfId="0" applyNumberFormat="1" applyFont="1" applyFill="1" applyBorder="1" applyAlignment="1" applyProtection="1">
      <alignment horizontal="center" vertical="center" wrapText="1"/>
    </xf>
    <xf numFmtId="172" fontId="75" fillId="19" borderId="10" xfId="0" applyNumberFormat="1" applyFont="1" applyFill="1" applyBorder="1" applyAlignment="1" applyProtection="1">
      <alignment horizontal="center" vertical="center" wrapText="1"/>
    </xf>
    <xf numFmtId="170" fontId="75" fillId="19" borderId="10" xfId="0" applyFont="1" applyFill="1" applyBorder="1" applyAlignment="1">
      <alignment horizontal="center" vertical="center" wrapText="1"/>
    </xf>
    <xf numFmtId="170" fontId="75" fillId="19" borderId="10" xfId="0" applyFont="1" applyFill="1" applyBorder="1" applyAlignment="1">
      <alignment horizontal="center" vertical="center"/>
    </xf>
    <xf numFmtId="170" fontId="75" fillId="19" borderId="10" xfId="0" applyFont="1" applyFill="1" applyBorder="1" applyAlignment="1">
      <alignment vertical="center" wrapText="1"/>
    </xf>
    <xf numFmtId="1" fontId="78" fillId="20" borderId="10" xfId="0" quotePrefix="1" applyNumberFormat="1" applyFont="1" applyFill="1" applyBorder="1" applyAlignment="1" applyProtection="1">
      <alignment horizontal="left" vertical="top"/>
    </xf>
    <xf numFmtId="170" fontId="88" fillId="0" borderId="0" xfId="0" applyFont="1" applyAlignment="1">
      <alignment horizontal="justify" vertical="center"/>
    </xf>
    <xf numFmtId="170" fontId="78" fillId="0" borderId="0" xfId="0" applyFont="1"/>
    <xf numFmtId="171" fontId="90" fillId="0" borderId="0" xfId="0" applyNumberFormat="1" applyFont="1" applyBorder="1" applyProtection="1"/>
    <xf numFmtId="170" fontId="90" fillId="0" borderId="0" xfId="0" applyNumberFormat="1" applyFont="1" applyBorder="1" applyAlignment="1" applyProtection="1">
      <alignment horizontal="left"/>
    </xf>
    <xf numFmtId="170" fontId="90" fillId="0" borderId="0" xfId="0" applyFont="1" applyBorder="1"/>
    <xf numFmtId="170" fontId="90" fillId="0" borderId="0" xfId="0" applyNumberFormat="1" applyFont="1" applyBorder="1" applyAlignment="1" applyProtection="1">
      <alignment horizontal="center"/>
    </xf>
    <xf numFmtId="170" fontId="91" fillId="0" borderId="0" xfId="0" applyFont="1"/>
    <xf numFmtId="171" fontId="90" fillId="0" borderId="0" xfId="0" applyNumberFormat="1" applyFont="1" applyBorder="1" applyAlignment="1" applyProtection="1">
      <alignment horizontal="center"/>
    </xf>
    <xf numFmtId="170" fontId="90" fillId="0" borderId="0" xfId="0" applyNumberFormat="1" applyFont="1" applyBorder="1" applyAlignment="1" applyProtection="1">
      <alignment horizontal="centerContinuous"/>
    </xf>
    <xf numFmtId="170" fontId="92" fillId="0" borderId="0" xfId="0" applyFont="1"/>
    <xf numFmtId="170" fontId="77" fillId="0" borderId="10" xfId="0" applyFont="1" applyBorder="1" applyAlignment="1">
      <alignment horizontal="center" vertical="center"/>
    </xf>
    <xf numFmtId="170" fontId="78" fillId="0" borderId="10" xfId="0" applyFont="1" applyBorder="1" applyAlignment="1">
      <alignment horizontal="center" vertical="center"/>
    </xf>
    <xf numFmtId="170" fontId="78" fillId="0" borderId="10" xfId="0" applyFont="1" applyBorder="1" applyAlignment="1">
      <alignment horizontal="center" vertical="center" wrapText="1"/>
    </xf>
    <xf numFmtId="170" fontId="93" fillId="0" borderId="0" xfId="0" applyFont="1" applyAlignment="1">
      <alignment horizontal="center" wrapText="1"/>
    </xf>
    <xf numFmtId="170" fontId="78" fillId="0" borderId="10" xfId="0" applyFont="1" applyBorder="1" applyAlignment="1">
      <alignment horizontal="center"/>
    </xf>
    <xf numFmtId="211" fontId="78" fillId="0" borderId="10" xfId="0" quotePrefix="1" applyNumberFormat="1" applyFont="1" applyFill="1" applyBorder="1" applyAlignment="1" applyProtection="1">
      <alignment horizontal="left"/>
    </xf>
    <xf numFmtId="172" fontId="78" fillId="0" borderId="10" xfId="0" applyNumberFormat="1" applyFont="1" applyFill="1" applyBorder="1" applyAlignment="1" applyProtection="1">
      <alignment horizontal="right"/>
    </xf>
    <xf numFmtId="170" fontId="0" fillId="0" borderId="0" xfId="0" applyFont="1" applyFill="1"/>
    <xf numFmtId="211" fontId="81" fillId="18" borderId="0" xfId="0" applyNumberFormat="1" applyFont="1" applyFill="1" applyAlignment="1">
      <alignment horizontal="right"/>
    </xf>
    <xf numFmtId="211" fontId="78" fillId="0" borderId="10" xfId="0" quotePrefix="1" applyNumberFormat="1" applyFont="1" applyFill="1" applyBorder="1" applyAlignment="1">
      <alignment horizontal="left"/>
    </xf>
    <xf numFmtId="170" fontId="77" fillId="0" borderId="1" xfId="0" applyFont="1" applyBorder="1" applyAlignment="1">
      <alignment horizontal="left"/>
    </xf>
    <xf numFmtId="170" fontId="77" fillId="0" borderId="2" xfId="0" applyFont="1" applyBorder="1" applyAlignment="1">
      <alignment horizontal="left"/>
    </xf>
    <xf numFmtId="170" fontId="77" fillId="0" borderId="7" xfId="0" applyFont="1" applyBorder="1" applyAlignment="1">
      <alignment horizontal="left"/>
    </xf>
    <xf numFmtId="170" fontId="77" fillId="0" borderId="9" xfId="0" applyFont="1" applyBorder="1" applyAlignment="1">
      <alignment horizontal="left"/>
    </xf>
    <xf numFmtId="170" fontId="77" fillId="0" borderId="4" xfId="0" applyFont="1" applyBorder="1" applyAlignment="1">
      <alignment horizontal="left"/>
    </xf>
    <xf numFmtId="170" fontId="77" fillId="0" borderId="5" xfId="0" applyFont="1" applyBorder="1" applyAlignment="1">
      <alignment horizontal="left"/>
    </xf>
    <xf numFmtId="170" fontId="75" fillId="0" borderId="3" xfId="0" applyNumberFormat="1" applyFont="1" applyBorder="1" applyAlignment="1" applyProtection="1">
      <alignment horizontal="center"/>
    </xf>
    <xf numFmtId="170" fontId="75" fillId="0" borderId="0" xfId="0" applyNumberFormat="1" applyFont="1" applyBorder="1" applyAlignment="1" applyProtection="1">
      <alignment horizontal="center"/>
    </xf>
    <xf numFmtId="170" fontId="75" fillId="0" borderId="8" xfId="0" applyNumberFormat="1" applyFont="1" applyBorder="1" applyAlignment="1" applyProtection="1">
      <alignment horizontal="center"/>
    </xf>
    <xf numFmtId="170" fontId="75" fillId="19" borderId="10" xfId="0" applyNumberFormat="1" applyFont="1" applyFill="1" applyBorder="1" applyAlignment="1" applyProtection="1">
      <alignment horizontal="center"/>
    </xf>
    <xf numFmtId="170" fontId="75" fillId="19" borderId="10" xfId="0" applyFont="1" applyFill="1" applyBorder="1" applyAlignment="1">
      <alignment horizontal="center" vertical="center"/>
    </xf>
    <xf numFmtId="170" fontId="75" fillId="19" borderId="20" xfId="0" applyFont="1" applyFill="1" applyBorder="1" applyAlignment="1">
      <alignment horizontal="center" vertical="center"/>
    </xf>
    <xf numFmtId="170" fontId="75" fillId="19" borderId="21" xfId="0" applyFont="1" applyFill="1" applyBorder="1" applyAlignment="1">
      <alignment horizontal="center" vertical="center"/>
    </xf>
  </cellXfs>
  <cellStyles count="2316">
    <cellStyle name="1 indent" xfId="94"/>
    <cellStyle name="2 indents" xfId="95"/>
    <cellStyle name="3 indents" xfId="96"/>
    <cellStyle name="4 indents" xfId="97"/>
    <cellStyle name="5 indents" xfId="98"/>
    <cellStyle name="Array" xfId="1120"/>
    <cellStyle name="Array Enter" xfId="1121"/>
    <cellStyle name="AutoFormat Options" xfId="1122"/>
    <cellStyle name="Ç¥ÁØ_¿ù°£¿ä¾àº¸°í" xfId="1123"/>
    <cellStyle name="Cabe‡alho 1" xfId="99"/>
    <cellStyle name="Cabe‡alho 2" xfId="100"/>
    <cellStyle name="Cabecera 1" xfId="101"/>
    <cellStyle name="Cabecera 2" xfId="102"/>
    <cellStyle name="Clive" xfId="103"/>
    <cellStyle name="Clive 10" xfId="534"/>
    <cellStyle name="Clive 2" xfId="535"/>
    <cellStyle name="Clive 3" xfId="536"/>
    <cellStyle name="Clive 4" xfId="537"/>
    <cellStyle name="Clive 5" xfId="538"/>
    <cellStyle name="Clive 6" xfId="539"/>
    <cellStyle name="Clive 7" xfId="540"/>
    <cellStyle name="Clive 8" xfId="541"/>
    <cellStyle name="Clive 9" xfId="542"/>
    <cellStyle name="clsAltData" xfId="104"/>
    <cellStyle name="clsAltMRVData" xfId="105"/>
    <cellStyle name="clsBlank" xfId="106"/>
    <cellStyle name="clsBlank 10" xfId="545"/>
    <cellStyle name="clsBlank 2" xfId="546"/>
    <cellStyle name="clsBlank 3" xfId="547"/>
    <cellStyle name="clsBlank 4" xfId="548"/>
    <cellStyle name="clsBlank 5" xfId="549"/>
    <cellStyle name="clsBlank 6" xfId="550"/>
    <cellStyle name="clsBlank 7" xfId="551"/>
    <cellStyle name="clsBlank 8" xfId="552"/>
    <cellStyle name="clsBlank 9" xfId="553"/>
    <cellStyle name="clsColumnHeader" xfId="107"/>
    <cellStyle name="clsData" xfId="108"/>
    <cellStyle name="clsDefault" xfId="109"/>
    <cellStyle name="clsDefault 10" xfId="554"/>
    <cellStyle name="clsDefault 2" xfId="555"/>
    <cellStyle name="clsDefault 3" xfId="556"/>
    <cellStyle name="clsDefault 4" xfId="557"/>
    <cellStyle name="clsDefault 5" xfId="558"/>
    <cellStyle name="clsDefault 6" xfId="559"/>
    <cellStyle name="clsDefault 7" xfId="560"/>
    <cellStyle name="clsDefault 8" xfId="561"/>
    <cellStyle name="clsDefault 9" xfId="562"/>
    <cellStyle name="clsFooter" xfId="110"/>
    <cellStyle name="clsIndexTableData" xfId="111"/>
    <cellStyle name="clsIndexTableHdr" xfId="112"/>
    <cellStyle name="clsIndexTableTitle" xfId="113"/>
    <cellStyle name="clsMRVData" xfId="114"/>
    <cellStyle name="clsReportFooter" xfId="115"/>
    <cellStyle name="clsReportHeader" xfId="116"/>
    <cellStyle name="clsRowHeader" xfId="117"/>
    <cellStyle name="clsScale" xfId="118"/>
    <cellStyle name="clsSection" xfId="119"/>
    <cellStyle name="Comma 2" xfId="2"/>
    <cellStyle name="Comma 2 10" xfId="571"/>
    <cellStyle name="Comma 2 11" xfId="1013"/>
    <cellStyle name="Comma 2 12" xfId="1014"/>
    <cellStyle name="Comma 2 13" xfId="1015"/>
    <cellStyle name="Comma 2 2" xfId="572"/>
    <cellStyle name="Comma 2 3" xfId="573"/>
    <cellStyle name="Comma 2 3 2" xfId="1124"/>
    <cellStyle name="Comma 2 4" xfId="574"/>
    <cellStyle name="Comma 2 5" xfId="575"/>
    <cellStyle name="Comma 2 6" xfId="576"/>
    <cellStyle name="Comma 2 7" xfId="577"/>
    <cellStyle name="Comma 2 8" xfId="578"/>
    <cellStyle name="Comma 2 9" xfId="579"/>
    <cellStyle name="Comma 3" xfId="120"/>
    <cellStyle name="Comma 3 10" xfId="580"/>
    <cellStyle name="Comma 3 2" xfId="581"/>
    <cellStyle name="Comma 3 2 2" xfId="1125"/>
    <cellStyle name="Comma 3 3" xfId="582"/>
    <cellStyle name="Comma 3 4" xfId="583"/>
    <cellStyle name="Comma 3 5" xfId="584"/>
    <cellStyle name="Comma 3 6" xfId="585"/>
    <cellStyle name="Comma 3 7" xfId="586"/>
    <cellStyle name="Comma 3 8" xfId="587"/>
    <cellStyle name="Comma 3 9" xfId="588"/>
    <cellStyle name="Comma 4" xfId="1126"/>
    <cellStyle name="Comma 4 2" xfId="1127"/>
    <cellStyle name="Comma 5" xfId="1128"/>
    <cellStyle name="Comma 5 2" xfId="1129"/>
    <cellStyle name="Comma 6" xfId="1130"/>
    <cellStyle name="Comma 7" xfId="1131"/>
    <cellStyle name="Comma 8" xfId="1132"/>
    <cellStyle name="Comma0" xfId="121"/>
    <cellStyle name="Comma0 10" xfId="590"/>
    <cellStyle name="Comma0 2" xfId="591"/>
    <cellStyle name="Comma0 3" xfId="592"/>
    <cellStyle name="Comma0 4" xfId="593"/>
    <cellStyle name="Comma0 5" xfId="594"/>
    <cellStyle name="Comma0 6" xfId="595"/>
    <cellStyle name="Comma0 7" xfId="596"/>
    <cellStyle name="Comma0 8" xfId="597"/>
    <cellStyle name="Comma0 9" xfId="598"/>
    <cellStyle name="Currency0" xfId="122"/>
    <cellStyle name="Currency0 10" xfId="599"/>
    <cellStyle name="Currency0 2" xfId="600"/>
    <cellStyle name="Currency0 3" xfId="601"/>
    <cellStyle name="Currency0 4" xfId="602"/>
    <cellStyle name="Currency0 5" xfId="603"/>
    <cellStyle name="Currency0 6" xfId="604"/>
    <cellStyle name="Currency0 7" xfId="605"/>
    <cellStyle name="Currency0 8" xfId="606"/>
    <cellStyle name="Currency0 9" xfId="607"/>
    <cellStyle name="Data" xfId="123"/>
    <cellStyle name="Date" xfId="124"/>
    <cellStyle name="Date 10" xfId="608"/>
    <cellStyle name="Date 2" xfId="609"/>
    <cellStyle name="Date 3" xfId="610"/>
    <cellStyle name="Date 4" xfId="611"/>
    <cellStyle name="Date 5" xfId="612"/>
    <cellStyle name="Date 6" xfId="613"/>
    <cellStyle name="Date 7" xfId="614"/>
    <cellStyle name="Date 8" xfId="615"/>
    <cellStyle name="Date 9" xfId="616"/>
    <cellStyle name="diskette" xfId="125"/>
    <cellStyle name="Emphasis 1" xfId="126"/>
    <cellStyle name="Emphasis 2" xfId="127"/>
    <cellStyle name="Emphasis 3" xfId="128"/>
    <cellStyle name="Euro" xfId="129"/>
    <cellStyle name="Euro 10" xfId="617"/>
    <cellStyle name="Euro 2" xfId="618"/>
    <cellStyle name="Euro 2 2" xfId="1182"/>
    <cellStyle name="Euro 2 3" xfId="1174"/>
    <cellStyle name="Euro 3" xfId="619"/>
    <cellStyle name="Euro 4" xfId="620"/>
    <cellStyle name="Euro 5" xfId="621"/>
    <cellStyle name="Euro 6" xfId="622"/>
    <cellStyle name="Euro 7" xfId="623"/>
    <cellStyle name="Euro 8" xfId="624"/>
    <cellStyle name="Euro 9" xfId="625"/>
    <cellStyle name="Excel.Chart" xfId="130"/>
    <cellStyle name="F2" xfId="131"/>
    <cellStyle name="F2 10" xfId="627"/>
    <cellStyle name="F2 2" xfId="628"/>
    <cellStyle name="F2 3" xfId="629"/>
    <cellStyle name="F2 4" xfId="630"/>
    <cellStyle name="F2 5" xfId="631"/>
    <cellStyle name="F2 6" xfId="632"/>
    <cellStyle name="F2 7" xfId="633"/>
    <cellStyle name="F2 8" xfId="634"/>
    <cellStyle name="F2 9" xfId="635"/>
    <cellStyle name="F3" xfId="132"/>
    <cellStyle name="F3 10" xfId="636"/>
    <cellStyle name="F3 2" xfId="637"/>
    <cellStyle name="F3 3" xfId="638"/>
    <cellStyle name="F3 4" xfId="639"/>
    <cellStyle name="F3 5" xfId="640"/>
    <cellStyle name="F3 6" xfId="641"/>
    <cellStyle name="F3 7" xfId="642"/>
    <cellStyle name="F3 8" xfId="643"/>
    <cellStyle name="F3 9" xfId="644"/>
    <cellStyle name="F4" xfId="133"/>
    <cellStyle name="F4 10" xfId="645"/>
    <cellStyle name="F4 2" xfId="646"/>
    <cellStyle name="F4 3" xfId="647"/>
    <cellStyle name="F4 4" xfId="648"/>
    <cellStyle name="F4 5" xfId="649"/>
    <cellStyle name="F4 6" xfId="650"/>
    <cellStyle name="F4 7" xfId="651"/>
    <cellStyle name="F4 8" xfId="652"/>
    <cellStyle name="F4 9" xfId="653"/>
    <cellStyle name="F5" xfId="134"/>
    <cellStyle name="F5 10" xfId="655"/>
    <cellStyle name="F5 2" xfId="656"/>
    <cellStyle name="F5 3" xfId="657"/>
    <cellStyle name="F5 4" xfId="658"/>
    <cellStyle name="F5 5" xfId="659"/>
    <cellStyle name="F5 6" xfId="660"/>
    <cellStyle name="F5 7" xfId="661"/>
    <cellStyle name="F5 8" xfId="662"/>
    <cellStyle name="F5 9" xfId="663"/>
    <cellStyle name="F6" xfId="135"/>
    <cellStyle name="F6 10" xfId="665"/>
    <cellStyle name="F6 2" xfId="666"/>
    <cellStyle name="F6 3" xfId="667"/>
    <cellStyle name="F6 4" xfId="668"/>
    <cellStyle name="F6 5" xfId="669"/>
    <cellStyle name="F6 6" xfId="670"/>
    <cellStyle name="F6 7" xfId="671"/>
    <cellStyle name="F6 8" xfId="672"/>
    <cellStyle name="F6 9" xfId="673"/>
    <cellStyle name="F7" xfId="136"/>
    <cellStyle name="F7 10" xfId="675"/>
    <cellStyle name="F7 2" xfId="676"/>
    <cellStyle name="F7 3" xfId="677"/>
    <cellStyle name="F7 4" xfId="678"/>
    <cellStyle name="F7 5" xfId="679"/>
    <cellStyle name="F7 6" xfId="680"/>
    <cellStyle name="F7 7" xfId="681"/>
    <cellStyle name="F7 8" xfId="682"/>
    <cellStyle name="F7 9" xfId="683"/>
    <cellStyle name="F8" xfId="137"/>
    <cellStyle name="F8 10" xfId="685"/>
    <cellStyle name="F8 2" xfId="686"/>
    <cellStyle name="F8 3" xfId="687"/>
    <cellStyle name="F8 4" xfId="688"/>
    <cellStyle name="F8 5" xfId="689"/>
    <cellStyle name="F8 6" xfId="690"/>
    <cellStyle name="F8 7" xfId="691"/>
    <cellStyle name="F8 8" xfId="692"/>
    <cellStyle name="F8 9" xfId="693"/>
    <cellStyle name="facha" xfId="138"/>
    <cellStyle name="Fecha" xfId="139"/>
    <cellStyle name="Fijo" xfId="140"/>
    <cellStyle name="Fixed" xfId="141"/>
    <cellStyle name="Fixed 10" xfId="694"/>
    <cellStyle name="Fixed 2" xfId="695"/>
    <cellStyle name="Fixed 3" xfId="696"/>
    <cellStyle name="Fixed 4" xfId="697"/>
    <cellStyle name="Fixed 5" xfId="698"/>
    <cellStyle name="Fixed 6" xfId="699"/>
    <cellStyle name="Fixed 7" xfId="700"/>
    <cellStyle name="Fixed 8" xfId="701"/>
    <cellStyle name="Fixed 9" xfId="702"/>
    <cellStyle name="Fixo" xfId="142"/>
    <cellStyle name="Grey" xfId="143"/>
    <cellStyle name="Header1" xfId="1133"/>
    <cellStyle name="Header2" xfId="1134"/>
    <cellStyle name="Heading1" xfId="144"/>
    <cellStyle name="Heading2" xfId="145"/>
    <cellStyle name="Hipervínculo" xfId="146"/>
    <cellStyle name="Hipervínculo visitado" xfId="147"/>
    <cellStyle name="Hipervínculo_10-01-03 2003 2003 NUEVOS RON -NUEVOS INTERESES" xfId="148"/>
    <cellStyle name="Hyperlink 2" xfId="1135"/>
    <cellStyle name="Hyperlink 2 2" xfId="1136"/>
    <cellStyle name="Hyperlink seguido_NFGC_SPE_1995_2003" xfId="149"/>
    <cellStyle name="imf-one decimal" xfId="150"/>
    <cellStyle name="imf-zero decimal" xfId="151"/>
    <cellStyle name="Input [yellow]" xfId="152"/>
    <cellStyle name="jo[" xfId="153"/>
    <cellStyle name="jo[ 10" xfId="708"/>
    <cellStyle name="jo[ 2" xfId="709"/>
    <cellStyle name="jo[ 3" xfId="710"/>
    <cellStyle name="jo[ 4" xfId="711"/>
    <cellStyle name="jo[ 5" xfId="712"/>
    <cellStyle name="jo[ 6" xfId="713"/>
    <cellStyle name="jo[ 7" xfId="714"/>
    <cellStyle name="jo[ 8" xfId="715"/>
    <cellStyle name="jo[ 9" xfId="716"/>
    <cellStyle name="Lien hypertexte" xfId="1137" builtinId="8"/>
    <cellStyle name="Lien hypertexte visité" xfId="1138"/>
    <cellStyle name="MacroCode" xfId="1139"/>
    <cellStyle name="Mheading1" xfId="154"/>
    <cellStyle name="Mheading2" xfId="155"/>
    <cellStyle name="Millares [0]_11.1.3. bis" xfId="156"/>
    <cellStyle name="Millares_11.1.3. bis" xfId="157"/>
    <cellStyle name="Milliers 10" xfId="77"/>
    <cellStyle name="Milliers 10 2" xfId="263"/>
    <cellStyle name="Milliers 10 3" xfId="785"/>
    <cellStyle name="Milliers 11" xfId="67"/>
    <cellStyle name="Milliers 11 2" xfId="256"/>
    <cellStyle name="Milliers 11 2 10" xfId="453"/>
    <cellStyle name="Milliers 11 2 11" xfId="664"/>
    <cellStyle name="Milliers 11 2 12" xfId="851"/>
    <cellStyle name="Milliers 11 2 2" xfId="265"/>
    <cellStyle name="Milliers 11 2 3" xfId="294"/>
    <cellStyle name="Milliers 11 2 4" xfId="298"/>
    <cellStyle name="Milliers 11 2 5" xfId="380"/>
    <cellStyle name="Milliers 11 2 6" xfId="390"/>
    <cellStyle name="Milliers 11 2 7" xfId="398"/>
    <cellStyle name="Milliers 11 2 8" xfId="470"/>
    <cellStyle name="Milliers 11 2 9" xfId="483"/>
    <cellStyle name="Milliers 11 3" xfId="292"/>
    <cellStyle name="Milliers 11 3 2" xfId="772"/>
    <cellStyle name="Milliers 11 3 3" xfId="892"/>
    <cellStyle name="Milliers 11 4" xfId="268"/>
    <cellStyle name="Milliers 11 4 2" xfId="806"/>
    <cellStyle name="Milliers 11 4 3" xfId="727"/>
    <cellStyle name="Milliers 12" xfId="313"/>
    <cellStyle name="Milliers 13" xfId="315"/>
    <cellStyle name="Milliers 13 2" xfId="385"/>
    <cellStyle name="Milliers 13 2 2" xfId="859"/>
    <cellStyle name="Milliers 13 2 2 2" xfId="887"/>
    <cellStyle name="Milliers 13 2 2 3" xfId="828"/>
    <cellStyle name="Milliers 13 2 3" xfId="917"/>
    <cellStyle name="Milliers 13 3" xfId="395"/>
    <cellStyle name="Milliers 13 4" xfId="403"/>
    <cellStyle name="Milliers 13 5" xfId="475"/>
    <cellStyle name="Milliers 13 6" xfId="488"/>
    <cellStyle name="Milliers 13 7" xfId="498"/>
    <cellStyle name="Milliers 13 8" xfId="706"/>
    <cellStyle name="Milliers 13 9" xfId="566"/>
    <cellStyle name="Milliers 14" xfId="261"/>
    <cellStyle name="Milliers 15" xfId="275"/>
    <cellStyle name="Milliers 15 2" xfId="386"/>
    <cellStyle name="Milliers 15 2 2" xfId="809"/>
    <cellStyle name="Milliers 15 2 2 2" xfId="888"/>
    <cellStyle name="Milliers 15 2 2 3" xfId="829"/>
    <cellStyle name="Milliers 15 2 3" xfId="718"/>
    <cellStyle name="Milliers 15 3" xfId="396"/>
    <cellStyle name="Milliers 15 4" xfId="404"/>
    <cellStyle name="Milliers 15 5" xfId="476"/>
    <cellStyle name="Milliers 15 6" xfId="489"/>
    <cellStyle name="Milliers 15 7" xfId="499"/>
    <cellStyle name="Milliers 15 8" xfId="707"/>
    <cellStyle name="Milliers 15 9" xfId="812"/>
    <cellStyle name="Milliers 16" xfId="374"/>
    <cellStyle name="Milliers 17" xfId="421"/>
    <cellStyle name="Milliers 17 2" xfId="480"/>
    <cellStyle name="Milliers 17 2 2" xfId="901"/>
    <cellStyle name="Milliers 17 2 2 2" xfId="922"/>
    <cellStyle name="Milliers 17 2 2 3" xfId="939"/>
    <cellStyle name="Milliers 17 2 3" xfId="943"/>
    <cellStyle name="Milliers 17 3" xfId="493"/>
    <cellStyle name="Milliers 17 3 2" xfId="926"/>
    <cellStyle name="Milliers 17 3 3" xfId="936"/>
    <cellStyle name="Milliers 17 4" xfId="503"/>
    <cellStyle name="Milliers 17 4 2" xfId="930"/>
    <cellStyle name="Milliers 17 4 3" xfId="933"/>
    <cellStyle name="Milliers 17 5" xfId="720"/>
    <cellStyle name="Milliers 17 6" xfId="905"/>
    <cellStyle name="Milliers 18" xfId="270"/>
    <cellStyle name="Milliers 19" xfId="461"/>
    <cellStyle name="Milliers 2" xfId="15"/>
    <cellStyle name="Milliers 2 2" xfId="1017"/>
    <cellStyle name="Milliers 2 2 2" xfId="1173"/>
    <cellStyle name="Milliers 2 3" xfId="1016"/>
    <cellStyle name="Milliers 2 4" xfId="1050"/>
    <cellStyle name="Milliers 2 5" xfId="25"/>
    <cellStyle name="Milliers 2 6" xfId="1321"/>
    <cellStyle name="Milliers 20" xfId="327"/>
    <cellStyle name="Milliers 20 2" xfId="752"/>
    <cellStyle name="Milliers 20 2 2" xfId="868"/>
    <cellStyle name="Milliers 20 2 3" xfId="931"/>
    <cellStyle name="Milliers 20 3" xfId="589"/>
    <cellStyle name="Milliers 21" xfId="411"/>
    <cellStyle name="Milliers 21 2" xfId="741"/>
    <cellStyle name="Milliers 21 2 2" xfId="894"/>
    <cellStyle name="Milliers 21 2 3" xfId="946"/>
    <cellStyle name="Milliers 21 3" xfId="918"/>
    <cellStyle name="Milliers 22" xfId="438"/>
    <cellStyle name="Milliers 22 2" xfId="754"/>
    <cellStyle name="Milliers 22 2 2" xfId="907"/>
    <cellStyle name="Milliers 22 2 3" xfId="942"/>
    <cellStyle name="Milliers 22 3" xfId="565"/>
    <cellStyle name="Milliers 23" xfId="336"/>
    <cellStyle name="Milliers 24" xfId="418"/>
    <cellStyle name="Milliers 24 2" xfId="900"/>
    <cellStyle name="Milliers 25" xfId="420"/>
    <cellStyle name="Milliers 26" xfId="528"/>
    <cellStyle name="Milliers 27" xfId="518"/>
    <cellStyle name="Milliers 28" xfId="521"/>
    <cellStyle name="Milliers 29" xfId="523"/>
    <cellStyle name="Milliers 3" xfId="6"/>
    <cellStyle name="Milliers 3 10" xfId="481"/>
    <cellStyle name="Milliers 3 11" xfId="827"/>
    <cellStyle name="Milliers 3 12" xfId="949"/>
    <cellStyle name="Milliers 3 13" xfId="406"/>
    <cellStyle name="Milliers 3 2" xfId="10"/>
    <cellStyle name="Milliers 3 2 2" xfId="890"/>
    <cellStyle name="Milliers 3 2 2 2" xfId="798"/>
    <cellStyle name="Milliers 3 2 2 3" xfId="866"/>
    <cellStyle name="Milliers 3 2 3" xfId="830"/>
    <cellStyle name="Milliers 3 3" xfId="276"/>
    <cellStyle name="Milliers 3 4" xfId="287"/>
    <cellStyle name="Milliers 3 5" xfId="359"/>
    <cellStyle name="Milliers 3 6" xfId="346"/>
    <cellStyle name="Milliers 3 7" xfId="388"/>
    <cellStyle name="Milliers 3 8" xfId="446"/>
    <cellStyle name="Milliers 3 9" xfId="462"/>
    <cellStyle name="Milliers 30" xfId="526"/>
    <cellStyle name="Milliers 31" xfId="530"/>
    <cellStyle name="Milliers 32" xfId="954"/>
    <cellStyle name="Milliers 32 2" xfId="991"/>
    <cellStyle name="Milliers 33" xfId="820"/>
    <cellStyle name="Milliers 33 2" xfId="950"/>
    <cellStyle name="Milliers 33 3" xfId="952"/>
    <cellStyle name="Milliers 34" xfId="956"/>
    <cellStyle name="Milliers 35" xfId="531"/>
    <cellStyle name="Milliers 35 2" xfId="983"/>
    <cellStyle name="Milliers 36" xfId="965"/>
    <cellStyle name="Milliers 36 2" xfId="987"/>
    <cellStyle name="Milliers 36 3" xfId="1051"/>
    <cellStyle name="Milliers 37" xfId="970"/>
    <cellStyle name="Milliers 37 2" xfId="1052"/>
    <cellStyle name="Milliers 38" xfId="989"/>
    <cellStyle name="Milliers 39" xfId="962"/>
    <cellStyle name="Milliers 4" xfId="18"/>
    <cellStyle name="Milliers 4 10" xfId="441"/>
    <cellStyle name="Milliers 4 11" xfId="843"/>
    <cellStyle name="Milliers 4 12" xfId="815"/>
    <cellStyle name="Milliers 4 13" xfId="1018"/>
    <cellStyle name="Milliers 4 14" xfId="23"/>
    <cellStyle name="Milliers 4 2" xfId="83"/>
    <cellStyle name="Milliers 4 2 2" xfId="1019"/>
    <cellStyle name="Milliers 4 3" xfId="91"/>
    <cellStyle name="Milliers 4 4" xfId="284"/>
    <cellStyle name="Milliers 4 5" xfId="340"/>
    <cellStyle name="Milliers 4 6" xfId="371"/>
    <cellStyle name="Milliers 4 7" xfId="354"/>
    <cellStyle name="Milliers 4 8" xfId="425"/>
    <cellStyle name="Milliers 4 9" xfId="458"/>
    <cellStyle name="Milliers 40" xfId="999"/>
    <cellStyle name="Milliers 40 2" xfId="1054"/>
    <cellStyle name="Milliers 41" xfId="1006"/>
    <cellStyle name="Milliers 41 2" xfId="1056"/>
    <cellStyle name="Milliers 42" xfId="1042"/>
    <cellStyle name="Milliers 42 2" xfId="1073"/>
    <cellStyle name="Milliers 43" xfId="1081"/>
    <cellStyle name="Milliers 43 2" xfId="1248"/>
    <cellStyle name="Milliers 44" xfId="1091"/>
    <cellStyle name="Milliers 44 2" xfId="1250"/>
    <cellStyle name="Milliers 45" xfId="1103"/>
    <cellStyle name="Milliers 46" xfId="1105"/>
    <cellStyle name="Milliers 46 2" xfId="1254"/>
    <cellStyle name="Milliers 47" xfId="1115"/>
    <cellStyle name="Milliers 47 2" xfId="1257"/>
    <cellStyle name="Milliers 48" xfId="1119"/>
    <cellStyle name="Milliers 49" xfId="1192"/>
    <cellStyle name="Milliers 49 2" xfId="1272"/>
    <cellStyle name="Milliers 5" xfId="19"/>
    <cellStyle name="Milliers 5 2" xfId="1020"/>
    <cellStyle name="Milliers 5 3" xfId="253"/>
    <cellStyle name="Milliers 50" xfId="1197"/>
    <cellStyle name="Milliers 50 2" xfId="1206"/>
    <cellStyle name="Milliers 51" xfId="1320"/>
    <cellStyle name="Milliers 52" xfId="1316"/>
    <cellStyle name="Milliers 52 2" xfId="1928"/>
    <cellStyle name="Milliers 6" xfId="3"/>
    <cellStyle name="Milliers 6 2" xfId="7"/>
    <cellStyle name="Milliers 6 2 2" xfId="1021"/>
    <cellStyle name="Milliers 6 3" xfId="56"/>
    <cellStyle name="Milliers 6 3 2" xfId="1275"/>
    <cellStyle name="Milliers 6 4" xfId="1290"/>
    <cellStyle name="Milliers 7" xfId="30"/>
    <cellStyle name="Milliers 8" xfId="41"/>
    <cellStyle name="Milliers 9" xfId="74"/>
    <cellStyle name="Moeda [0]_A" xfId="158"/>
    <cellStyle name="Moeda_A" xfId="159"/>
    <cellStyle name="Moeda0" xfId="160"/>
    <cellStyle name="Moneda [0]_11.1.3. bis" xfId="161"/>
    <cellStyle name="Moneda_11.1.3. bis" xfId="162"/>
    <cellStyle name="Monétaire 2" xfId="12"/>
    <cellStyle name="Monétaire 2 2" xfId="1048"/>
    <cellStyle name="Monétaire 3" xfId="1317"/>
    <cellStyle name="Monétaire 3 2" xfId="1929"/>
    <cellStyle name="Monetario" xfId="163"/>
    <cellStyle name="Monetario0" xfId="164"/>
    <cellStyle name="Non défini" xfId="165"/>
    <cellStyle name="Normal" xfId="0" builtinId="0"/>
    <cellStyle name="Normal - Style1" xfId="166"/>
    <cellStyle name="Normal - Style1 2" xfId="1140"/>
    <cellStyle name="Normal - Style2" xfId="167"/>
    <cellStyle name="Normal - Style2 2" xfId="1141"/>
    <cellStyle name="Normal - Style3" xfId="168"/>
    <cellStyle name="Normal - Style4" xfId="169"/>
    <cellStyle name="Normal 10" xfId="16"/>
    <cellStyle name="Normal 10 10" xfId="76"/>
    <cellStyle name="Normal 10 11" xfId="79"/>
    <cellStyle name="Normal 10 12" xfId="88"/>
    <cellStyle name="Normal 10 13" xfId="271"/>
    <cellStyle name="Normal 10 14" xfId="262"/>
    <cellStyle name="Normal 10 15" xfId="280"/>
    <cellStyle name="Normal 10 16" xfId="301"/>
    <cellStyle name="Normal 10 17" xfId="302"/>
    <cellStyle name="Normal 10 18" xfId="303"/>
    <cellStyle name="Normal 10 19" xfId="305"/>
    <cellStyle name="Normal 10 2" xfId="37"/>
    <cellStyle name="Normal 10 20" xfId="306"/>
    <cellStyle name="Normal 10 21" xfId="307"/>
    <cellStyle name="Normal 10 22" xfId="309"/>
    <cellStyle name="Normal 10 23" xfId="311"/>
    <cellStyle name="Normal 10 24" xfId="319"/>
    <cellStyle name="Normal 10 25" xfId="320"/>
    <cellStyle name="Normal 10 26" xfId="321"/>
    <cellStyle name="Normal 10 27" xfId="322"/>
    <cellStyle name="Normal 10 28" xfId="324"/>
    <cellStyle name="Normal 10 29" xfId="325"/>
    <cellStyle name="Normal 10 3" xfId="50"/>
    <cellStyle name="Normal 10 30" xfId="328"/>
    <cellStyle name="Normal 10 31" xfId="330"/>
    <cellStyle name="Normal 10 32" xfId="332"/>
    <cellStyle name="Normal 10 33" xfId="334"/>
    <cellStyle name="Normal 10 34" xfId="337"/>
    <cellStyle name="Normal 10 35" xfId="344"/>
    <cellStyle name="Normal 10 36" xfId="367"/>
    <cellStyle name="Normal 10 37" xfId="358"/>
    <cellStyle name="Normal 10 38" xfId="409"/>
    <cellStyle name="Normal 10 39" xfId="413"/>
    <cellStyle name="Normal 10 4" xfId="57"/>
    <cellStyle name="Normal 10 40" xfId="415"/>
    <cellStyle name="Normal 10 41" xfId="416"/>
    <cellStyle name="Normal 10 42" xfId="429"/>
    <cellStyle name="Normal 10 43" xfId="454"/>
    <cellStyle name="Normal 10 44" xfId="445"/>
    <cellStyle name="Normal 10 45" xfId="465"/>
    <cellStyle name="Normal 10 46" xfId="506"/>
    <cellStyle name="Normal 10 47" xfId="508"/>
    <cellStyle name="Normal 10 48" xfId="510"/>
    <cellStyle name="Normal 10 49" xfId="512"/>
    <cellStyle name="Normal 10 5" xfId="59"/>
    <cellStyle name="Normal 10 50" xfId="513"/>
    <cellStyle name="Normal 10 51" xfId="514"/>
    <cellStyle name="Normal 10 52" xfId="516"/>
    <cellStyle name="Normal 10 53" xfId="519"/>
    <cellStyle name="Normal 10 54" xfId="838"/>
    <cellStyle name="Normal 10 55" xfId="819"/>
    <cellStyle name="Normal 10 56" xfId="957"/>
    <cellStyle name="Normal 10 57" xfId="958"/>
    <cellStyle name="Normal 10 58" xfId="960"/>
    <cellStyle name="Normal 10 59" xfId="963"/>
    <cellStyle name="Normal 10 6" xfId="68"/>
    <cellStyle name="Normal 10 60" xfId="966"/>
    <cellStyle name="Normal 10 61" xfId="968"/>
    <cellStyle name="Normal 10 62" xfId="971"/>
    <cellStyle name="Normal 10 63" xfId="973"/>
    <cellStyle name="Normal 10 64" xfId="1022"/>
    <cellStyle name="Normal 10 65" xfId="1177"/>
    <cellStyle name="Normal 10 7" xfId="70"/>
    <cellStyle name="Normal 10 8" xfId="72"/>
    <cellStyle name="Normal 10 9" xfId="73"/>
    <cellStyle name="Normal 100" xfId="1010"/>
    <cellStyle name="Normal 101" xfId="1011"/>
    <cellStyle name="Normal 102" xfId="1012"/>
    <cellStyle name="Normal 103" xfId="1035"/>
    <cellStyle name="Normal 104" xfId="1036"/>
    <cellStyle name="Normal 105" xfId="1037"/>
    <cellStyle name="Normal 106" xfId="1038"/>
    <cellStyle name="Normal 107" xfId="1039"/>
    <cellStyle name="Normal 108" xfId="1040"/>
    <cellStyle name="Normal 109" xfId="1041"/>
    <cellStyle name="Normal 109 2" xfId="1072"/>
    <cellStyle name="Normal 11" xfId="34"/>
    <cellStyle name="Normal 11 2" xfId="1023"/>
    <cellStyle name="Normal 110" xfId="1043"/>
    <cellStyle name="Normal 111" xfId="1044"/>
    <cellStyle name="Normal 111 2" xfId="1074"/>
    <cellStyle name="Normal 112" xfId="1047"/>
    <cellStyle name="Normal 113" xfId="1057"/>
    <cellStyle name="Normal 114" xfId="1045"/>
    <cellStyle name="Normal 114 10" xfId="1857"/>
    <cellStyle name="Normal 114 2" xfId="1075"/>
    <cellStyle name="Normal 114 2 2" xfId="1245"/>
    <cellStyle name="Normal 114 2 2 2" xfId="1295"/>
    <cellStyle name="Normal 114 2 2 2 2" xfId="1384"/>
    <cellStyle name="Normal 114 2 2 2 2 2" xfId="1536"/>
    <cellStyle name="Normal 114 2 2 2 2 2 2" xfId="2133"/>
    <cellStyle name="Normal 114 2 2 2 2 3" xfId="1992"/>
    <cellStyle name="Normal 114 2 2 2 3" xfId="1595"/>
    <cellStyle name="Normal 114 2 2 2 3 2" xfId="2189"/>
    <cellStyle name="Normal 114 2 2 2 4" xfId="1685"/>
    <cellStyle name="Normal 114 2 2 2 4 2" xfId="2273"/>
    <cellStyle name="Normal 114 2 2 2 5" xfId="1476"/>
    <cellStyle name="Normal 114 2 2 2 5 2" xfId="2077"/>
    <cellStyle name="Normal 114 2 2 2 6" xfId="1914"/>
    <cellStyle name="Normal 114 2 2 3" xfId="1370"/>
    <cellStyle name="Normal 114 2 2 3 2" xfId="1627"/>
    <cellStyle name="Normal 114 2 2 3 2 2" xfId="2217"/>
    <cellStyle name="Normal 114 2 2 3 3" xfId="1713"/>
    <cellStyle name="Normal 114 2 2 3 3 2" xfId="2301"/>
    <cellStyle name="Normal 114 2 2 3 4" xfId="1508"/>
    <cellStyle name="Normal 114 2 2 3 4 2" xfId="2105"/>
    <cellStyle name="Normal 114 2 2 3 5" xfId="1978"/>
    <cellStyle name="Normal 114 2 2 4" xfId="1567"/>
    <cellStyle name="Normal 114 2 2 4 2" xfId="2161"/>
    <cellStyle name="Normal 114 2 2 5" xfId="1657"/>
    <cellStyle name="Normal 114 2 2 5 2" xfId="2245"/>
    <cellStyle name="Normal 114 2 2 6" xfId="1434"/>
    <cellStyle name="Normal 114 2 2 6 2" xfId="2035"/>
    <cellStyle name="Normal 114 2 2 7" xfId="1900"/>
    <cellStyle name="Normal 114 2 3" xfId="1229"/>
    <cellStyle name="Normal 114 2 3 2" xfId="1356"/>
    <cellStyle name="Normal 114 2 3 2 2" xfId="1462"/>
    <cellStyle name="Normal 114 2 3 2 2 2" xfId="2063"/>
    <cellStyle name="Normal 114 2 3 2 3" xfId="1964"/>
    <cellStyle name="Normal 114 2 3 3" xfId="1522"/>
    <cellStyle name="Normal 114 2 3 3 2" xfId="2119"/>
    <cellStyle name="Normal 114 2 3 4" xfId="1581"/>
    <cellStyle name="Normal 114 2 3 4 2" xfId="2175"/>
    <cellStyle name="Normal 114 2 3 5" xfId="1671"/>
    <cellStyle name="Normal 114 2 3 5 2" xfId="2259"/>
    <cellStyle name="Normal 114 2 3 6" xfId="1420"/>
    <cellStyle name="Normal 114 2 3 6 2" xfId="2021"/>
    <cellStyle name="Normal 114 2 3 7" xfId="1886"/>
    <cellStyle name="Normal 114 2 4" xfId="1210"/>
    <cellStyle name="Normal 114 2 4 2" xfId="1342"/>
    <cellStyle name="Normal 114 2 4 2 2" xfId="1613"/>
    <cellStyle name="Normal 114 2 4 2 2 2" xfId="2203"/>
    <cellStyle name="Normal 114 2 4 2 3" xfId="1950"/>
    <cellStyle name="Normal 114 2 4 3" xfId="1699"/>
    <cellStyle name="Normal 114 2 4 3 2" xfId="2287"/>
    <cellStyle name="Normal 114 2 4 4" xfId="1448"/>
    <cellStyle name="Normal 114 2 4 4 2" xfId="2049"/>
    <cellStyle name="Normal 114 2 4 5" xfId="1872"/>
    <cellStyle name="Normal 114 2 5" xfId="1327"/>
    <cellStyle name="Normal 114 2 5 2" xfId="1494"/>
    <cellStyle name="Normal 114 2 5 2 2" xfId="2091"/>
    <cellStyle name="Normal 114 2 5 3" xfId="1935"/>
    <cellStyle name="Normal 114 2 6" xfId="1553"/>
    <cellStyle name="Normal 114 2 6 2" xfId="2147"/>
    <cellStyle name="Normal 114 2 7" xfId="1643"/>
    <cellStyle name="Normal 114 2 7 2" xfId="2231"/>
    <cellStyle name="Normal 114 2 8" xfId="1406"/>
    <cellStyle name="Normal 114 2 8 2" xfId="2007"/>
    <cellStyle name="Normal 114 2 9" xfId="1858"/>
    <cellStyle name="Normal 114 3" xfId="1243"/>
    <cellStyle name="Normal 114 3 2" xfId="1294"/>
    <cellStyle name="Normal 114 3 2 2" xfId="1383"/>
    <cellStyle name="Normal 114 3 2 2 2" xfId="1535"/>
    <cellStyle name="Normal 114 3 2 2 2 2" xfId="2132"/>
    <cellStyle name="Normal 114 3 2 2 3" xfId="1991"/>
    <cellStyle name="Normal 114 3 2 3" xfId="1594"/>
    <cellStyle name="Normal 114 3 2 3 2" xfId="2188"/>
    <cellStyle name="Normal 114 3 2 4" xfId="1684"/>
    <cellStyle name="Normal 114 3 2 4 2" xfId="2272"/>
    <cellStyle name="Normal 114 3 2 5" xfId="1475"/>
    <cellStyle name="Normal 114 3 2 5 2" xfId="2076"/>
    <cellStyle name="Normal 114 3 2 6" xfId="1913"/>
    <cellStyle name="Normal 114 3 3" xfId="1369"/>
    <cellStyle name="Normal 114 3 3 2" xfId="1626"/>
    <cellStyle name="Normal 114 3 3 2 2" xfId="2216"/>
    <cellStyle name="Normal 114 3 3 3" xfId="1712"/>
    <cellStyle name="Normal 114 3 3 3 2" xfId="2300"/>
    <cellStyle name="Normal 114 3 3 4" xfId="1507"/>
    <cellStyle name="Normal 114 3 3 4 2" xfId="2104"/>
    <cellStyle name="Normal 114 3 3 5" xfId="1977"/>
    <cellStyle name="Normal 114 3 4" xfId="1566"/>
    <cellStyle name="Normal 114 3 4 2" xfId="2160"/>
    <cellStyle name="Normal 114 3 5" xfId="1656"/>
    <cellStyle name="Normal 114 3 5 2" xfId="2244"/>
    <cellStyle name="Normal 114 3 6" xfId="1433"/>
    <cellStyle name="Normal 114 3 6 2" xfId="2034"/>
    <cellStyle name="Normal 114 3 7" xfId="1899"/>
    <cellStyle name="Normal 114 4" xfId="1228"/>
    <cellStyle name="Normal 114 4 2" xfId="1355"/>
    <cellStyle name="Normal 114 4 2 2" xfId="1461"/>
    <cellStyle name="Normal 114 4 2 2 2" xfId="2062"/>
    <cellStyle name="Normal 114 4 2 3" xfId="1963"/>
    <cellStyle name="Normal 114 4 3" xfId="1521"/>
    <cellStyle name="Normal 114 4 3 2" xfId="2118"/>
    <cellStyle name="Normal 114 4 4" xfId="1580"/>
    <cellStyle name="Normal 114 4 4 2" xfId="2174"/>
    <cellStyle name="Normal 114 4 5" xfId="1670"/>
    <cellStyle name="Normal 114 4 5 2" xfId="2258"/>
    <cellStyle name="Normal 114 4 6" xfId="1419"/>
    <cellStyle name="Normal 114 4 6 2" xfId="2020"/>
    <cellStyle name="Normal 114 4 7" xfId="1885"/>
    <cellStyle name="Normal 114 5" xfId="1209"/>
    <cellStyle name="Normal 114 5 2" xfId="1341"/>
    <cellStyle name="Normal 114 5 2 2" xfId="1612"/>
    <cellStyle name="Normal 114 5 2 2 2" xfId="2202"/>
    <cellStyle name="Normal 114 5 2 3" xfId="1949"/>
    <cellStyle name="Normal 114 5 3" xfId="1698"/>
    <cellStyle name="Normal 114 5 3 2" xfId="2286"/>
    <cellStyle name="Normal 114 5 4" xfId="1447"/>
    <cellStyle name="Normal 114 5 4 2" xfId="2048"/>
    <cellStyle name="Normal 114 5 5" xfId="1871"/>
    <cellStyle name="Normal 114 6" xfId="1326"/>
    <cellStyle name="Normal 114 6 2" xfId="1493"/>
    <cellStyle name="Normal 114 6 2 2" xfId="2090"/>
    <cellStyle name="Normal 114 6 3" xfId="1934"/>
    <cellStyle name="Normal 114 7" xfId="1552"/>
    <cellStyle name="Normal 114 7 2" xfId="2146"/>
    <cellStyle name="Normal 114 8" xfId="1642"/>
    <cellStyle name="Normal 114 8 2" xfId="2230"/>
    <cellStyle name="Normal 114 9" xfId="1405"/>
    <cellStyle name="Normal 114 9 2" xfId="2006"/>
    <cellStyle name="Normal 115" xfId="1058"/>
    <cellStyle name="Normal 116" xfId="1059"/>
    <cellStyle name="Normal 117" xfId="1060"/>
    <cellStyle name="Normal 117 2" xfId="1244"/>
    <cellStyle name="Normal 118" xfId="1061"/>
    <cellStyle name="Normal 119" xfId="1062"/>
    <cellStyle name="Normal 12" xfId="38"/>
    <cellStyle name="Normal 12 2" xfId="1024"/>
    <cellStyle name="Normal 120" xfId="1063"/>
    <cellStyle name="Normal 121" xfId="1064"/>
    <cellStyle name="Normal 122" xfId="1065"/>
    <cellStyle name="Normal 123" xfId="1066"/>
    <cellStyle name="Normal 124" xfId="1067"/>
    <cellStyle name="Normal 125" xfId="1068"/>
    <cellStyle name="Normal 126" xfId="1069"/>
    <cellStyle name="Normal 127" xfId="1070"/>
    <cellStyle name="Normal 128" xfId="1071"/>
    <cellStyle name="Normal 129" xfId="1076"/>
    <cellStyle name="Normal 129 2" xfId="1246"/>
    <cellStyle name="Normal 13" xfId="53"/>
    <cellStyle name="Normal 13 2" xfId="1025"/>
    <cellStyle name="Normal 13 3" xfId="1166"/>
    <cellStyle name="Normal 130" xfId="1077"/>
    <cellStyle name="Normal 131" xfId="1078"/>
    <cellStyle name="Normal 132" xfId="1079"/>
    <cellStyle name="Normal 133" xfId="1080"/>
    <cellStyle name="Normal 133 2" xfId="1247"/>
    <cellStyle name="Normal 134" xfId="1082"/>
    <cellStyle name="Normal 135" xfId="1083"/>
    <cellStyle name="Normal 136" xfId="1084"/>
    <cellStyle name="Normal 137" xfId="1085"/>
    <cellStyle name="Normal 138" xfId="1086"/>
    <cellStyle name="Normal 139" xfId="1087"/>
    <cellStyle name="Normal 14" xfId="39"/>
    <cellStyle name="Normal 14 2" xfId="1167"/>
    <cellStyle name="Normal 140" xfId="1088"/>
    <cellStyle name="Normal 141" xfId="1089"/>
    <cellStyle name="Normal 142" xfId="1090"/>
    <cellStyle name="Normal 142 2" xfId="1249"/>
    <cellStyle name="Normal 143" xfId="1092"/>
    <cellStyle name="Normal 143 2" xfId="1251"/>
    <cellStyle name="Normal 144" xfId="1093"/>
    <cellStyle name="Normal 145" xfId="1094"/>
    <cellStyle name="Normal 146" xfId="1095"/>
    <cellStyle name="Normal 146 2" xfId="1252"/>
    <cellStyle name="Normal 147" xfId="1096"/>
    <cellStyle name="Normal 148" xfId="1097"/>
    <cellStyle name="Normal 149" xfId="1098"/>
    <cellStyle name="Normal 15" xfId="40"/>
    <cellStyle name="Normal 150" xfId="1099"/>
    <cellStyle name="Normal 151" xfId="1100"/>
    <cellStyle name="Normal 152" xfId="1101"/>
    <cellStyle name="Normal 153" xfId="1102"/>
    <cellStyle name="Normal 154" xfId="1104"/>
    <cellStyle name="Normal 154 2" xfId="1253"/>
    <cellStyle name="Normal 155" xfId="1106"/>
    <cellStyle name="Normal 156" xfId="1107"/>
    <cellStyle name="Normal 157" xfId="1108"/>
    <cellStyle name="Normal 158" xfId="1109"/>
    <cellStyle name="Normal 158 2" xfId="1255"/>
    <cellStyle name="Normal 159" xfId="1110"/>
    <cellStyle name="Normal 16" xfId="42"/>
    <cellStyle name="Normal 160" xfId="1111"/>
    <cellStyle name="Normal 161" xfId="1112"/>
    <cellStyle name="Normal 162" xfId="1113"/>
    <cellStyle name="Normal 163" xfId="1114"/>
    <cellStyle name="Normal 163 2" xfId="1256"/>
    <cellStyle name="Normal 164" xfId="1116"/>
    <cellStyle name="Normal 165" xfId="1117"/>
    <cellStyle name="Normal 166" xfId="1118"/>
    <cellStyle name="Normal 166 2" xfId="1258"/>
    <cellStyle name="Normal 167" xfId="1185"/>
    <cellStyle name="Normal 168" xfId="1186"/>
    <cellStyle name="Normal 169" xfId="1187"/>
    <cellStyle name="Normal 17" xfId="51"/>
    <cellStyle name="Normal 17 2" xfId="1168"/>
    <cellStyle name="Normal 170" xfId="1188"/>
    <cellStyle name="Normal 171" xfId="1189"/>
    <cellStyle name="Normal 172" xfId="1190"/>
    <cellStyle name="Normal 173" xfId="1191"/>
    <cellStyle name="Normal 173 2" xfId="1271"/>
    <cellStyle name="Normal 174" xfId="1193"/>
    <cellStyle name="Normal 174 2" xfId="1273"/>
    <cellStyle name="Normal 175" xfId="1194"/>
    <cellStyle name="Normal 176" xfId="1195"/>
    <cellStyle name="Normal 177" xfId="1196"/>
    <cellStyle name="Normal 177 2" xfId="1205"/>
    <cellStyle name="Normal 178" xfId="1198"/>
    <cellStyle name="Normal 179" xfId="1199"/>
    <cellStyle name="Normal 18" xfId="52"/>
    <cellStyle name="Normal 18 10" xfId="422"/>
    <cellStyle name="Normal 18 11" xfId="533"/>
    <cellStyle name="Normal 18 12" xfId="919"/>
    <cellStyle name="Normal 18 2" xfId="251"/>
    <cellStyle name="Normal 18 3" xfId="288"/>
    <cellStyle name="Normal 18 3 2" xfId="756"/>
    <cellStyle name="Normal 18 3 2 2" xfId="848"/>
    <cellStyle name="Normal 18 3 2 3" xfId="846"/>
    <cellStyle name="Normal 18 3 3" xfId="910"/>
    <cellStyle name="Normal 18 4" xfId="273"/>
    <cellStyle name="Normal 18 5" xfId="375"/>
    <cellStyle name="Normal 18 6" xfId="351"/>
    <cellStyle name="Normal 18 7" xfId="362"/>
    <cellStyle name="Normal 18 8" xfId="463"/>
    <cellStyle name="Normal 18 9" xfId="437"/>
    <cellStyle name="Normal 180" xfId="1200"/>
    <cellStyle name="Normal 181" xfId="1201"/>
    <cellStyle name="Normal 182" xfId="20"/>
    <cellStyle name="Normal 182 2" xfId="1242"/>
    <cellStyle name="Normal 183" xfId="1202"/>
    <cellStyle name="Normal 183 2" xfId="1274"/>
    <cellStyle name="Normal 184" xfId="1203"/>
    <cellStyle name="Normal 184 2" xfId="1276"/>
    <cellStyle name="Normal 185" xfId="1204"/>
    <cellStyle name="Normal 185 2" xfId="1277"/>
    <cellStyle name="Normal 186" xfId="1278"/>
    <cellStyle name="Normal 187" xfId="1279"/>
    <cellStyle name="Normal 188" xfId="1280"/>
    <cellStyle name="Normal 189" xfId="1281"/>
    <cellStyle name="Normal 189 2" xfId="1308"/>
    <cellStyle name="Normal 19" xfId="54"/>
    <cellStyle name="Normal 19 10" xfId="449"/>
    <cellStyle name="Normal 19 11" xfId="544"/>
    <cellStyle name="Normal 19 12" xfId="885"/>
    <cellStyle name="Normal 19 2" xfId="252"/>
    <cellStyle name="Normal 19 3" xfId="289"/>
    <cellStyle name="Normal 19 3 2" xfId="757"/>
    <cellStyle name="Normal 19 3 2 2" xfId="849"/>
    <cellStyle name="Normal 19 3 2 3" xfId="823"/>
    <cellStyle name="Normal 19 3 3" xfId="914"/>
    <cellStyle name="Normal 19 4" xfId="272"/>
    <cellStyle name="Normal 19 5" xfId="376"/>
    <cellStyle name="Normal 19 6" xfId="349"/>
    <cellStyle name="Normal 19 7" xfId="363"/>
    <cellStyle name="Normal 19 8" xfId="464"/>
    <cellStyle name="Normal 19 9" xfId="435"/>
    <cellStyle name="Normal 190" xfId="1282"/>
    <cellStyle name="Normal 191" xfId="1283"/>
    <cellStyle name="Normal 191 2" xfId="1289"/>
    <cellStyle name="Normal 192" xfId="1284"/>
    <cellStyle name="Normal 192 2" xfId="1309"/>
    <cellStyle name="Normal 193" xfId="1285"/>
    <cellStyle name="Normal 194" xfId="1286"/>
    <cellStyle name="Normal 195" xfId="1223"/>
    <cellStyle name="Normal 195 2" xfId="1288"/>
    <cellStyle name="Normal 196" xfId="1227"/>
    <cellStyle name="Normal 196 2" xfId="1292"/>
    <cellStyle name="Normal 197" xfId="1226"/>
    <cellStyle name="Normal 197 2" xfId="1291"/>
    <cellStyle name="Normal 198" xfId="1224"/>
    <cellStyle name="Normal 198 2" xfId="1293"/>
    <cellStyle name="Normal 199" xfId="1287"/>
    <cellStyle name="Normal 199 2" xfId="1310"/>
    <cellStyle name="Normal 2" xfId="4"/>
    <cellStyle name="Normal 2 10" xfId="355"/>
    <cellStyle name="Normal 2 10 2" xfId="1142"/>
    <cellStyle name="Normal 2 11" xfId="426"/>
    <cellStyle name="Normal 2 12" xfId="457"/>
    <cellStyle name="Normal 2 13" xfId="442"/>
    <cellStyle name="Normal 2 14" xfId="724"/>
    <cellStyle name="Normal 2 15" xfId="825"/>
    <cellStyle name="Normal 2 16" xfId="842"/>
    <cellStyle name="Normal 2 17" xfId="816"/>
    <cellStyle name="Normal 2 18" xfId="1049"/>
    <cellStyle name="Normal 2 19" xfId="1046"/>
    <cellStyle name="Normal 2 2" xfId="8"/>
    <cellStyle name="Normal 2 2 2" xfId="1143"/>
    <cellStyle name="Normal 2 20" xfId="24"/>
    <cellStyle name="Normal 2 3" xfId="43"/>
    <cellStyle name="Normal 2 3 2" xfId="1144"/>
    <cellStyle name="Normal 2 4" xfId="84"/>
    <cellStyle name="Normal 2 4 10" xfId="434"/>
    <cellStyle name="Normal 2 4 11" xfId="822"/>
    <cellStyle name="Normal 2 4 12" xfId="909"/>
    <cellStyle name="Normal 2 4 13" xfId="1145"/>
    <cellStyle name="Normal 2 4 2" xfId="170"/>
    <cellStyle name="Normal 2 4 2 2" xfId="797"/>
    <cellStyle name="Normal 2 4 2 2 2" xfId="799"/>
    <cellStyle name="Normal 2 4 2 2 3" xfId="865"/>
    <cellStyle name="Normal 2 4 2 3" xfId="869"/>
    <cellStyle name="Normal 2 4 3" xfId="277"/>
    <cellStyle name="Normal 2 4 4" xfId="269"/>
    <cellStyle name="Normal 2 4 5" xfId="360"/>
    <cellStyle name="Normal 2 4 6" xfId="345"/>
    <cellStyle name="Normal 2 4 7" xfId="350"/>
    <cellStyle name="Normal 2 4 8" xfId="447"/>
    <cellStyle name="Normal 2 4 9" xfId="431"/>
    <cellStyle name="Normal 2 5" xfId="258"/>
    <cellStyle name="Normal 2 5 2" xfId="1146"/>
    <cellStyle name="Normal 2 6" xfId="259"/>
    <cellStyle name="Normal 2 6 2" xfId="1147"/>
    <cellStyle name="Normal 2 7" xfId="283"/>
    <cellStyle name="Normal 2 7 2" xfId="1148"/>
    <cellStyle name="Normal 2 8" xfId="341"/>
    <cellStyle name="Normal 2 8 2" xfId="1149"/>
    <cellStyle name="Normal 2 9" xfId="370"/>
    <cellStyle name="Normal 2 9 2" xfId="1150"/>
    <cellStyle name="Normal 2_PAS FPHU NR" xfId="1318"/>
    <cellStyle name="Normal 20" xfId="55"/>
    <cellStyle name="Normal 200" xfId="1225"/>
    <cellStyle name="Normal 200 2" xfId="1311"/>
    <cellStyle name="Normal 201" xfId="1312"/>
    <cellStyle name="Normal 202" xfId="1313"/>
    <cellStyle name="Normal 203" xfId="1314"/>
    <cellStyle name="Normal 204" xfId="1208"/>
    <cellStyle name="Normal 204 2" xfId="1608"/>
    <cellStyle name="Normal 205" xfId="1207"/>
    <cellStyle name="Normal 205 2" xfId="1609"/>
    <cellStyle name="Normal 206" xfId="1319"/>
    <cellStyle name="Normal 206 2" xfId="1610"/>
    <cellStyle name="Normal 206 3" xfId="1489"/>
    <cellStyle name="Normal 207" xfId="1397"/>
    <cellStyle name="Normal 207 2" xfId="1611"/>
    <cellStyle name="Normal 207 3" xfId="1490"/>
    <cellStyle name="Normal 208" xfId="1398"/>
    <cellStyle name="Normal 208 2" xfId="1726"/>
    <cellStyle name="Normal 208 3" xfId="1491"/>
    <cellStyle name="Normal 209" xfId="1399"/>
    <cellStyle name="Normal 209 2" xfId="1727"/>
    <cellStyle name="Normal 209 3" xfId="1492"/>
    <cellStyle name="Normal 21" xfId="58"/>
    <cellStyle name="Normal 210" xfId="1400"/>
    <cellStyle name="Normal 210 2" xfId="1549"/>
    <cellStyle name="Normal 211" xfId="1401"/>
    <cellStyle name="Normal 211 2" xfId="1550"/>
    <cellStyle name="Normal 212" xfId="1402"/>
    <cellStyle name="Normal 212 2" xfId="1551"/>
    <cellStyle name="Normal 213" xfId="1403"/>
    <cellStyle name="Normal 213 2" xfId="1640"/>
    <cellStyle name="Normal 214" xfId="1315"/>
    <cellStyle name="Normal 214 2" xfId="1641"/>
    <cellStyle name="Normal 214 3" xfId="1927"/>
    <cellStyle name="Normal 215" xfId="1323"/>
    <cellStyle name="Normal 215 2" xfId="1728"/>
    <cellStyle name="Normal 215 3" xfId="1931"/>
    <cellStyle name="Normal 216" xfId="1324"/>
    <cellStyle name="Normal 216 2" xfId="1729"/>
    <cellStyle name="Normal 216 3" xfId="1932"/>
    <cellStyle name="Normal 217" xfId="1322"/>
    <cellStyle name="Normal 217 2" xfId="1930"/>
    <cellStyle name="Normal 218" xfId="1340"/>
    <cellStyle name="Normal 218 2" xfId="1948"/>
    <cellStyle name="Normal 219" xfId="1404"/>
    <cellStyle name="Normal 219 2" xfId="2005"/>
    <cellStyle name="Normal 22" xfId="60"/>
    <cellStyle name="Normal 22 10" xfId="450"/>
    <cellStyle name="Normal 22 11" xfId="568"/>
    <cellStyle name="Normal 22 12" xfId="852"/>
    <cellStyle name="Normal 22 2" xfId="254"/>
    <cellStyle name="Normal 22 2 2" xfId="758"/>
    <cellStyle name="Normal 22 2 2 2" xfId="801"/>
    <cellStyle name="Normal 22 2 2 3" xfId="862"/>
    <cellStyle name="Normal 22 2 3" xfId="904"/>
    <cellStyle name="Normal 22 3" xfId="290"/>
    <cellStyle name="Normal 22 4" xfId="80"/>
    <cellStyle name="Normal 22 5" xfId="377"/>
    <cellStyle name="Normal 22 6" xfId="348"/>
    <cellStyle name="Normal 22 7" xfId="364"/>
    <cellStyle name="Normal 22 8" xfId="466"/>
    <cellStyle name="Normal 22 9" xfId="433"/>
    <cellStyle name="Normal 220" xfId="1325"/>
    <cellStyle name="Normal 220 2" xfId="1933"/>
    <cellStyle name="Normal 221" xfId="1"/>
    <cellStyle name="Normal 222" xfId="11"/>
    <cellStyle name="Normal 223" xfId="1748"/>
    <cellStyle name="Normal 224" xfId="1836"/>
    <cellStyle name="Normal 225" xfId="1782"/>
    <cellStyle name="Normal 226" xfId="1778"/>
    <cellStyle name="Normal 227" xfId="1732"/>
    <cellStyle name="Normal 228" xfId="1745"/>
    <cellStyle name="Normal 229" xfId="1798"/>
    <cellStyle name="Normal 23" xfId="61"/>
    <cellStyle name="Normal 23 10" xfId="451"/>
    <cellStyle name="Normal 23 11" xfId="570"/>
    <cellStyle name="Normal 23 12" xfId="927"/>
    <cellStyle name="Normal 23 2" xfId="255"/>
    <cellStyle name="Normal 23 2 10" xfId="452"/>
    <cellStyle name="Normal 23 2 11" xfId="654"/>
    <cellStyle name="Normal 23 2 12" xfId="853"/>
    <cellStyle name="Normal 23 2 2" xfId="264"/>
    <cellStyle name="Normal 23 2 3" xfId="293"/>
    <cellStyle name="Normal 23 2 4" xfId="297"/>
    <cellStyle name="Normal 23 2 5" xfId="379"/>
    <cellStyle name="Normal 23 2 6" xfId="389"/>
    <cellStyle name="Normal 23 2 7" xfId="397"/>
    <cellStyle name="Normal 23 2 8" xfId="469"/>
    <cellStyle name="Normal 23 2 9" xfId="482"/>
    <cellStyle name="Normal 23 3" xfId="291"/>
    <cellStyle name="Normal 23 3 2" xfId="759"/>
    <cellStyle name="Normal 23 3 2 2" xfId="850"/>
    <cellStyle name="Normal 23 3 2 3" xfId="824"/>
    <cellStyle name="Normal 23 3 3" xfId="899"/>
    <cellStyle name="Normal 23 4" xfId="260"/>
    <cellStyle name="Normal 23 4 2" xfId="802"/>
    <cellStyle name="Normal 23 4 3" xfId="755"/>
    <cellStyle name="Normal 23 5" xfId="378"/>
    <cellStyle name="Normal 23 6" xfId="347"/>
    <cellStyle name="Normal 23 7" xfId="365"/>
    <cellStyle name="Normal 23 8" xfId="467"/>
    <cellStyle name="Normal 23 9" xfId="432"/>
    <cellStyle name="Normal 230" xfId="1735"/>
    <cellStyle name="Normal 231" xfId="1789"/>
    <cellStyle name="Normal 232" xfId="1799"/>
    <cellStyle name="Normal 233" xfId="1831"/>
    <cellStyle name="Normal 234" xfId="1785"/>
    <cellStyle name="Normal 235" xfId="1796"/>
    <cellStyle name="Normal 236" xfId="1760"/>
    <cellStyle name="Normal 237" xfId="1821"/>
    <cellStyle name="Normal 238" xfId="1802"/>
    <cellStyle name="Normal 239" xfId="1809"/>
    <cellStyle name="Normal 24" xfId="62"/>
    <cellStyle name="Normal 24 10" xfId="884"/>
    <cellStyle name="Normal 24 2" xfId="316"/>
    <cellStyle name="Normal 24 2 2" xfId="769"/>
    <cellStyle name="Normal 24 2 2 2" xfId="860"/>
    <cellStyle name="Normal 24 2 2 3" xfId="903"/>
    <cellStyle name="Normal 24 2 3" xfId="898"/>
    <cellStyle name="Normal 24 3" xfId="383"/>
    <cellStyle name="Normal 24 4" xfId="393"/>
    <cellStyle name="Normal 24 5" xfId="401"/>
    <cellStyle name="Normal 24 6" xfId="473"/>
    <cellStyle name="Normal 24 7" xfId="486"/>
    <cellStyle name="Normal 24 8" xfId="496"/>
    <cellStyle name="Normal 24 9" xfId="704"/>
    <cellStyle name="Normal 240" xfId="1837"/>
    <cellStyle name="Normal 241" xfId="1781"/>
    <cellStyle name="Normal 242" xfId="1754"/>
    <cellStyle name="Normal 243" xfId="1850"/>
    <cellStyle name="Normal 244" xfId="1767"/>
    <cellStyle name="Normal 245" xfId="1830"/>
    <cellStyle name="Normal 246" xfId="1808"/>
    <cellStyle name="Normal 247" xfId="1849"/>
    <cellStyle name="Normal 248" xfId="1768"/>
    <cellStyle name="Normal 249" xfId="1834"/>
    <cellStyle name="Normal 25" xfId="63"/>
    <cellStyle name="Normal 25 2" xfId="1169"/>
    <cellStyle name="Normal 250" xfId="1783"/>
    <cellStyle name="Normal 251" xfId="1752"/>
    <cellStyle name="Normal 252" xfId="1852"/>
    <cellStyle name="Normal 253" xfId="1737"/>
    <cellStyle name="Normal 254" xfId="1741"/>
    <cellStyle name="Normal 255" xfId="1804"/>
    <cellStyle name="Normal 256" xfId="1812"/>
    <cellStyle name="Normal 257" xfId="1803"/>
    <cellStyle name="Normal 258" xfId="1734"/>
    <cellStyle name="Normal 259" xfId="1743"/>
    <cellStyle name="Normal 26" xfId="71"/>
    <cellStyle name="Normal 26 10" xfId="494"/>
    <cellStyle name="Normal 26 11" xfId="674"/>
    <cellStyle name="Normal 26 12" xfId="803"/>
    <cellStyle name="Normal 26 2" xfId="266"/>
    <cellStyle name="Normal 26 2 2" xfId="783"/>
    <cellStyle name="Normal 26 2 2 2" xfId="804"/>
    <cellStyle name="Normal 26 2 2 3" xfId="742"/>
    <cellStyle name="Normal 26 2 3" xfId="880"/>
    <cellStyle name="Normal 26 3" xfId="295"/>
    <cellStyle name="Normal 26 4" xfId="299"/>
    <cellStyle name="Normal 26 5" xfId="381"/>
    <cellStyle name="Normal 26 6" xfId="391"/>
    <cellStyle name="Normal 26 7" xfId="399"/>
    <cellStyle name="Normal 26 8" xfId="471"/>
    <cellStyle name="Normal 26 9" xfId="484"/>
    <cellStyle name="Normal 260" xfId="1793"/>
    <cellStyle name="Normal 261" xfId="1761"/>
    <cellStyle name="Normal 262" xfId="1824"/>
    <cellStyle name="Normal 263" xfId="1770"/>
    <cellStyle name="Normal 264" xfId="1847"/>
    <cellStyle name="Normal 265" xfId="1769"/>
    <cellStyle name="Normal 266" xfId="1842"/>
    <cellStyle name="Normal 267" xfId="1775"/>
    <cellStyle name="Normal 268" xfId="1828"/>
    <cellStyle name="Normal 269" xfId="1758"/>
    <cellStyle name="Normal 27" xfId="64"/>
    <cellStyle name="Normal 27 10" xfId="495"/>
    <cellStyle name="Normal 27 11" xfId="684"/>
    <cellStyle name="Normal 27 12" xfId="913"/>
    <cellStyle name="Normal 27 2" xfId="267"/>
    <cellStyle name="Normal 27 2 2" xfId="770"/>
    <cellStyle name="Normal 27 2 2 2" xfId="805"/>
    <cellStyle name="Normal 27 2 2 3" xfId="740"/>
    <cellStyle name="Normal 27 2 3" xfId="543"/>
    <cellStyle name="Normal 27 3" xfId="296"/>
    <cellStyle name="Normal 27 4" xfId="300"/>
    <cellStyle name="Normal 27 5" xfId="382"/>
    <cellStyle name="Normal 27 6" xfId="392"/>
    <cellStyle name="Normal 27 7" xfId="400"/>
    <cellStyle name="Normal 27 8" xfId="472"/>
    <cellStyle name="Normal 27 9" xfId="485"/>
    <cellStyle name="Normal 270" xfId="1819"/>
    <cellStyle name="Normal 271" xfId="1730"/>
    <cellStyle name="Normal 272" xfId="1747"/>
    <cellStyle name="Normal 273" xfId="1838"/>
    <cellStyle name="Normal 274" xfId="1779"/>
    <cellStyle name="Normal 275" xfId="1797"/>
    <cellStyle name="Normal 276" xfId="1771"/>
    <cellStyle name="Normal 277" xfId="1829"/>
    <cellStyle name="Normal 278" xfId="1751"/>
    <cellStyle name="Normal 279" xfId="1736"/>
    <cellStyle name="Normal 28" xfId="65"/>
    <cellStyle name="Normal 28 10" xfId="912"/>
    <cellStyle name="Normal 28 2" xfId="384"/>
    <cellStyle name="Normal 28 2 2" xfId="771"/>
    <cellStyle name="Normal 28 2 2 2" xfId="886"/>
    <cellStyle name="Normal 28 2 2 3" xfId="948"/>
    <cellStyle name="Normal 28 2 3" xfId="896"/>
    <cellStyle name="Normal 28 3" xfId="317"/>
    <cellStyle name="Normal 28 4" xfId="394"/>
    <cellStyle name="Normal 28 5" xfId="402"/>
    <cellStyle name="Normal 28 6" xfId="474"/>
    <cellStyle name="Normal 28 7" xfId="487"/>
    <cellStyle name="Normal 28 8" xfId="497"/>
    <cellStyle name="Normal 28 9" xfId="705"/>
    <cellStyle name="Normal 280" xfId="1742"/>
    <cellStyle name="Normal 281" xfId="1765"/>
    <cellStyle name="Normal 282" xfId="1816"/>
    <cellStyle name="Normal 283" xfId="1733"/>
    <cellStyle name="Normal 284" xfId="1744"/>
    <cellStyle name="Normal 285" xfId="1792"/>
    <cellStyle name="Normal 286" xfId="1763"/>
    <cellStyle name="Normal 287" xfId="1851"/>
    <cellStyle name="Normal 288" xfId="1766"/>
    <cellStyle name="Normal 289" xfId="1844"/>
    <cellStyle name="Normal 29" xfId="66"/>
    <cellStyle name="Normal 290" xfId="1772"/>
    <cellStyle name="Normal 291" xfId="1832"/>
    <cellStyle name="Normal 292" xfId="1740"/>
    <cellStyle name="Normal 293" xfId="1756"/>
    <cellStyle name="Normal 294" xfId="1823"/>
    <cellStyle name="Normal 295" xfId="1755"/>
    <cellStyle name="Normal 296" xfId="1841"/>
    <cellStyle name="Normal 297" xfId="1777"/>
    <cellStyle name="Normal 298" xfId="1843"/>
    <cellStyle name="Normal 299" xfId="1774"/>
    <cellStyle name="Normal 3" xfId="5"/>
    <cellStyle name="Normal 3 10" xfId="352"/>
    <cellStyle name="Normal 3 11" xfId="423"/>
    <cellStyle name="Normal 3 12" xfId="460"/>
    <cellStyle name="Normal 3 13" xfId="439"/>
    <cellStyle name="Normal 3 14" xfId="725"/>
    <cellStyle name="Normal 3 15" xfId="826"/>
    <cellStyle name="Normal 3 16" xfId="845"/>
    <cellStyle name="Normal 3 17" xfId="813"/>
    <cellStyle name="Normal 3 18" xfId="21"/>
    <cellStyle name="Normal 3 2" xfId="9"/>
    <cellStyle name="Normal 3 2 2" xfId="1151"/>
    <cellStyle name="Normal 3 3" xfId="44"/>
    <cellStyle name="Normal 3 4" xfId="81"/>
    <cellStyle name="Normal 3 4 10" xfId="436"/>
    <cellStyle name="Normal 3 4 11" xfId="821"/>
    <cellStyle name="Normal 3 4 12" xfId="915"/>
    <cellStyle name="Normal 3 4 2" xfId="171"/>
    <cellStyle name="Normal 3 4 2 2" xfId="796"/>
    <cellStyle name="Normal 3 4 2 2 2" xfId="800"/>
    <cellStyle name="Normal 3 4 2 2 3" xfId="863"/>
    <cellStyle name="Normal 3 4 2 3" xfId="871"/>
    <cellStyle name="Normal 3 4 3" xfId="278"/>
    <cellStyle name="Normal 3 4 4" xfId="92"/>
    <cellStyle name="Normal 3 4 5" xfId="361"/>
    <cellStyle name="Normal 3 4 6" xfId="387"/>
    <cellStyle name="Normal 3 4 7" xfId="366"/>
    <cellStyle name="Normal 3 4 8" xfId="448"/>
    <cellStyle name="Normal 3 4 9" xfId="430"/>
    <cellStyle name="Normal 3 5" xfId="257"/>
    <cellStyle name="Normal 3 6" xfId="86"/>
    <cellStyle name="Normal 3 7" xfId="286"/>
    <cellStyle name="Normal 3 8" xfId="338"/>
    <cellStyle name="Normal 3 9" xfId="373"/>
    <cellStyle name="Normal 30" xfId="69"/>
    <cellStyle name="Normal 30 2" xfId="782"/>
    <cellStyle name="Normal 300" xfId="1845"/>
    <cellStyle name="Normal 301" xfId="1739"/>
    <cellStyle name="Normal 302" xfId="1786"/>
    <cellStyle name="Normal 303" xfId="1764"/>
    <cellStyle name="Normal 304" xfId="1846"/>
    <cellStyle name="Normal 305" xfId="1738"/>
    <cellStyle name="Normal 306" xfId="1810"/>
    <cellStyle name="Normal 307" xfId="1833"/>
    <cellStyle name="Normal 308" xfId="1784"/>
    <cellStyle name="Normal 309" xfId="1731"/>
    <cellStyle name="Normal 31" xfId="274"/>
    <cellStyle name="Normal 310" xfId="1746"/>
    <cellStyle name="Normal 311" xfId="1757"/>
    <cellStyle name="Normal 312" xfId="1822"/>
    <cellStyle name="Normal 313" xfId="1805"/>
    <cellStyle name="Normal 314" xfId="1817"/>
    <cellStyle name="Normal 315" xfId="1820"/>
    <cellStyle name="Normal 316" xfId="1814"/>
    <cellStyle name="Normal 317" xfId="1753"/>
    <cellStyle name="Normal 318" xfId="1806"/>
    <cellStyle name="Normal 319" xfId="1750"/>
    <cellStyle name="Normal 32" xfId="75"/>
    <cellStyle name="Normal 32 2" xfId="477"/>
    <cellStyle name="Normal 32 2 2" xfId="784"/>
    <cellStyle name="Normal 32 2 2 2" xfId="920"/>
    <cellStyle name="Normal 32 2 2 3" xfId="941"/>
    <cellStyle name="Normal 32 2 3" xfId="876"/>
    <cellStyle name="Normal 32 3" xfId="490"/>
    <cellStyle name="Normal 32 4" xfId="500"/>
    <cellStyle name="Normal 32 5" xfId="717"/>
    <cellStyle name="Normal 32 6" xfId="878"/>
    <cellStyle name="Normal 320" xfId="1780"/>
    <cellStyle name="Normal 321" xfId="1790"/>
    <cellStyle name="Normal 322" xfId="1813"/>
    <cellStyle name="Normal 323" xfId="1855"/>
    <cellStyle name="Normal 324" xfId="1815"/>
    <cellStyle name="Normal 325" xfId="1787"/>
    <cellStyle name="Normal 326" xfId="1827"/>
    <cellStyle name="Normal 327" xfId="1795"/>
    <cellStyle name="Normal 328" xfId="1794"/>
    <cellStyle name="Normal 329" xfId="1759"/>
    <cellStyle name="Normal 33" xfId="78"/>
    <cellStyle name="Normal 33 2" xfId="478"/>
    <cellStyle name="Normal 33 2 2" xfId="786"/>
    <cellStyle name="Normal 33 2 3" xfId="874"/>
    <cellStyle name="Normal 33 3" xfId="491"/>
    <cellStyle name="Normal 33 3 2" xfId="924"/>
    <cellStyle name="Normal 33 3 3" xfId="938"/>
    <cellStyle name="Normal 33 4" xfId="501"/>
    <cellStyle name="Normal 33 4 2" xfId="928"/>
    <cellStyle name="Normal 33 4 3" xfId="935"/>
    <cellStyle name="Normal 330" xfId="1854"/>
    <cellStyle name="Normal 331" xfId="1839"/>
    <cellStyle name="Normal 332" xfId="1749"/>
    <cellStyle name="Normal 333" xfId="1835"/>
    <cellStyle name="Normal 334" xfId="1776"/>
    <cellStyle name="Normal 335" xfId="1825"/>
    <cellStyle name="Normal 336" xfId="1801"/>
    <cellStyle name="Normal 337" xfId="1840"/>
    <cellStyle name="Normal 338" xfId="1826"/>
    <cellStyle name="Normal 339" xfId="1853"/>
    <cellStyle name="Normal 34" xfId="279"/>
    <cellStyle name="Normal 34 2" xfId="479"/>
    <cellStyle name="Normal 34 2 2" xfId="811"/>
    <cellStyle name="Normal 34 2 2 2" xfId="921"/>
    <cellStyle name="Normal 34 2 2 3" xfId="940"/>
    <cellStyle name="Normal 34 2 3" xfId="703"/>
    <cellStyle name="Normal 34 3" xfId="492"/>
    <cellStyle name="Normal 34 3 2" xfId="925"/>
    <cellStyle name="Normal 34 3 3" xfId="937"/>
    <cellStyle name="Normal 34 4" xfId="502"/>
    <cellStyle name="Normal 34 4 2" xfId="929"/>
    <cellStyle name="Normal 34 4 3" xfId="934"/>
    <cellStyle name="Normal 34 5" xfId="719"/>
    <cellStyle name="Normal 34 6" xfId="810"/>
    <cellStyle name="Normal 340" xfId="1818"/>
    <cellStyle name="Normal 341" xfId="1788"/>
    <cellStyle name="Normal 342" xfId="1848"/>
    <cellStyle name="Normal 343" xfId="1856"/>
    <cellStyle name="Normal 344" xfId="1791"/>
    <cellStyle name="Normal 345" xfId="1807"/>
    <cellStyle name="Normal 346" xfId="1800"/>
    <cellStyle name="Normal 347" xfId="1773"/>
    <cellStyle name="Normal 348" xfId="1762"/>
    <cellStyle name="Normal 349" xfId="1811"/>
    <cellStyle name="Normal 35" xfId="318"/>
    <cellStyle name="Normal 35 2" xfId="737"/>
    <cellStyle name="Normal 35 2 2" xfId="861"/>
    <cellStyle name="Normal 35 2 3" xfId="881"/>
    <cellStyle name="Normal 35 3" xfId="879"/>
    <cellStyle name="Normal 350" xfId="2314"/>
    <cellStyle name="Normal 351" xfId="2315"/>
    <cellStyle name="Normal 36" xfId="308"/>
    <cellStyle name="Normal 36 2" xfId="721"/>
    <cellStyle name="Normal 36 2 2" xfId="855"/>
    <cellStyle name="Normal 36 2 3" xfId="834"/>
    <cellStyle name="Normal 36 3" xfId="951"/>
    <cellStyle name="Normal 37" xfId="310"/>
    <cellStyle name="Normal 37 2" xfId="722"/>
    <cellStyle name="Normal 37 2 2" xfId="856"/>
    <cellStyle name="Normal 37 2 3" xfId="839"/>
    <cellStyle name="Normal 37 3" xfId="908"/>
    <cellStyle name="Normal 38" xfId="304"/>
    <cellStyle name="Normal 38 2" xfId="738"/>
    <cellStyle name="Normal 38 2 2" xfId="854"/>
    <cellStyle name="Normal 38 2 3" xfId="567"/>
    <cellStyle name="Normal 38 3" xfId="883"/>
    <cellStyle name="Normal 39" xfId="312"/>
    <cellStyle name="Normal 39 2" xfId="723"/>
    <cellStyle name="Normal 39 2 2" xfId="857"/>
    <cellStyle name="Normal 39 2 3" xfId="564"/>
    <cellStyle name="Normal 39 3" xfId="916"/>
    <cellStyle name="Normal 4" xfId="14"/>
    <cellStyle name="Normal 4 10" xfId="424"/>
    <cellStyle name="Normal 4 11" xfId="459"/>
    <cellStyle name="Normal 4 12" xfId="440"/>
    <cellStyle name="Normal 4 13" xfId="844"/>
    <cellStyle name="Normal 4 14" xfId="814"/>
    <cellStyle name="Normal 4 15" xfId="1026"/>
    <cellStyle name="Normal 4 16" xfId="1152"/>
    <cellStyle name="Normal 4 17" xfId="22"/>
    <cellStyle name="Normal 4 2" xfId="31"/>
    <cellStyle name="Normal 4 2 2" xfId="1027"/>
    <cellStyle name="Normal 4 2 3" xfId="1153"/>
    <cellStyle name="Normal 4 3" xfId="45"/>
    <cellStyle name="Normal 4 4" xfId="82"/>
    <cellStyle name="Normal 4 5" xfId="93"/>
    <cellStyle name="Normal 4 6" xfId="285"/>
    <cellStyle name="Normal 4 7" xfId="339"/>
    <cellStyle name="Normal 4 8" xfId="372"/>
    <cellStyle name="Normal 4 9" xfId="353"/>
    <cellStyle name="Normal 40" xfId="314"/>
    <cellStyle name="Normal 40 2" xfId="726"/>
    <cellStyle name="Normal 40 2 2" xfId="858"/>
    <cellStyle name="Normal 40 2 3" xfId="563"/>
    <cellStyle name="Normal 40 3" xfId="906"/>
    <cellStyle name="Normal 41" xfId="405"/>
    <cellStyle name="Normal 41 2" xfId="739"/>
    <cellStyle name="Normal 41 2 2" xfId="889"/>
    <cellStyle name="Normal 41 2 3" xfId="947"/>
    <cellStyle name="Normal 41 3" xfId="807"/>
    <cellStyle name="Normal 42" xfId="323"/>
    <cellStyle name="Normal 42 2" xfId="864"/>
    <cellStyle name="Normal 43" xfId="407"/>
    <cellStyle name="Normal 44" xfId="326"/>
    <cellStyle name="Normal 44 2" xfId="743"/>
    <cellStyle name="Normal 44 2 2" xfId="867"/>
    <cellStyle name="Normal 44 2 3" xfId="932"/>
    <cellStyle name="Normal 44 3" xfId="882"/>
    <cellStyle name="Normal 45" xfId="329"/>
    <cellStyle name="Normal 45 2" xfId="744"/>
    <cellStyle name="Normal 45 2 2" xfId="870"/>
    <cellStyle name="Normal 45 2 3" xfId="911"/>
    <cellStyle name="Normal 45 3" xfId="808"/>
    <cellStyle name="Normal 46" xfId="331"/>
    <cellStyle name="Normal 46 2" xfId="745"/>
    <cellStyle name="Normal 46 2 2" xfId="872"/>
    <cellStyle name="Normal 46 2 3" xfId="877"/>
    <cellStyle name="Normal 46 3" xfId="626"/>
    <cellStyle name="Normal 47" xfId="333"/>
    <cellStyle name="Normal 47 2" xfId="746"/>
    <cellStyle name="Normal 47 2 2" xfId="873"/>
    <cellStyle name="Normal 47 2 3" xfId="847"/>
    <cellStyle name="Normal 47 3" xfId="902"/>
    <cellStyle name="Normal 48" xfId="335"/>
    <cellStyle name="Normal 48 2" xfId="747"/>
    <cellStyle name="Normal 48 2 2" xfId="875"/>
    <cellStyle name="Normal 48 2 3" xfId="923"/>
    <cellStyle name="Normal 48 3" xfId="532"/>
    <cellStyle name="Normal 49" xfId="408"/>
    <cellStyle name="Normal 49 2" xfId="748"/>
    <cellStyle name="Normal 49 2 2" xfId="891"/>
    <cellStyle name="Normal 49 2 3" xfId="831"/>
    <cellStyle name="Normal 49 3" xfId="833"/>
    <cellStyle name="Normal 5" xfId="26"/>
    <cellStyle name="Normal 5 10" xfId="427"/>
    <cellStyle name="Normal 5 11" xfId="456"/>
    <cellStyle name="Normal 5 12" xfId="443"/>
    <cellStyle name="Normal 5 13" xfId="841"/>
    <cellStyle name="Normal 5 14" xfId="817"/>
    <cellStyle name="Normal 5 15" xfId="1028"/>
    <cellStyle name="Normal 5 16" xfId="1154"/>
    <cellStyle name="Normal 5 16 2" xfId="1259"/>
    <cellStyle name="Normal 5 16 2 2" xfId="1296"/>
    <cellStyle name="Normal 5 16 2 2 2" xfId="1385"/>
    <cellStyle name="Normal 5 16 2 2 2 2" xfId="1537"/>
    <cellStyle name="Normal 5 16 2 2 2 2 2" xfId="2134"/>
    <cellStyle name="Normal 5 16 2 2 2 3" xfId="1993"/>
    <cellStyle name="Normal 5 16 2 2 3" xfId="1596"/>
    <cellStyle name="Normal 5 16 2 2 3 2" xfId="2190"/>
    <cellStyle name="Normal 5 16 2 2 4" xfId="1686"/>
    <cellStyle name="Normal 5 16 2 2 4 2" xfId="2274"/>
    <cellStyle name="Normal 5 16 2 2 5" xfId="1477"/>
    <cellStyle name="Normal 5 16 2 2 5 2" xfId="2078"/>
    <cellStyle name="Normal 5 16 2 2 6" xfId="1915"/>
    <cellStyle name="Normal 5 16 2 3" xfId="1371"/>
    <cellStyle name="Normal 5 16 2 3 2" xfId="1628"/>
    <cellStyle name="Normal 5 16 2 3 2 2" xfId="2218"/>
    <cellStyle name="Normal 5 16 2 3 3" xfId="1714"/>
    <cellStyle name="Normal 5 16 2 3 3 2" xfId="2302"/>
    <cellStyle name="Normal 5 16 2 3 4" xfId="1509"/>
    <cellStyle name="Normal 5 16 2 3 4 2" xfId="2106"/>
    <cellStyle name="Normal 5 16 2 3 5" xfId="1979"/>
    <cellStyle name="Normal 5 16 2 4" xfId="1568"/>
    <cellStyle name="Normal 5 16 2 4 2" xfId="2162"/>
    <cellStyle name="Normal 5 16 2 5" xfId="1658"/>
    <cellStyle name="Normal 5 16 2 5 2" xfId="2246"/>
    <cellStyle name="Normal 5 16 2 6" xfId="1435"/>
    <cellStyle name="Normal 5 16 2 6 2" xfId="2036"/>
    <cellStyle name="Normal 5 16 2 7" xfId="1901"/>
    <cellStyle name="Normal 5 16 3" xfId="1230"/>
    <cellStyle name="Normal 5 16 3 2" xfId="1357"/>
    <cellStyle name="Normal 5 16 3 2 2" xfId="1463"/>
    <cellStyle name="Normal 5 16 3 2 2 2" xfId="2064"/>
    <cellStyle name="Normal 5 16 3 2 3" xfId="1965"/>
    <cellStyle name="Normal 5 16 3 3" xfId="1523"/>
    <cellStyle name="Normal 5 16 3 3 2" xfId="2120"/>
    <cellStyle name="Normal 5 16 3 4" xfId="1582"/>
    <cellStyle name="Normal 5 16 3 4 2" xfId="2176"/>
    <cellStyle name="Normal 5 16 3 5" xfId="1672"/>
    <cellStyle name="Normal 5 16 3 5 2" xfId="2260"/>
    <cellStyle name="Normal 5 16 3 6" xfId="1421"/>
    <cellStyle name="Normal 5 16 3 6 2" xfId="2022"/>
    <cellStyle name="Normal 5 16 3 7" xfId="1887"/>
    <cellStyle name="Normal 5 16 4" xfId="1211"/>
    <cellStyle name="Normal 5 16 4 2" xfId="1343"/>
    <cellStyle name="Normal 5 16 4 2 2" xfId="1614"/>
    <cellStyle name="Normal 5 16 4 2 2 2" xfId="2204"/>
    <cellStyle name="Normal 5 16 4 2 3" xfId="1951"/>
    <cellStyle name="Normal 5 16 4 3" xfId="1700"/>
    <cellStyle name="Normal 5 16 4 3 2" xfId="2288"/>
    <cellStyle name="Normal 5 16 4 4" xfId="1449"/>
    <cellStyle name="Normal 5 16 4 4 2" xfId="2050"/>
    <cellStyle name="Normal 5 16 4 5" xfId="1873"/>
    <cellStyle name="Normal 5 16 5" xfId="1328"/>
    <cellStyle name="Normal 5 16 5 2" xfId="1495"/>
    <cellStyle name="Normal 5 16 5 2 2" xfId="2092"/>
    <cellStyle name="Normal 5 16 5 3" xfId="1936"/>
    <cellStyle name="Normal 5 16 6" xfId="1554"/>
    <cellStyle name="Normal 5 16 6 2" xfId="2148"/>
    <cellStyle name="Normal 5 16 7" xfId="1644"/>
    <cellStyle name="Normal 5 16 7 2" xfId="2232"/>
    <cellStyle name="Normal 5 16 8" xfId="1407"/>
    <cellStyle name="Normal 5 16 8 2" xfId="2008"/>
    <cellStyle name="Normal 5 16 9" xfId="1859"/>
    <cellStyle name="Normal 5 2" xfId="32"/>
    <cellStyle name="Normal 5 2 2" xfId="1029"/>
    <cellStyle name="Normal 5 2 2 2" xfId="1184"/>
    <cellStyle name="Normal 5 2 2 2 2" xfId="1270"/>
    <cellStyle name="Normal 5 2 2 2 2 2" xfId="1307"/>
    <cellStyle name="Normal 5 2 2 2 2 2 2" xfId="1396"/>
    <cellStyle name="Normal 5 2 2 2 2 2 2 2" xfId="1548"/>
    <cellStyle name="Normal 5 2 2 2 2 2 2 2 2" xfId="2145"/>
    <cellStyle name="Normal 5 2 2 2 2 2 2 3" xfId="2004"/>
    <cellStyle name="Normal 5 2 2 2 2 2 3" xfId="1607"/>
    <cellStyle name="Normal 5 2 2 2 2 2 3 2" xfId="2201"/>
    <cellStyle name="Normal 5 2 2 2 2 2 4" xfId="1697"/>
    <cellStyle name="Normal 5 2 2 2 2 2 4 2" xfId="2285"/>
    <cellStyle name="Normal 5 2 2 2 2 2 5" xfId="1488"/>
    <cellStyle name="Normal 5 2 2 2 2 2 5 2" xfId="2089"/>
    <cellStyle name="Normal 5 2 2 2 2 2 6" xfId="1926"/>
    <cellStyle name="Normal 5 2 2 2 2 3" xfId="1382"/>
    <cellStyle name="Normal 5 2 2 2 2 3 2" xfId="1639"/>
    <cellStyle name="Normal 5 2 2 2 2 3 2 2" xfId="2229"/>
    <cellStyle name="Normal 5 2 2 2 2 3 3" xfId="1725"/>
    <cellStyle name="Normal 5 2 2 2 2 3 3 2" xfId="2313"/>
    <cellStyle name="Normal 5 2 2 2 2 3 4" xfId="1520"/>
    <cellStyle name="Normal 5 2 2 2 2 3 4 2" xfId="2117"/>
    <cellStyle name="Normal 5 2 2 2 2 3 5" xfId="1990"/>
    <cellStyle name="Normal 5 2 2 2 2 4" xfId="1579"/>
    <cellStyle name="Normal 5 2 2 2 2 4 2" xfId="2173"/>
    <cellStyle name="Normal 5 2 2 2 2 5" xfId="1669"/>
    <cellStyle name="Normal 5 2 2 2 2 5 2" xfId="2257"/>
    <cellStyle name="Normal 5 2 2 2 2 6" xfId="1446"/>
    <cellStyle name="Normal 5 2 2 2 2 6 2" xfId="2047"/>
    <cellStyle name="Normal 5 2 2 2 2 7" xfId="1912"/>
    <cellStyle name="Normal 5 2 2 2 3" xfId="1241"/>
    <cellStyle name="Normal 5 2 2 2 3 2" xfId="1368"/>
    <cellStyle name="Normal 5 2 2 2 3 2 2" xfId="1474"/>
    <cellStyle name="Normal 5 2 2 2 3 2 2 2" xfId="2075"/>
    <cellStyle name="Normal 5 2 2 2 3 2 3" xfId="1976"/>
    <cellStyle name="Normal 5 2 2 2 3 3" xfId="1534"/>
    <cellStyle name="Normal 5 2 2 2 3 3 2" xfId="2131"/>
    <cellStyle name="Normal 5 2 2 2 3 4" xfId="1593"/>
    <cellStyle name="Normal 5 2 2 2 3 4 2" xfId="2187"/>
    <cellStyle name="Normal 5 2 2 2 3 5" xfId="1683"/>
    <cellStyle name="Normal 5 2 2 2 3 5 2" xfId="2271"/>
    <cellStyle name="Normal 5 2 2 2 3 6" xfId="1432"/>
    <cellStyle name="Normal 5 2 2 2 3 6 2" xfId="2033"/>
    <cellStyle name="Normal 5 2 2 2 3 7" xfId="1898"/>
    <cellStyle name="Normal 5 2 2 2 4" xfId="1222"/>
    <cellStyle name="Normal 5 2 2 2 4 2" xfId="1354"/>
    <cellStyle name="Normal 5 2 2 2 4 2 2" xfId="1625"/>
    <cellStyle name="Normal 5 2 2 2 4 2 2 2" xfId="2215"/>
    <cellStyle name="Normal 5 2 2 2 4 2 3" xfId="1962"/>
    <cellStyle name="Normal 5 2 2 2 4 3" xfId="1711"/>
    <cellStyle name="Normal 5 2 2 2 4 3 2" xfId="2299"/>
    <cellStyle name="Normal 5 2 2 2 4 4" xfId="1460"/>
    <cellStyle name="Normal 5 2 2 2 4 4 2" xfId="2061"/>
    <cellStyle name="Normal 5 2 2 2 4 5" xfId="1884"/>
    <cellStyle name="Normal 5 2 2 2 5" xfId="1339"/>
    <cellStyle name="Normal 5 2 2 2 5 2" xfId="1506"/>
    <cellStyle name="Normal 5 2 2 2 5 2 2" xfId="2103"/>
    <cellStyle name="Normal 5 2 2 2 5 3" xfId="1947"/>
    <cellStyle name="Normal 5 2 2 2 6" xfId="1565"/>
    <cellStyle name="Normal 5 2 2 2 6 2" xfId="2159"/>
    <cellStyle name="Normal 5 2 2 2 7" xfId="1655"/>
    <cellStyle name="Normal 5 2 2 2 7 2" xfId="2243"/>
    <cellStyle name="Normal 5 2 2 2 8" xfId="1418"/>
    <cellStyle name="Normal 5 2 2 2 8 2" xfId="2019"/>
    <cellStyle name="Normal 5 2 2 2 9" xfId="1870"/>
    <cellStyle name="Normal 5 2 2 3" xfId="1176"/>
    <cellStyle name="Normal 5 2 2 3 2" xfId="1264"/>
    <cellStyle name="Normal 5 2 2 3 2 2" xfId="1301"/>
    <cellStyle name="Normal 5 2 2 3 2 2 2" xfId="1390"/>
    <cellStyle name="Normal 5 2 2 3 2 2 2 2" xfId="1542"/>
    <cellStyle name="Normal 5 2 2 3 2 2 2 2 2" xfId="2139"/>
    <cellStyle name="Normal 5 2 2 3 2 2 2 3" xfId="1998"/>
    <cellStyle name="Normal 5 2 2 3 2 2 3" xfId="1601"/>
    <cellStyle name="Normal 5 2 2 3 2 2 3 2" xfId="2195"/>
    <cellStyle name="Normal 5 2 2 3 2 2 4" xfId="1691"/>
    <cellStyle name="Normal 5 2 2 3 2 2 4 2" xfId="2279"/>
    <cellStyle name="Normal 5 2 2 3 2 2 5" xfId="1482"/>
    <cellStyle name="Normal 5 2 2 3 2 2 5 2" xfId="2083"/>
    <cellStyle name="Normal 5 2 2 3 2 2 6" xfId="1920"/>
    <cellStyle name="Normal 5 2 2 3 2 3" xfId="1376"/>
    <cellStyle name="Normal 5 2 2 3 2 3 2" xfId="1633"/>
    <cellStyle name="Normal 5 2 2 3 2 3 2 2" xfId="2223"/>
    <cellStyle name="Normal 5 2 2 3 2 3 3" xfId="1719"/>
    <cellStyle name="Normal 5 2 2 3 2 3 3 2" xfId="2307"/>
    <cellStyle name="Normal 5 2 2 3 2 3 4" xfId="1514"/>
    <cellStyle name="Normal 5 2 2 3 2 3 4 2" xfId="2111"/>
    <cellStyle name="Normal 5 2 2 3 2 3 5" xfId="1984"/>
    <cellStyle name="Normal 5 2 2 3 2 4" xfId="1573"/>
    <cellStyle name="Normal 5 2 2 3 2 4 2" xfId="2167"/>
    <cellStyle name="Normal 5 2 2 3 2 5" xfId="1663"/>
    <cellStyle name="Normal 5 2 2 3 2 5 2" xfId="2251"/>
    <cellStyle name="Normal 5 2 2 3 2 6" xfId="1440"/>
    <cellStyle name="Normal 5 2 2 3 2 6 2" xfId="2041"/>
    <cellStyle name="Normal 5 2 2 3 2 7" xfId="1906"/>
    <cellStyle name="Normal 5 2 2 3 3" xfId="1235"/>
    <cellStyle name="Normal 5 2 2 3 3 2" xfId="1362"/>
    <cellStyle name="Normal 5 2 2 3 3 2 2" xfId="1468"/>
    <cellStyle name="Normal 5 2 2 3 3 2 2 2" xfId="2069"/>
    <cellStyle name="Normal 5 2 2 3 3 2 3" xfId="1970"/>
    <cellStyle name="Normal 5 2 2 3 3 3" xfId="1528"/>
    <cellStyle name="Normal 5 2 2 3 3 3 2" xfId="2125"/>
    <cellStyle name="Normal 5 2 2 3 3 4" xfId="1587"/>
    <cellStyle name="Normal 5 2 2 3 3 4 2" xfId="2181"/>
    <cellStyle name="Normal 5 2 2 3 3 5" xfId="1677"/>
    <cellStyle name="Normal 5 2 2 3 3 5 2" xfId="2265"/>
    <cellStyle name="Normal 5 2 2 3 3 6" xfId="1426"/>
    <cellStyle name="Normal 5 2 2 3 3 6 2" xfId="2027"/>
    <cellStyle name="Normal 5 2 2 3 3 7" xfId="1892"/>
    <cellStyle name="Normal 5 2 2 3 4" xfId="1216"/>
    <cellStyle name="Normal 5 2 2 3 4 2" xfId="1348"/>
    <cellStyle name="Normal 5 2 2 3 4 2 2" xfId="1619"/>
    <cellStyle name="Normal 5 2 2 3 4 2 2 2" xfId="2209"/>
    <cellStyle name="Normal 5 2 2 3 4 2 3" xfId="1956"/>
    <cellStyle name="Normal 5 2 2 3 4 3" xfId="1705"/>
    <cellStyle name="Normal 5 2 2 3 4 3 2" xfId="2293"/>
    <cellStyle name="Normal 5 2 2 3 4 4" xfId="1454"/>
    <cellStyle name="Normal 5 2 2 3 4 4 2" xfId="2055"/>
    <cellStyle name="Normal 5 2 2 3 4 5" xfId="1878"/>
    <cellStyle name="Normal 5 2 2 3 5" xfId="1333"/>
    <cellStyle name="Normal 5 2 2 3 5 2" xfId="1500"/>
    <cellStyle name="Normal 5 2 2 3 5 2 2" xfId="2097"/>
    <cellStyle name="Normal 5 2 2 3 5 3" xfId="1941"/>
    <cellStyle name="Normal 5 2 2 3 6" xfId="1559"/>
    <cellStyle name="Normal 5 2 2 3 6 2" xfId="2153"/>
    <cellStyle name="Normal 5 2 2 3 7" xfId="1649"/>
    <cellStyle name="Normal 5 2 2 3 7 2" xfId="2237"/>
    <cellStyle name="Normal 5 2 2 3 8" xfId="1412"/>
    <cellStyle name="Normal 5 2 2 3 8 2" xfId="2013"/>
    <cellStyle name="Normal 5 2 2 3 9" xfId="1864"/>
    <cellStyle name="Normal 5 2 3" xfId="1180"/>
    <cellStyle name="Normal 5 2 3 2" xfId="1267"/>
    <cellStyle name="Normal 5 2 3 2 2" xfId="1304"/>
    <cellStyle name="Normal 5 2 3 2 2 2" xfId="1393"/>
    <cellStyle name="Normal 5 2 3 2 2 2 2" xfId="1545"/>
    <cellStyle name="Normal 5 2 3 2 2 2 2 2" xfId="2142"/>
    <cellStyle name="Normal 5 2 3 2 2 2 3" xfId="2001"/>
    <cellStyle name="Normal 5 2 3 2 2 3" xfId="1604"/>
    <cellStyle name="Normal 5 2 3 2 2 3 2" xfId="2198"/>
    <cellStyle name="Normal 5 2 3 2 2 4" xfId="1694"/>
    <cellStyle name="Normal 5 2 3 2 2 4 2" xfId="2282"/>
    <cellStyle name="Normal 5 2 3 2 2 5" xfId="1485"/>
    <cellStyle name="Normal 5 2 3 2 2 5 2" xfId="2086"/>
    <cellStyle name="Normal 5 2 3 2 2 6" xfId="1923"/>
    <cellStyle name="Normal 5 2 3 2 3" xfId="1379"/>
    <cellStyle name="Normal 5 2 3 2 3 2" xfId="1636"/>
    <cellStyle name="Normal 5 2 3 2 3 2 2" xfId="2226"/>
    <cellStyle name="Normal 5 2 3 2 3 3" xfId="1722"/>
    <cellStyle name="Normal 5 2 3 2 3 3 2" xfId="2310"/>
    <cellStyle name="Normal 5 2 3 2 3 4" xfId="1517"/>
    <cellStyle name="Normal 5 2 3 2 3 4 2" xfId="2114"/>
    <cellStyle name="Normal 5 2 3 2 3 5" xfId="1987"/>
    <cellStyle name="Normal 5 2 3 2 4" xfId="1576"/>
    <cellStyle name="Normal 5 2 3 2 4 2" xfId="2170"/>
    <cellStyle name="Normal 5 2 3 2 5" xfId="1666"/>
    <cellStyle name="Normal 5 2 3 2 5 2" xfId="2254"/>
    <cellStyle name="Normal 5 2 3 2 6" xfId="1443"/>
    <cellStyle name="Normal 5 2 3 2 6 2" xfId="2044"/>
    <cellStyle name="Normal 5 2 3 2 7" xfId="1909"/>
    <cellStyle name="Normal 5 2 3 3" xfId="1238"/>
    <cellStyle name="Normal 5 2 3 3 2" xfId="1365"/>
    <cellStyle name="Normal 5 2 3 3 2 2" xfId="1471"/>
    <cellStyle name="Normal 5 2 3 3 2 2 2" xfId="2072"/>
    <cellStyle name="Normal 5 2 3 3 2 3" xfId="1973"/>
    <cellStyle name="Normal 5 2 3 3 3" xfId="1531"/>
    <cellStyle name="Normal 5 2 3 3 3 2" xfId="2128"/>
    <cellStyle name="Normal 5 2 3 3 4" xfId="1590"/>
    <cellStyle name="Normal 5 2 3 3 4 2" xfId="2184"/>
    <cellStyle name="Normal 5 2 3 3 5" xfId="1680"/>
    <cellStyle name="Normal 5 2 3 3 5 2" xfId="2268"/>
    <cellStyle name="Normal 5 2 3 3 6" xfId="1429"/>
    <cellStyle name="Normal 5 2 3 3 6 2" xfId="2030"/>
    <cellStyle name="Normal 5 2 3 3 7" xfId="1895"/>
    <cellStyle name="Normal 5 2 3 4" xfId="1219"/>
    <cellStyle name="Normal 5 2 3 4 2" xfId="1351"/>
    <cellStyle name="Normal 5 2 3 4 2 2" xfId="1622"/>
    <cellStyle name="Normal 5 2 3 4 2 2 2" xfId="2212"/>
    <cellStyle name="Normal 5 2 3 4 2 3" xfId="1959"/>
    <cellStyle name="Normal 5 2 3 4 3" xfId="1708"/>
    <cellStyle name="Normal 5 2 3 4 3 2" xfId="2296"/>
    <cellStyle name="Normal 5 2 3 4 4" xfId="1457"/>
    <cellStyle name="Normal 5 2 3 4 4 2" xfId="2058"/>
    <cellStyle name="Normal 5 2 3 4 5" xfId="1881"/>
    <cellStyle name="Normal 5 2 3 5" xfId="1336"/>
    <cellStyle name="Normal 5 2 3 5 2" xfId="1503"/>
    <cellStyle name="Normal 5 2 3 5 2 2" xfId="2100"/>
    <cellStyle name="Normal 5 2 3 5 3" xfId="1944"/>
    <cellStyle name="Normal 5 2 3 6" xfId="1562"/>
    <cellStyle name="Normal 5 2 3 6 2" xfId="2156"/>
    <cellStyle name="Normal 5 2 3 7" xfId="1652"/>
    <cellStyle name="Normal 5 2 3 7 2" xfId="2240"/>
    <cellStyle name="Normal 5 2 3 8" xfId="1415"/>
    <cellStyle name="Normal 5 2 3 8 2" xfId="2016"/>
    <cellStyle name="Normal 5 2 3 9" xfId="1867"/>
    <cellStyle name="Normal 5 2 4" xfId="1171"/>
    <cellStyle name="Normal 5 2 4 2" xfId="1261"/>
    <cellStyle name="Normal 5 2 4 2 2" xfId="1298"/>
    <cellStyle name="Normal 5 2 4 2 2 2" xfId="1387"/>
    <cellStyle name="Normal 5 2 4 2 2 2 2" xfId="1539"/>
    <cellStyle name="Normal 5 2 4 2 2 2 2 2" xfId="2136"/>
    <cellStyle name="Normal 5 2 4 2 2 2 3" xfId="1995"/>
    <cellStyle name="Normal 5 2 4 2 2 3" xfId="1598"/>
    <cellStyle name="Normal 5 2 4 2 2 3 2" xfId="2192"/>
    <cellStyle name="Normal 5 2 4 2 2 4" xfId="1688"/>
    <cellStyle name="Normal 5 2 4 2 2 4 2" xfId="2276"/>
    <cellStyle name="Normal 5 2 4 2 2 5" xfId="1479"/>
    <cellStyle name="Normal 5 2 4 2 2 5 2" xfId="2080"/>
    <cellStyle name="Normal 5 2 4 2 2 6" xfId="1917"/>
    <cellStyle name="Normal 5 2 4 2 3" xfId="1373"/>
    <cellStyle name="Normal 5 2 4 2 3 2" xfId="1630"/>
    <cellStyle name="Normal 5 2 4 2 3 2 2" xfId="2220"/>
    <cellStyle name="Normal 5 2 4 2 3 3" xfId="1716"/>
    <cellStyle name="Normal 5 2 4 2 3 3 2" xfId="2304"/>
    <cellStyle name="Normal 5 2 4 2 3 4" xfId="1511"/>
    <cellStyle name="Normal 5 2 4 2 3 4 2" xfId="2108"/>
    <cellStyle name="Normal 5 2 4 2 3 5" xfId="1981"/>
    <cellStyle name="Normal 5 2 4 2 4" xfId="1570"/>
    <cellStyle name="Normal 5 2 4 2 4 2" xfId="2164"/>
    <cellStyle name="Normal 5 2 4 2 5" xfId="1660"/>
    <cellStyle name="Normal 5 2 4 2 5 2" xfId="2248"/>
    <cellStyle name="Normal 5 2 4 2 6" xfId="1437"/>
    <cellStyle name="Normal 5 2 4 2 6 2" xfId="2038"/>
    <cellStyle name="Normal 5 2 4 2 7" xfId="1903"/>
    <cellStyle name="Normal 5 2 4 3" xfId="1232"/>
    <cellStyle name="Normal 5 2 4 3 2" xfId="1359"/>
    <cellStyle name="Normal 5 2 4 3 2 2" xfId="1465"/>
    <cellStyle name="Normal 5 2 4 3 2 2 2" xfId="2066"/>
    <cellStyle name="Normal 5 2 4 3 2 3" xfId="1967"/>
    <cellStyle name="Normal 5 2 4 3 3" xfId="1525"/>
    <cellStyle name="Normal 5 2 4 3 3 2" xfId="2122"/>
    <cellStyle name="Normal 5 2 4 3 4" xfId="1584"/>
    <cellStyle name="Normal 5 2 4 3 4 2" xfId="2178"/>
    <cellStyle name="Normal 5 2 4 3 5" xfId="1674"/>
    <cellStyle name="Normal 5 2 4 3 5 2" xfId="2262"/>
    <cellStyle name="Normal 5 2 4 3 6" xfId="1423"/>
    <cellStyle name="Normal 5 2 4 3 6 2" xfId="2024"/>
    <cellStyle name="Normal 5 2 4 3 7" xfId="1889"/>
    <cellStyle name="Normal 5 2 4 4" xfId="1213"/>
    <cellStyle name="Normal 5 2 4 4 2" xfId="1345"/>
    <cellStyle name="Normal 5 2 4 4 2 2" xfId="1616"/>
    <cellStyle name="Normal 5 2 4 4 2 2 2" xfId="2206"/>
    <cellStyle name="Normal 5 2 4 4 2 3" xfId="1953"/>
    <cellStyle name="Normal 5 2 4 4 3" xfId="1702"/>
    <cellStyle name="Normal 5 2 4 4 3 2" xfId="2290"/>
    <cellStyle name="Normal 5 2 4 4 4" xfId="1451"/>
    <cellStyle name="Normal 5 2 4 4 4 2" xfId="2052"/>
    <cellStyle name="Normal 5 2 4 4 5" xfId="1875"/>
    <cellStyle name="Normal 5 2 4 5" xfId="1330"/>
    <cellStyle name="Normal 5 2 4 5 2" xfId="1497"/>
    <cellStyle name="Normal 5 2 4 5 2 2" xfId="2094"/>
    <cellStyle name="Normal 5 2 4 5 3" xfId="1938"/>
    <cellStyle name="Normal 5 2 4 6" xfId="1556"/>
    <cellStyle name="Normal 5 2 4 6 2" xfId="2150"/>
    <cellStyle name="Normal 5 2 4 7" xfId="1646"/>
    <cellStyle name="Normal 5 2 4 7 2" xfId="2234"/>
    <cellStyle name="Normal 5 2 4 8" xfId="1409"/>
    <cellStyle name="Normal 5 2 4 8 2" xfId="2010"/>
    <cellStyle name="Normal 5 2 4 9" xfId="1861"/>
    <cellStyle name="Normal 5 3" xfId="46"/>
    <cellStyle name="Normal 5 3 2" xfId="1175"/>
    <cellStyle name="Normal 5 3 2 10" xfId="1863"/>
    <cellStyle name="Normal 5 3 2 2" xfId="1183"/>
    <cellStyle name="Normal 5 3 2 2 2" xfId="1269"/>
    <cellStyle name="Normal 5 3 2 2 2 2" xfId="1306"/>
    <cellStyle name="Normal 5 3 2 2 2 2 2" xfId="1395"/>
    <cellStyle name="Normal 5 3 2 2 2 2 2 2" xfId="1547"/>
    <cellStyle name="Normal 5 3 2 2 2 2 2 2 2" xfId="2144"/>
    <cellStyle name="Normal 5 3 2 2 2 2 2 3" xfId="2003"/>
    <cellStyle name="Normal 5 3 2 2 2 2 3" xfId="1606"/>
    <cellStyle name="Normal 5 3 2 2 2 2 3 2" xfId="2200"/>
    <cellStyle name="Normal 5 3 2 2 2 2 4" xfId="1696"/>
    <cellStyle name="Normal 5 3 2 2 2 2 4 2" xfId="2284"/>
    <cellStyle name="Normal 5 3 2 2 2 2 5" xfId="1487"/>
    <cellStyle name="Normal 5 3 2 2 2 2 5 2" xfId="2088"/>
    <cellStyle name="Normal 5 3 2 2 2 2 6" xfId="1925"/>
    <cellStyle name="Normal 5 3 2 2 2 3" xfId="1381"/>
    <cellStyle name="Normal 5 3 2 2 2 3 2" xfId="1638"/>
    <cellStyle name="Normal 5 3 2 2 2 3 2 2" xfId="2228"/>
    <cellStyle name="Normal 5 3 2 2 2 3 3" xfId="1724"/>
    <cellStyle name="Normal 5 3 2 2 2 3 3 2" xfId="2312"/>
    <cellStyle name="Normal 5 3 2 2 2 3 4" xfId="1519"/>
    <cellStyle name="Normal 5 3 2 2 2 3 4 2" xfId="2116"/>
    <cellStyle name="Normal 5 3 2 2 2 3 5" xfId="1989"/>
    <cellStyle name="Normal 5 3 2 2 2 4" xfId="1578"/>
    <cellStyle name="Normal 5 3 2 2 2 4 2" xfId="2172"/>
    <cellStyle name="Normal 5 3 2 2 2 5" xfId="1668"/>
    <cellStyle name="Normal 5 3 2 2 2 5 2" xfId="2256"/>
    <cellStyle name="Normal 5 3 2 2 2 6" xfId="1445"/>
    <cellStyle name="Normal 5 3 2 2 2 6 2" xfId="2046"/>
    <cellStyle name="Normal 5 3 2 2 2 7" xfId="1911"/>
    <cellStyle name="Normal 5 3 2 2 3" xfId="1240"/>
    <cellStyle name="Normal 5 3 2 2 3 2" xfId="1367"/>
    <cellStyle name="Normal 5 3 2 2 3 2 2" xfId="1473"/>
    <cellStyle name="Normal 5 3 2 2 3 2 2 2" xfId="2074"/>
    <cellStyle name="Normal 5 3 2 2 3 2 3" xfId="1975"/>
    <cellStyle name="Normal 5 3 2 2 3 3" xfId="1533"/>
    <cellStyle name="Normal 5 3 2 2 3 3 2" xfId="2130"/>
    <cellStyle name="Normal 5 3 2 2 3 4" xfId="1592"/>
    <cellStyle name="Normal 5 3 2 2 3 4 2" xfId="2186"/>
    <cellStyle name="Normal 5 3 2 2 3 5" xfId="1682"/>
    <cellStyle name="Normal 5 3 2 2 3 5 2" xfId="2270"/>
    <cellStyle name="Normal 5 3 2 2 3 6" xfId="1431"/>
    <cellStyle name="Normal 5 3 2 2 3 6 2" xfId="2032"/>
    <cellStyle name="Normal 5 3 2 2 3 7" xfId="1897"/>
    <cellStyle name="Normal 5 3 2 2 4" xfId="1221"/>
    <cellStyle name="Normal 5 3 2 2 4 2" xfId="1353"/>
    <cellStyle name="Normal 5 3 2 2 4 2 2" xfId="1624"/>
    <cellStyle name="Normal 5 3 2 2 4 2 2 2" xfId="2214"/>
    <cellStyle name="Normal 5 3 2 2 4 2 3" xfId="1961"/>
    <cellStyle name="Normal 5 3 2 2 4 3" xfId="1710"/>
    <cellStyle name="Normal 5 3 2 2 4 3 2" xfId="2298"/>
    <cellStyle name="Normal 5 3 2 2 4 4" xfId="1459"/>
    <cellStyle name="Normal 5 3 2 2 4 4 2" xfId="2060"/>
    <cellStyle name="Normal 5 3 2 2 4 5" xfId="1883"/>
    <cellStyle name="Normal 5 3 2 2 5" xfId="1338"/>
    <cellStyle name="Normal 5 3 2 2 5 2" xfId="1505"/>
    <cellStyle name="Normal 5 3 2 2 5 2 2" xfId="2102"/>
    <cellStyle name="Normal 5 3 2 2 5 3" xfId="1946"/>
    <cellStyle name="Normal 5 3 2 2 6" xfId="1564"/>
    <cellStyle name="Normal 5 3 2 2 6 2" xfId="2158"/>
    <cellStyle name="Normal 5 3 2 2 7" xfId="1654"/>
    <cellStyle name="Normal 5 3 2 2 7 2" xfId="2242"/>
    <cellStyle name="Normal 5 3 2 2 8" xfId="1417"/>
    <cellStyle name="Normal 5 3 2 2 8 2" xfId="2018"/>
    <cellStyle name="Normal 5 3 2 2 9" xfId="1869"/>
    <cellStyle name="Normal 5 3 2 3" xfId="1263"/>
    <cellStyle name="Normal 5 3 2 3 2" xfId="1300"/>
    <cellStyle name="Normal 5 3 2 3 2 2" xfId="1389"/>
    <cellStyle name="Normal 5 3 2 3 2 2 2" xfId="1541"/>
    <cellStyle name="Normal 5 3 2 3 2 2 2 2" xfId="2138"/>
    <cellStyle name="Normal 5 3 2 3 2 2 3" xfId="1997"/>
    <cellStyle name="Normal 5 3 2 3 2 3" xfId="1600"/>
    <cellStyle name="Normal 5 3 2 3 2 3 2" xfId="2194"/>
    <cellStyle name="Normal 5 3 2 3 2 4" xfId="1690"/>
    <cellStyle name="Normal 5 3 2 3 2 4 2" xfId="2278"/>
    <cellStyle name="Normal 5 3 2 3 2 5" xfId="1481"/>
    <cellStyle name="Normal 5 3 2 3 2 5 2" xfId="2082"/>
    <cellStyle name="Normal 5 3 2 3 2 6" xfId="1919"/>
    <cellStyle name="Normal 5 3 2 3 3" xfId="1375"/>
    <cellStyle name="Normal 5 3 2 3 3 2" xfId="1632"/>
    <cellStyle name="Normal 5 3 2 3 3 2 2" xfId="2222"/>
    <cellStyle name="Normal 5 3 2 3 3 3" xfId="1718"/>
    <cellStyle name="Normal 5 3 2 3 3 3 2" xfId="2306"/>
    <cellStyle name="Normal 5 3 2 3 3 4" xfId="1513"/>
    <cellStyle name="Normal 5 3 2 3 3 4 2" xfId="2110"/>
    <cellStyle name="Normal 5 3 2 3 3 5" xfId="1983"/>
    <cellStyle name="Normal 5 3 2 3 4" xfId="1572"/>
    <cellStyle name="Normal 5 3 2 3 4 2" xfId="2166"/>
    <cellStyle name="Normal 5 3 2 3 5" xfId="1662"/>
    <cellStyle name="Normal 5 3 2 3 5 2" xfId="2250"/>
    <cellStyle name="Normal 5 3 2 3 6" xfId="1439"/>
    <cellStyle name="Normal 5 3 2 3 6 2" xfId="2040"/>
    <cellStyle name="Normal 5 3 2 3 7" xfId="1905"/>
    <cellStyle name="Normal 5 3 2 4" xfId="1234"/>
    <cellStyle name="Normal 5 3 2 4 2" xfId="1361"/>
    <cellStyle name="Normal 5 3 2 4 2 2" xfId="1467"/>
    <cellStyle name="Normal 5 3 2 4 2 2 2" xfId="2068"/>
    <cellStyle name="Normal 5 3 2 4 2 3" xfId="1969"/>
    <cellStyle name="Normal 5 3 2 4 3" xfId="1527"/>
    <cellStyle name="Normal 5 3 2 4 3 2" xfId="2124"/>
    <cellStyle name="Normal 5 3 2 4 4" xfId="1586"/>
    <cellStyle name="Normal 5 3 2 4 4 2" xfId="2180"/>
    <cellStyle name="Normal 5 3 2 4 5" xfId="1676"/>
    <cellStyle name="Normal 5 3 2 4 5 2" xfId="2264"/>
    <cellStyle name="Normal 5 3 2 4 6" xfId="1425"/>
    <cellStyle name="Normal 5 3 2 4 6 2" xfId="2026"/>
    <cellStyle name="Normal 5 3 2 4 7" xfId="1891"/>
    <cellStyle name="Normal 5 3 2 5" xfId="1215"/>
    <cellStyle name="Normal 5 3 2 5 2" xfId="1347"/>
    <cellStyle name="Normal 5 3 2 5 2 2" xfId="1618"/>
    <cellStyle name="Normal 5 3 2 5 2 2 2" xfId="2208"/>
    <cellStyle name="Normal 5 3 2 5 2 3" xfId="1955"/>
    <cellStyle name="Normal 5 3 2 5 3" xfId="1704"/>
    <cellStyle name="Normal 5 3 2 5 3 2" xfId="2292"/>
    <cellStyle name="Normal 5 3 2 5 4" xfId="1453"/>
    <cellStyle name="Normal 5 3 2 5 4 2" xfId="2054"/>
    <cellStyle name="Normal 5 3 2 5 5" xfId="1877"/>
    <cellStyle name="Normal 5 3 2 6" xfId="1332"/>
    <cellStyle name="Normal 5 3 2 6 2" xfId="1499"/>
    <cellStyle name="Normal 5 3 2 6 2 2" xfId="2096"/>
    <cellStyle name="Normal 5 3 2 6 3" xfId="1940"/>
    <cellStyle name="Normal 5 3 2 7" xfId="1558"/>
    <cellStyle name="Normal 5 3 2 7 2" xfId="2152"/>
    <cellStyle name="Normal 5 3 2 8" xfId="1648"/>
    <cellStyle name="Normal 5 3 2 8 2" xfId="2236"/>
    <cellStyle name="Normal 5 3 2 9" xfId="1411"/>
    <cellStyle name="Normal 5 3 2 9 2" xfId="2012"/>
    <cellStyle name="Normal 5 3 3" xfId="1179"/>
    <cellStyle name="Normal 5 3 3 2" xfId="1266"/>
    <cellStyle name="Normal 5 3 3 2 2" xfId="1303"/>
    <cellStyle name="Normal 5 3 3 2 2 2" xfId="1392"/>
    <cellStyle name="Normal 5 3 3 2 2 2 2" xfId="1544"/>
    <cellStyle name="Normal 5 3 3 2 2 2 2 2" xfId="2141"/>
    <cellStyle name="Normal 5 3 3 2 2 2 3" xfId="2000"/>
    <cellStyle name="Normal 5 3 3 2 2 3" xfId="1603"/>
    <cellStyle name="Normal 5 3 3 2 2 3 2" xfId="2197"/>
    <cellStyle name="Normal 5 3 3 2 2 4" xfId="1693"/>
    <cellStyle name="Normal 5 3 3 2 2 4 2" xfId="2281"/>
    <cellStyle name="Normal 5 3 3 2 2 5" xfId="1484"/>
    <cellStyle name="Normal 5 3 3 2 2 5 2" xfId="2085"/>
    <cellStyle name="Normal 5 3 3 2 2 6" xfId="1922"/>
    <cellStyle name="Normal 5 3 3 2 3" xfId="1378"/>
    <cellStyle name="Normal 5 3 3 2 3 2" xfId="1635"/>
    <cellStyle name="Normal 5 3 3 2 3 2 2" xfId="2225"/>
    <cellStyle name="Normal 5 3 3 2 3 3" xfId="1721"/>
    <cellStyle name="Normal 5 3 3 2 3 3 2" xfId="2309"/>
    <cellStyle name="Normal 5 3 3 2 3 4" xfId="1516"/>
    <cellStyle name="Normal 5 3 3 2 3 4 2" xfId="2113"/>
    <cellStyle name="Normal 5 3 3 2 3 5" xfId="1986"/>
    <cellStyle name="Normal 5 3 3 2 4" xfId="1575"/>
    <cellStyle name="Normal 5 3 3 2 4 2" xfId="2169"/>
    <cellStyle name="Normal 5 3 3 2 5" xfId="1665"/>
    <cellStyle name="Normal 5 3 3 2 5 2" xfId="2253"/>
    <cellStyle name="Normal 5 3 3 2 6" xfId="1442"/>
    <cellStyle name="Normal 5 3 3 2 6 2" xfId="2043"/>
    <cellStyle name="Normal 5 3 3 2 7" xfId="1908"/>
    <cellStyle name="Normal 5 3 3 3" xfId="1237"/>
    <cellStyle name="Normal 5 3 3 3 2" xfId="1364"/>
    <cellStyle name="Normal 5 3 3 3 2 2" xfId="1470"/>
    <cellStyle name="Normal 5 3 3 3 2 2 2" xfId="2071"/>
    <cellStyle name="Normal 5 3 3 3 2 3" xfId="1972"/>
    <cellStyle name="Normal 5 3 3 3 3" xfId="1530"/>
    <cellStyle name="Normal 5 3 3 3 3 2" xfId="2127"/>
    <cellStyle name="Normal 5 3 3 3 4" xfId="1589"/>
    <cellStyle name="Normal 5 3 3 3 4 2" xfId="2183"/>
    <cellStyle name="Normal 5 3 3 3 5" xfId="1679"/>
    <cellStyle name="Normal 5 3 3 3 5 2" xfId="2267"/>
    <cellStyle name="Normal 5 3 3 3 6" xfId="1428"/>
    <cellStyle name="Normal 5 3 3 3 6 2" xfId="2029"/>
    <cellStyle name="Normal 5 3 3 3 7" xfId="1894"/>
    <cellStyle name="Normal 5 3 3 4" xfId="1218"/>
    <cellStyle name="Normal 5 3 3 4 2" xfId="1350"/>
    <cellStyle name="Normal 5 3 3 4 2 2" xfId="1621"/>
    <cellStyle name="Normal 5 3 3 4 2 2 2" xfId="2211"/>
    <cellStyle name="Normal 5 3 3 4 2 3" xfId="1958"/>
    <cellStyle name="Normal 5 3 3 4 3" xfId="1707"/>
    <cellStyle name="Normal 5 3 3 4 3 2" xfId="2295"/>
    <cellStyle name="Normal 5 3 3 4 4" xfId="1456"/>
    <cellStyle name="Normal 5 3 3 4 4 2" xfId="2057"/>
    <cellStyle name="Normal 5 3 3 4 5" xfId="1880"/>
    <cellStyle name="Normal 5 3 3 5" xfId="1335"/>
    <cellStyle name="Normal 5 3 3 5 2" xfId="1502"/>
    <cellStyle name="Normal 5 3 3 5 2 2" xfId="2099"/>
    <cellStyle name="Normal 5 3 3 5 3" xfId="1943"/>
    <cellStyle name="Normal 5 3 3 6" xfId="1561"/>
    <cellStyle name="Normal 5 3 3 6 2" xfId="2155"/>
    <cellStyle name="Normal 5 3 3 7" xfId="1651"/>
    <cellStyle name="Normal 5 3 3 7 2" xfId="2239"/>
    <cellStyle name="Normal 5 3 3 8" xfId="1414"/>
    <cellStyle name="Normal 5 3 3 8 2" xfId="2015"/>
    <cellStyle name="Normal 5 3 3 9" xfId="1866"/>
    <cellStyle name="Normal 5 3 4" xfId="1170"/>
    <cellStyle name="Normal 5 3 4 2" xfId="1260"/>
    <cellStyle name="Normal 5 3 4 2 2" xfId="1297"/>
    <cellStyle name="Normal 5 3 4 2 2 2" xfId="1386"/>
    <cellStyle name="Normal 5 3 4 2 2 2 2" xfId="1538"/>
    <cellStyle name="Normal 5 3 4 2 2 2 2 2" xfId="2135"/>
    <cellStyle name="Normal 5 3 4 2 2 2 3" xfId="1994"/>
    <cellStyle name="Normal 5 3 4 2 2 3" xfId="1597"/>
    <cellStyle name="Normal 5 3 4 2 2 3 2" xfId="2191"/>
    <cellStyle name="Normal 5 3 4 2 2 4" xfId="1687"/>
    <cellStyle name="Normal 5 3 4 2 2 4 2" xfId="2275"/>
    <cellStyle name="Normal 5 3 4 2 2 5" xfId="1478"/>
    <cellStyle name="Normal 5 3 4 2 2 5 2" xfId="2079"/>
    <cellStyle name="Normal 5 3 4 2 2 6" xfId="1916"/>
    <cellStyle name="Normal 5 3 4 2 3" xfId="1372"/>
    <cellStyle name="Normal 5 3 4 2 3 2" xfId="1629"/>
    <cellStyle name="Normal 5 3 4 2 3 2 2" xfId="2219"/>
    <cellStyle name="Normal 5 3 4 2 3 3" xfId="1715"/>
    <cellStyle name="Normal 5 3 4 2 3 3 2" xfId="2303"/>
    <cellStyle name="Normal 5 3 4 2 3 4" xfId="1510"/>
    <cellStyle name="Normal 5 3 4 2 3 4 2" xfId="2107"/>
    <cellStyle name="Normal 5 3 4 2 3 5" xfId="1980"/>
    <cellStyle name="Normal 5 3 4 2 4" xfId="1569"/>
    <cellStyle name="Normal 5 3 4 2 4 2" xfId="2163"/>
    <cellStyle name="Normal 5 3 4 2 5" xfId="1659"/>
    <cellStyle name="Normal 5 3 4 2 5 2" xfId="2247"/>
    <cellStyle name="Normal 5 3 4 2 6" xfId="1436"/>
    <cellStyle name="Normal 5 3 4 2 6 2" xfId="2037"/>
    <cellStyle name="Normal 5 3 4 2 7" xfId="1902"/>
    <cellStyle name="Normal 5 3 4 3" xfId="1231"/>
    <cellStyle name="Normal 5 3 4 3 2" xfId="1358"/>
    <cellStyle name="Normal 5 3 4 3 2 2" xfId="1464"/>
    <cellStyle name="Normal 5 3 4 3 2 2 2" xfId="2065"/>
    <cellStyle name="Normal 5 3 4 3 2 3" xfId="1966"/>
    <cellStyle name="Normal 5 3 4 3 3" xfId="1524"/>
    <cellStyle name="Normal 5 3 4 3 3 2" xfId="2121"/>
    <cellStyle name="Normal 5 3 4 3 4" xfId="1583"/>
    <cellStyle name="Normal 5 3 4 3 4 2" xfId="2177"/>
    <cellStyle name="Normal 5 3 4 3 5" xfId="1673"/>
    <cellStyle name="Normal 5 3 4 3 5 2" xfId="2261"/>
    <cellStyle name="Normal 5 3 4 3 6" xfId="1422"/>
    <cellStyle name="Normal 5 3 4 3 6 2" xfId="2023"/>
    <cellStyle name="Normal 5 3 4 3 7" xfId="1888"/>
    <cellStyle name="Normal 5 3 4 4" xfId="1212"/>
    <cellStyle name="Normal 5 3 4 4 2" xfId="1344"/>
    <cellStyle name="Normal 5 3 4 4 2 2" xfId="1615"/>
    <cellStyle name="Normal 5 3 4 4 2 2 2" xfId="2205"/>
    <cellStyle name="Normal 5 3 4 4 2 3" xfId="1952"/>
    <cellStyle name="Normal 5 3 4 4 3" xfId="1701"/>
    <cellStyle name="Normal 5 3 4 4 3 2" xfId="2289"/>
    <cellStyle name="Normal 5 3 4 4 4" xfId="1450"/>
    <cellStyle name="Normal 5 3 4 4 4 2" xfId="2051"/>
    <cellStyle name="Normal 5 3 4 4 5" xfId="1874"/>
    <cellStyle name="Normal 5 3 4 5" xfId="1329"/>
    <cellStyle name="Normal 5 3 4 5 2" xfId="1496"/>
    <cellStyle name="Normal 5 3 4 5 2 2" xfId="2093"/>
    <cellStyle name="Normal 5 3 4 5 3" xfId="1937"/>
    <cellStyle name="Normal 5 3 4 6" xfId="1555"/>
    <cellStyle name="Normal 5 3 4 6 2" xfId="2149"/>
    <cellStyle name="Normal 5 3 4 7" xfId="1645"/>
    <cellStyle name="Normal 5 3 4 7 2" xfId="2233"/>
    <cellStyle name="Normal 5 3 4 8" xfId="1408"/>
    <cellStyle name="Normal 5 3 4 8 2" xfId="2009"/>
    <cellStyle name="Normal 5 3 4 9" xfId="1860"/>
    <cellStyle name="Normal 5 4" xfId="85"/>
    <cellStyle name="Normal 5 4 2" xfId="1181"/>
    <cellStyle name="Normal 5 4 2 2" xfId="1268"/>
    <cellStyle name="Normal 5 4 2 2 2" xfId="1305"/>
    <cellStyle name="Normal 5 4 2 2 2 2" xfId="1394"/>
    <cellStyle name="Normal 5 4 2 2 2 2 2" xfId="1546"/>
    <cellStyle name="Normal 5 4 2 2 2 2 2 2" xfId="2143"/>
    <cellStyle name="Normal 5 4 2 2 2 2 3" xfId="2002"/>
    <cellStyle name="Normal 5 4 2 2 2 3" xfId="1605"/>
    <cellStyle name="Normal 5 4 2 2 2 3 2" xfId="2199"/>
    <cellStyle name="Normal 5 4 2 2 2 4" xfId="1695"/>
    <cellStyle name="Normal 5 4 2 2 2 4 2" xfId="2283"/>
    <cellStyle name="Normal 5 4 2 2 2 5" xfId="1486"/>
    <cellStyle name="Normal 5 4 2 2 2 5 2" xfId="2087"/>
    <cellStyle name="Normal 5 4 2 2 2 6" xfId="1924"/>
    <cellStyle name="Normal 5 4 2 2 3" xfId="1380"/>
    <cellStyle name="Normal 5 4 2 2 3 2" xfId="1637"/>
    <cellStyle name="Normal 5 4 2 2 3 2 2" xfId="2227"/>
    <cellStyle name="Normal 5 4 2 2 3 3" xfId="1723"/>
    <cellStyle name="Normal 5 4 2 2 3 3 2" xfId="2311"/>
    <cellStyle name="Normal 5 4 2 2 3 4" xfId="1518"/>
    <cellStyle name="Normal 5 4 2 2 3 4 2" xfId="2115"/>
    <cellStyle name="Normal 5 4 2 2 3 5" xfId="1988"/>
    <cellStyle name="Normal 5 4 2 2 4" xfId="1577"/>
    <cellStyle name="Normal 5 4 2 2 4 2" xfId="2171"/>
    <cellStyle name="Normal 5 4 2 2 5" xfId="1667"/>
    <cellStyle name="Normal 5 4 2 2 5 2" xfId="2255"/>
    <cellStyle name="Normal 5 4 2 2 6" xfId="1444"/>
    <cellStyle name="Normal 5 4 2 2 6 2" xfId="2045"/>
    <cellStyle name="Normal 5 4 2 2 7" xfId="1910"/>
    <cellStyle name="Normal 5 4 2 3" xfId="1239"/>
    <cellStyle name="Normal 5 4 2 3 2" xfId="1366"/>
    <cellStyle name="Normal 5 4 2 3 2 2" xfId="1472"/>
    <cellStyle name="Normal 5 4 2 3 2 2 2" xfId="2073"/>
    <cellStyle name="Normal 5 4 2 3 2 3" xfId="1974"/>
    <cellStyle name="Normal 5 4 2 3 3" xfId="1532"/>
    <cellStyle name="Normal 5 4 2 3 3 2" xfId="2129"/>
    <cellStyle name="Normal 5 4 2 3 4" xfId="1591"/>
    <cellStyle name="Normal 5 4 2 3 4 2" xfId="2185"/>
    <cellStyle name="Normal 5 4 2 3 5" xfId="1681"/>
    <cellStyle name="Normal 5 4 2 3 5 2" xfId="2269"/>
    <cellStyle name="Normal 5 4 2 3 6" xfId="1430"/>
    <cellStyle name="Normal 5 4 2 3 6 2" xfId="2031"/>
    <cellStyle name="Normal 5 4 2 3 7" xfId="1896"/>
    <cellStyle name="Normal 5 4 2 4" xfId="1220"/>
    <cellStyle name="Normal 5 4 2 4 2" xfId="1352"/>
    <cellStyle name="Normal 5 4 2 4 2 2" xfId="1623"/>
    <cellStyle name="Normal 5 4 2 4 2 2 2" xfId="2213"/>
    <cellStyle name="Normal 5 4 2 4 2 3" xfId="1960"/>
    <cellStyle name="Normal 5 4 2 4 3" xfId="1709"/>
    <cellStyle name="Normal 5 4 2 4 3 2" xfId="2297"/>
    <cellStyle name="Normal 5 4 2 4 4" xfId="1458"/>
    <cellStyle name="Normal 5 4 2 4 4 2" xfId="2059"/>
    <cellStyle name="Normal 5 4 2 4 5" xfId="1882"/>
    <cellStyle name="Normal 5 4 2 5" xfId="1337"/>
    <cellStyle name="Normal 5 4 2 5 2" xfId="1504"/>
    <cellStyle name="Normal 5 4 2 5 2 2" xfId="2101"/>
    <cellStyle name="Normal 5 4 2 5 3" xfId="1945"/>
    <cellStyle name="Normal 5 4 2 6" xfId="1563"/>
    <cellStyle name="Normal 5 4 2 6 2" xfId="2157"/>
    <cellStyle name="Normal 5 4 2 7" xfId="1653"/>
    <cellStyle name="Normal 5 4 2 7 2" xfId="2241"/>
    <cellStyle name="Normal 5 4 2 8" xfId="1416"/>
    <cellStyle name="Normal 5 4 2 8 2" xfId="2017"/>
    <cellStyle name="Normal 5 4 2 9" xfId="1868"/>
    <cellStyle name="Normal 5 4 3" xfId="1172"/>
    <cellStyle name="Normal 5 4 3 2" xfId="1262"/>
    <cellStyle name="Normal 5 4 3 2 2" xfId="1299"/>
    <cellStyle name="Normal 5 4 3 2 2 2" xfId="1388"/>
    <cellStyle name="Normal 5 4 3 2 2 2 2" xfId="1540"/>
    <cellStyle name="Normal 5 4 3 2 2 2 2 2" xfId="2137"/>
    <cellStyle name="Normal 5 4 3 2 2 2 3" xfId="1996"/>
    <cellStyle name="Normal 5 4 3 2 2 3" xfId="1599"/>
    <cellStyle name="Normal 5 4 3 2 2 3 2" xfId="2193"/>
    <cellStyle name="Normal 5 4 3 2 2 4" xfId="1689"/>
    <cellStyle name="Normal 5 4 3 2 2 4 2" xfId="2277"/>
    <cellStyle name="Normal 5 4 3 2 2 5" xfId="1480"/>
    <cellStyle name="Normal 5 4 3 2 2 5 2" xfId="2081"/>
    <cellStyle name="Normal 5 4 3 2 2 6" xfId="1918"/>
    <cellStyle name="Normal 5 4 3 2 3" xfId="1374"/>
    <cellStyle name="Normal 5 4 3 2 3 2" xfId="1631"/>
    <cellStyle name="Normal 5 4 3 2 3 2 2" xfId="2221"/>
    <cellStyle name="Normal 5 4 3 2 3 3" xfId="1717"/>
    <cellStyle name="Normal 5 4 3 2 3 3 2" xfId="2305"/>
    <cellStyle name="Normal 5 4 3 2 3 4" xfId="1512"/>
    <cellStyle name="Normal 5 4 3 2 3 4 2" xfId="2109"/>
    <cellStyle name="Normal 5 4 3 2 3 5" xfId="1982"/>
    <cellStyle name="Normal 5 4 3 2 4" xfId="1571"/>
    <cellStyle name="Normal 5 4 3 2 4 2" xfId="2165"/>
    <cellStyle name="Normal 5 4 3 2 5" xfId="1661"/>
    <cellStyle name="Normal 5 4 3 2 5 2" xfId="2249"/>
    <cellStyle name="Normal 5 4 3 2 6" xfId="1438"/>
    <cellStyle name="Normal 5 4 3 2 6 2" xfId="2039"/>
    <cellStyle name="Normal 5 4 3 2 7" xfId="1904"/>
    <cellStyle name="Normal 5 4 3 3" xfId="1233"/>
    <cellStyle name="Normal 5 4 3 3 2" xfId="1360"/>
    <cellStyle name="Normal 5 4 3 3 2 2" xfId="1466"/>
    <cellStyle name="Normal 5 4 3 3 2 2 2" xfId="2067"/>
    <cellStyle name="Normal 5 4 3 3 2 3" xfId="1968"/>
    <cellStyle name="Normal 5 4 3 3 3" xfId="1526"/>
    <cellStyle name="Normal 5 4 3 3 3 2" xfId="2123"/>
    <cellStyle name="Normal 5 4 3 3 4" xfId="1585"/>
    <cellStyle name="Normal 5 4 3 3 4 2" xfId="2179"/>
    <cellStyle name="Normal 5 4 3 3 5" xfId="1675"/>
    <cellStyle name="Normal 5 4 3 3 5 2" xfId="2263"/>
    <cellStyle name="Normal 5 4 3 3 6" xfId="1424"/>
    <cellStyle name="Normal 5 4 3 3 6 2" xfId="2025"/>
    <cellStyle name="Normal 5 4 3 3 7" xfId="1890"/>
    <cellStyle name="Normal 5 4 3 4" xfId="1214"/>
    <cellStyle name="Normal 5 4 3 4 2" xfId="1346"/>
    <cellStyle name="Normal 5 4 3 4 2 2" xfId="1617"/>
    <cellStyle name="Normal 5 4 3 4 2 2 2" xfId="2207"/>
    <cellStyle name="Normal 5 4 3 4 2 3" xfId="1954"/>
    <cellStyle name="Normal 5 4 3 4 3" xfId="1703"/>
    <cellStyle name="Normal 5 4 3 4 3 2" xfId="2291"/>
    <cellStyle name="Normal 5 4 3 4 4" xfId="1452"/>
    <cellStyle name="Normal 5 4 3 4 4 2" xfId="2053"/>
    <cellStyle name="Normal 5 4 3 4 5" xfId="1876"/>
    <cellStyle name="Normal 5 4 3 5" xfId="1331"/>
    <cellStyle name="Normal 5 4 3 5 2" xfId="1498"/>
    <cellStyle name="Normal 5 4 3 5 2 2" xfId="2095"/>
    <cellStyle name="Normal 5 4 3 5 3" xfId="1939"/>
    <cellStyle name="Normal 5 4 3 6" xfId="1557"/>
    <cellStyle name="Normal 5 4 3 6 2" xfId="2151"/>
    <cellStyle name="Normal 5 4 3 7" xfId="1647"/>
    <cellStyle name="Normal 5 4 3 7 2" xfId="2235"/>
    <cellStyle name="Normal 5 4 3 8" xfId="1410"/>
    <cellStyle name="Normal 5 4 3 8 2" xfId="2011"/>
    <cellStyle name="Normal 5 4 3 9" xfId="1862"/>
    <cellStyle name="Normal 5 5" xfId="90"/>
    <cellStyle name="Normal 5 5 2" xfId="1178"/>
    <cellStyle name="Normal 5 5 2 2" xfId="1265"/>
    <cellStyle name="Normal 5 5 2 2 2" xfId="1302"/>
    <cellStyle name="Normal 5 5 2 2 2 2" xfId="1391"/>
    <cellStyle name="Normal 5 5 2 2 2 2 2" xfId="1543"/>
    <cellStyle name="Normal 5 5 2 2 2 2 2 2" xfId="2140"/>
    <cellStyle name="Normal 5 5 2 2 2 2 3" xfId="1999"/>
    <cellStyle name="Normal 5 5 2 2 2 3" xfId="1602"/>
    <cellStyle name="Normal 5 5 2 2 2 3 2" xfId="2196"/>
    <cellStyle name="Normal 5 5 2 2 2 4" xfId="1692"/>
    <cellStyle name="Normal 5 5 2 2 2 4 2" xfId="2280"/>
    <cellStyle name="Normal 5 5 2 2 2 5" xfId="1483"/>
    <cellStyle name="Normal 5 5 2 2 2 5 2" xfId="2084"/>
    <cellStyle name="Normal 5 5 2 2 2 6" xfId="1921"/>
    <cellStyle name="Normal 5 5 2 2 3" xfId="1377"/>
    <cellStyle name="Normal 5 5 2 2 3 2" xfId="1634"/>
    <cellStyle name="Normal 5 5 2 2 3 2 2" xfId="2224"/>
    <cellStyle name="Normal 5 5 2 2 3 3" xfId="1720"/>
    <cellStyle name="Normal 5 5 2 2 3 3 2" xfId="2308"/>
    <cellStyle name="Normal 5 5 2 2 3 4" xfId="1515"/>
    <cellStyle name="Normal 5 5 2 2 3 4 2" xfId="2112"/>
    <cellStyle name="Normal 5 5 2 2 3 5" xfId="1985"/>
    <cellStyle name="Normal 5 5 2 2 4" xfId="1574"/>
    <cellStyle name="Normal 5 5 2 2 4 2" xfId="2168"/>
    <cellStyle name="Normal 5 5 2 2 5" xfId="1664"/>
    <cellStyle name="Normal 5 5 2 2 5 2" xfId="2252"/>
    <cellStyle name="Normal 5 5 2 2 6" xfId="1441"/>
    <cellStyle name="Normal 5 5 2 2 6 2" xfId="2042"/>
    <cellStyle name="Normal 5 5 2 2 7" xfId="1907"/>
    <cellStyle name="Normal 5 5 2 3" xfId="1236"/>
    <cellStyle name="Normal 5 5 2 3 2" xfId="1363"/>
    <cellStyle name="Normal 5 5 2 3 2 2" xfId="1469"/>
    <cellStyle name="Normal 5 5 2 3 2 2 2" xfId="2070"/>
    <cellStyle name="Normal 5 5 2 3 2 3" xfId="1971"/>
    <cellStyle name="Normal 5 5 2 3 3" xfId="1529"/>
    <cellStyle name="Normal 5 5 2 3 3 2" xfId="2126"/>
    <cellStyle name="Normal 5 5 2 3 4" xfId="1588"/>
    <cellStyle name="Normal 5 5 2 3 4 2" xfId="2182"/>
    <cellStyle name="Normal 5 5 2 3 5" xfId="1678"/>
    <cellStyle name="Normal 5 5 2 3 5 2" xfId="2266"/>
    <cellStyle name="Normal 5 5 2 3 6" xfId="1427"/>
    <cellStyle name="Normal 5 5 2 3 6 2" xfId="2028"/>
    <cellStyle name="Normal 5 5 2 3 7" xfId="1893"/>
    <cellStyle name="Normal 5 5 2 4" xfId="1217"/>
    <cellStyle name="Normal 5 5 2 4 2" xfId="1349"/>
    <cellStyle name="Normal 5 5 2 4 2 2" xfId="1620"/>
    <cellStyle name="Normal 5 5 2 4 2 2 2" xfId="2210"/>
    <cellStyle name="Normal 5 5 2 4 2 3" xfId="1957"/>
    <cellStyle name="Normal 5 5 2 4 3" xfId="1706"/>
    <cellStyle name="Normal 5 5 2 4 3 2" xfId="2294"/>
    <cellStyle name="Normal 5 5 2 4 4" xfId="1455"/>
    <cellStyle name="Normal 5 5 2 4 4 2" xfId="2056"/>
    <cellStyle name="Normal 5 5 2 4 5" xfId="1879"/>
    <cellStyle name="Normal 5 5 2 5" xfId="1334"/>
    <cellStyle name="Normal 5 5 2 5 2" xfId="1501"/>
    <cellStyle name="Normal 5 5 2 5 2 2" xfId="2098"/>
    <cellStyle name="Normal 5 5 2 5 3" xfId="1942"/>
    <cellStyle name="Normal 5 5 2 6" xfId="1560"/>
    <cellStyle name="Normal 5 5 2 6 2" xfId="2154"/>
    <cellStyle name="Normal 5 5 2 7" xfId="1650"/>
    <cellStyle name="Normal 5 5 2 7 2" xfId="2238"/>
    <cellStyle name="Normal 5 5 2 8" xfId="1413"/>
    <cellStyle name="Normal 5 5 2 8 2" xfId="2014"/>
    <cellStyle name="Normal 5 5 2 9" xfId="1865"/>
    <cellStyle name="Normal 5 6" xfId="282"/>
    <cellStyle name="Normal 5 7" xfId="342"/>
    <cellStyle name="Normal 5 8" xfId="369"/>
    <cellStyle name="Normal 5 9" xfId="356"/>
    <cellStyle name="Normal 50" xfId="410"/>
    <cellStyle name="Normal 50 2" xfId="749"/>
    <cellStyle name="Normal 50 2 2" xfId="893"/>
    <cellStyle name="Normal 50 2 3" xfId="832"/>
    <cellStyle name="Normal 50 3" xfId="835"/>
    <cellStyle name="Normal 51" xfId="412"/>
    <cellStyle name="Normal 51 2" xfId="750"/>
    <cellStyle name="Normal 51 2 2" xfId="895"/>
    <cellStyle name="Normal 51 2 3" xfId="945"/>
    <cellStyle name="Normal 51 3" xfId="836"/>
    <cellStyle name="Normal 52" xfId="414"/>
    <cellStyle name="Normal 52 2" xfId="751"/>
    <cellStyle name="Normal 52 2 2" xfId="897"/>
    <cellStyle name="Normal 52 2 3" xfId="944"/>
    <cellStyle name="Normal 52 3" xfId="837"/>
    <cellStyle name="Normal 53" xfId="417"/>
    <cellStyle name="Normal 54" xfId="419"/>
    <cellStyle name="Normal 55" xfId="515"/>
    <cellStyle name="Normal 55 2" xfId="753"/>
    <cellStyle name="Normal 55 3" xfId="569"/>
    <cellStyle name="Normal 56" xfId="468"/>
    <cellStyle name="Normal 57" xfId="505"/>
    <cellStyle name="Normal 58" xfId="507"/>
    <cellStyle name="Normal 59" xfId="509"/>
    <cellStyle name="Normal 6" xfId="27"/>
    <cellStyle name="Normal 6 2" xfId="33"/>
    <cellStyle name="Normal 6 2 2" xfId="1031"/>
    <cellStyle name="Normal 6 3" xfId="47"/>
    <cellStyle name="Normal 6 4" xfId="1030"/>
    <cellStyle name="Normal 6 5" xfId="1155"/>
    <cellStyle name="Normal 60" xfId="511"/>
    <cellStyle name="Normal 61" xfId="504"/>
    <cellStyle name="Normal 62" xfId="517"/>
    <cellStyle name="Normal 63" xfId="524"/>
    <cellStyle name="Normal 64" xfId="520"/>
    <cellStyle name="Normal 65" xfId="522"/>
    <cellStyle name="Normal 66" xfId="525"/>
    <cellStyle name="Normal 67" xfId="527"/>
    <cellStyle name="Normal 68" xfId="529"/>
    <cellStyle name="Normal 69" xfId="953"/>
    <cellStyle name="Normal 7" xfId="17"/>
    <cellStyle name="Normal 7 2" xfId="1032"/>
    <cellStyle name="Normal 70" xfId="955"/>
    <cellStyle name="Normal 71" xfId="964"/>
    <cellStyle name="Normal 71 2" xfId="982"/>
    <cellStyle name="Normal 72" xfId="967"/>
    <cellStyle name="Normal 73" xfId="959"/>
    <cellStyle name="Normal 73 2" xfId="984"/>
    <cellStyle name="Normal 74" xfId="961"/>
    <cellStyle name="Normal 74 2" xfId="985"/>
    <cellStyle name="Normal 75" xfId="969"/>
    <cellStyle name="Normal 75 2" xfId="986"/>
    <cellStyle name="Normal 76" xfId="972"/>
    <cellStyle name="Normal 77" xfId="974"/>
    <cellStyle name="Normal 78" xfId="975"/>
    <cellStyle name="Normal 79" xfId="976"/>
    <cellStyle name="Normal 79 2" xfId="988"/>
    <cellStyle name="Normal 8" xfId="28"/>
    <cellStyle name="Normal 8 2" xfId="35"/>
    <cellStyle name="Normal 8 3" xfId="48"/>
    <cellStyle name="Normal 8 4" xfId="1033"/>
    <cellStyle name="Normal 80" xfId="977"/>
    <cellStyle name="Normal 81" xfId="978"/>
    <cellStyle name="Normal 82" xfId="979"/>
    <cellStyle name="Normal 83" xfId="980"/>
    <cellStyle name="Normal 83 2" xfId="990"/>
    <cellStyle name="Normal 84" xfId="981"/>
    <cellStyle name="Normal 84 2" xfId="992"/>
    <cellStyle name="Normal 85" xfId="993"/>
    <cellStyle name="Normal 86" xfId="994"/>
    <cellStyle name="Normal 87" xfId="995"/>
    <cellStyle name="Normal 88" xfId="996"/>
    <cellStyle name="Normal 89" xfId="997"/>
    <cellStyle name="Normal 9" xfId="29"/>
    <cellStyle name="Normal 9 10" xfId="428"/>
    <cellStyle name="Normal 9 11" xfId="455"/>
    <cellStyle name="Normal 9 12" xfId="444"/>
    <cellStyle name="Normal 9 13" xfId="840"/>
    <cellStyle name="Normal 9 14" xfId="818"/>
    <cellStyle name="Normal 9 15" xfId="1034"/>
    <cellStyle name="Normal 9 2" xfId="36"/>
    <cellStyle name="Normal 9 3" xfId="49"/>
    <cellStyle name="Normal 9 4" xfId="87"/>
    <cellStyle name="Normal 9 5" xfId="89"/>
    <cellStyle name="Normal 9 6" xfId="281"/>
    <cellStyle name="Normal 9 7" xfId="343"/>
    <cellStyle name="Normal 9 8" xfId="368"/>
    <cellStyle name="Normal 9 9" xfId="357"/>
    <cellStyle name="Normal 90" xfId="998"/>
    <cellStyle name="Normal 90 2" xfId="1053"/>
    <cellStyle name="Normal 91" xfId="1000"/>
    <cellStyle name="Normal 92" xfId="1001"/>
    <cellStyle name="Normal 93" xfId="1002"/>
    <cellStyle name="Normal 94" xfId="1003"/>
    <cellStyle name="Normal 95" xfId="1004"/>
    <cellStyle name="Normal 96" xfId="1005"/>
    <cellStyle name="Normal 96 2" xfId="1055"/>
    <cellStyle name="Normal 97" xfId="1007"/>
    <cellStyle name="Normal 98" xfId="1008"/>
    <cellStyle name="Normal 99" xfId="1009"/>
    <cellStyle name="Normal Table" xfId="172"/>
    <cellStyle name="Normal, Of which" xfId="1156"/>
    <cellStyle name="Of which" xfId="1157"/>
    <cellStyle name="Percent [2]" xfId="173"/>
    <cellStyle name="Percent [2] 10" xfId="728"/>
    <cellStyle name="Percent [2] 2" xfId="729"/>
    <cellStyle name="Percent [2] 3" xfId="730"/>
    <cellStyle name="Percent [2] 4" xfId="731"/>
    <cellStyle name="Percent [2] 5" xfId="732"/>
    <cellStyle name="Percent [2] 6" xfId="733"/>
    <cellStyle name="Percent [2] 7" xfId="734"/>
    <cellStyle name="Percent [2] 8" xfId="735"/>
    <cellStyle name="Percent [2] 9" xfId="736"/>
    <cellStyle name="Percent 2" xfId="1158"/>
    <cellStyle name="Percent 3" xfId="1159"/>
    <cellStyle name="percentage difference" xfId="174"/>
    <cellStyle name="percentage difference one decimal" xfId="175"/>
    <cellStyle name="percentage difference zero decimal" xfId="176"/>
    <cellStyle name="Percentual" xfId="177"/>
    <cellStyle name="Ponto" xfId="178"/>
    <cellStyle name="Porcentagem_SEP1196" xfId="179"/>
    <cellStyle name="Porcentaje" xfId="180"/>
    <cellStyle name="Pourcentage 2" xfId="13"/>
    <cellStyle name="Presentation" xfId="181"/>
    <cellStyle name="Publication" xfId="182"/>
    <cellStyle name="Punto" xfId="183"/>
    <cellStyle name="Punto0" xfId="184"/>
    <cellStyle name="Red Text" xfId="1160"/>
    <cellStyle name="SAPBEXaggData" xfId="185"/>
    <cellStyle name="SAPBEXaggDataEmph" xfId="186"/>
    <cellStyle name="SAPBEXaggItem" xfId="187"/>
    <cellStyle name="SAPBEXchaText" xfId="188"/>
    <cellStyle name="SAPBEXexcBad" xfId="189"/>
    <cellStyle name="SAPBEXexcCritical" xfId="190"/>
    <cellStyle name="SAPBEXexcGood" xfId="191"/>
    <cellStyle name="SAPBEXexcVeryBad" xfId="192"/>
    <cellStyle name="SAPBEXfilterDrill" xfId="193"/>
    <cellStyle name="SAPBEXfilterItem" xfId="194"/>
    <cellStyle name="SAPBEXfilterText" xfId="195"/>
    <cellStyle name="SAPBEXformats" xfId="196"/>
    <cellStyle name="SAPBEXheaderData" xfId="197"/>
    <cellStyle name="SAPBEXheaderItem" xfId="198"/>
    <cellStyle name="SAPBEXheaderText" xfId="199"/>
    <cellStyle name="SAPBEXresData" xfId="200"/>
    <cellStyle name="SAPBEXresDataEmph" xfId="201"/>
    <cellStyle name="SAPBEXresItem" xfId="202"/>
    <cellStyle name="SAPBEXstdData" xfId="203"/>
    <cellStyle name="SAPBEXstdDataEmph" xfId="204"/>
    <cellStyle name="SAPBEXstdItem" xfId="205"/>
    <cellStyle name="SAPBEXstdItem 2" xfId="1161"/>
    <cellStyle name="SAPBEXsubData" xfId="206"/>
    <cellStyle name="SAPBEXsubDataEmph" xfId="207"/>
    <cellStyle name="SAPBEXsubItem" xfId="208"/>
    <cellStyle name="SAPBEXtitle" xfId="209"/>
    <cellStyle name="SAPBEXundefined" xfId="210"/>
    <cellStyle name="Sep. milhar [2]" xfId="211"/>
    <cellStyle name="Separador de m" xfId="212"/>
    <cellStyle name="Separador de m 10" xfId="760"/>
    <cellStyle name="Separador de m 2" xfId="761"/>
    <cellStyle name="Separador de m 3" xfId="762"/>
    <cellStyle name="Separador de m 4" xfId="763"/>
    <cellStyle name="Separador de m 5" xfId="764"/>
    <cellStyle name="Separador de m 6" xfId="765"/>
    <cellStyle name="Separador de m 7" xfId="766"/>
    <cellStyle name="Separador de m 8" xfId="767"/>
    <cellStyle name="Separador de m 9" xfId="768"/>
    <cellStyle name="Separador de milhares [0]_A" xfId="213"/>
    <cellStyle name="Separador de milhares_A" xfId="214"/>
    <cellStyle name="Sheet Title" xfId="215"/>
    <cellStyle name="Style1" xfId="1162"/>
    <cellStyle name="Text" xfId="216"/>
    <cellStyle name="Text 10" xfId="773"/>
    <cellStyle name="Text 2" xfId="774"/>
    <cellStyle name="Text 3" xfId="775"/>
    <cellStyle name="Text 4" xfId="776"/>
    <cellStyle name="Text 5" xfId="777"/>
    <cellStyle name="Text 6" xfId="778"/>
    <cellStyle name="Text 7" xfId="779"/>
    <cellStyle name="Text 8" xfId="780"/>
    <cellStyle name="Text 9" xfId="781"/>
    <cellStyle name="þ_x001d_ð‡_x000c_éþ÷_x000c_âþU_x0001__x001f__x000f_&quot;_x0007__x0001__x0001_" xfId="1163"/>
    <cellStyle name="þ_x001d_ð‡_x000c_éþ÷_x000c_âþU_x0001__x001f__x000f_&quot;_x000f__x0001__x0001_" xfId="1164"/>
    <cellStyle name="Titulo1" xfId="217"/>
    <cellStyle name="Titulo2" xfId="218"/>
    <cellStyle name="TopGrey" xfId="1165"/>
    <cellStyle name="V¡rgula" xfId="219"/>
    <cellStyle name="V¡rgula0" xfId="220"/>
    <cellStyle name="vaca" xfId="221"/>
    <cellStyle name="Vírgula" xfId="222"/>
    <cellStyle name="Vírgula 10" xfId="787"/>
    <cellStyle name="Vírgula 2" xfId="788"/>
    <cellStyle name="Vírgula 3" xfId="789"/>
    <cellStyle name="Vírgula 4" xfId="790"/>
    <cellStyle name="Vírgula 5" xfId="791"/>
    <cellStyle name="Vírgula 6" xfId="792"/>
    <cellStyle name="Vírgula 7" xfId="793"/>
    <cellStyle name="Vírgula 8" xfId="794"/>
    <cellStyle name="Vírgula 9" xfId="795"/>
    <cellStyle name="WebAnchor1" xfId="223"/>
    <cellStyle name="WebAnchor2" xfId="224"/>
    <cellStyle name="WebAnchor3" xfId="225"/>
    <cellStyle name="WebAnchor4" xfId="226"/>
    <cellStyle name="WebAnchor5" xfId="227"/>
    <cellStyle name="WebAnchor6" xfId="228"/>
    <cellStyle name="WebAnchor7" xfId="229"/>
    <cellStyle name="Webexclude" xfId="230"/>
    <cellStyle name="WebFN" xfId="231"/>
    <cellStyle name="WebFN1" xfId="232"/>
    <cellStyle name="WebFN2" xfId="233"/>
    <cellStyle name="WebFN3" xfId="234"/>
    <cellStyle name="WebFN4" xfId="235"/>
    <cellStyle name="WebHR" xfId="236"/>
    <cellStyle name="WebIndent1" xfId="237"/>
    <cellStyle name="WebIndent1wFN3" xfId="238"/>
    <cellStyle name="WebIndent2" xfId="239"/>
    <cellStyle name="WebNoBR" xfId="240"/>
    <cellStyle name="ДАТА" xfId="241"/>
    <cellStyle name="ДЕНЕЖНЫЙ_BOPENGC" xfId="242"/>
    <cellStyle name="ЗАГОЛОВОК1" xfId="243"/>
    <cellStyle name="ЗАГОЛОВОК2" xfId="244"/>
    <cellStyle name="ИТОГОВЫЙ" xfId="245"/>
    <cellStyle name="Обычный_BOPENGC" xfId="246"/>
    <cellStyle name="ПРОЦЕНТНЫЙ_BOPENGC" xfId="247"/>
    <cellStyle name="ТЕКСТ" xfId="248"/>
    <cellStyle name="ФИКСИРОВАННЫЙ" xfId="249"/>
    <cellStyle name="ФИНАНСОВЫЙ_BOPENGC" xfId="25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topLeftCell="D1" workbookViewId="0">
      <selection activeCell="E18" sqref="E18"/>
    </sheetView>
  </sheetViews>
  <sheetFormatPr baseColWidth="10" defaultColWidth="8.88671875" defaultRowHeight="15.75"/>
  <cols>
    <col min="2" max="2" width="43.77734375" bestFit="1" customWidth="1"/>
    <col min="3" max="3" width="34.77734375" customWidth="1"/>
    <col min="4" max="4" width="28" customWidth="1"/>
    <col min="5" max="5" width="34.33203125" customWidth="1"/>
  </cols>
  <sheetData>
    <row r="1" spans="2:5" s="17" customFormat="1"/>
    <row r="2" spans="2:5" s="17" customFormat="1">
      <c r="B2" s="42" t="s">
        <v>41</v>
      </c>
    </row>
    <row r="3" spans="2:5" s="17" customFormat="1">
      <c r="B3" s="42" t="s">
        <v>42</v>
      </c>
      <c r="C3"/>
    </row>
    <row r="4" spans="2:5" s="17" customFormat="1">
      <c r="B4" s="42" t="s">
        <v>43</v>
      </c>
    </row>
    <row r="5" spans="2:5" s="17" customFormat="1">
      <c r="B5" s="42" t="s">
        <v>44</v>
      </c>
    </row>
    <row r="6" spans="2:5" s="17" customFormat="1">
      <c r="B6" s="42"/>
    </row>
    <row r="8" spans="2:5" ht="18.75">
      <c r="B8" s="15" t="s">
        <v>15</v>
      </c>
    </row>
    <row r="9" spans="2:5" ht="18.75">
      <c r="B9" s="16" t="s">
        <v>28</v>
      </c>
    </row>
    <row r="11" spans="2:5">
      <c r="B11" s="17" t="s">
        <v>16</v>
      </c>
    </row>
    <row r="12" spans="2:5" ht="16.5" thickBot="1">
      <c r="B12" s="18" t="s">
        <v>17</v>
      </c>
      <c r="C12" s="18" t="s">
        <v>18</v>
      </c>
      <c r="D12" s="18" t="s">
        <v>19</v>
      </c>
      <c r="E12" s="18" t="s">
        <v>52</v>
      </c>
    </row>
    <row r="13" spans="2:5">
      <c r="B13" s="19" t="s">
        <v>20</v>
      </c>
      <c r="C13" s="20" t="s">
        <v>29</v>
      </c>
      <c r="D13" s="20" t="s">
        <v>20</v>
      </c>
      <c r="E13" s="60">
        <v>45901</v>
      </c>
    </row>
    <row r="14" spans="2:5">
      <c r="B14" s="19" t="s">
        <v>21</v>
      </c>
      <c r="C14" s="20" t="s">
        <v>30</v>
      </c>
      <c r="D14" s="20" t="s">
        <v>21</v>
      </c>
      <c r="E14" s="22" t="s">
        <v>113</v>
      </c>
    </row>
    <row r="15" spans="2:5">
      <c r="B15" s="19" t="s">
        <v>22</v>
      </c>
      <c r="C15" s="20" t="s">
        <v>31</v>
      </c>
      <c r="D15" s="20" t="s">
        <v>22</v>
      </c>
      <c r="E15" s="21" t="s">
        <v>56</v>
      </c>
    </row>
    <row r="16" spans="2:5">
      <c r="B16" s="17" t="s">
        <v>23</v>
      </c>
      <c r="C16" s="23"/>
    </row>
    <row r="17" spans="2:3">
      <c r="B17" s="17" t="s">
        <v>24</v>
      </c>
      <c r="C17" s="23"/>
    </row>
    <row r="19" spans="2:3">
      <c r="B19" s="17" t="s">
        <v>25</v>
      </c>
      <c r="C19" s="17" t="s">
        <v>32</v>
      </c>
    </row>
    <row r="20" spans="2:3">
      <c r="B20" s="17" t="s">
        <v>26</v>
      </c>
      <c r="C20" s="24" t="s">
        <v>27</v>
      </c>
    </row>
    <row r="23" spans="2:3" s="43" customFormat="1" ht="47.25">
      <c r="B23" s="55" t="s">
        <v>53</v>
      </c>
    </row>
    <row r="24" spans="2:3" s="43" customFormat="1">
      <c r="B24" s="52" t="s">
        <v>33</v>
      </c>
      <c r="C24" s="44"/>
    </row>
    <row r="25" spans="2:3" s="43" customFormat="1">
      <c r="B25" s="53" t="s">
        <v>45</v>
      </c>
      <c r="C25" s="45"/>
    </row>
    <row r="26" spans="2:3" s="43" customFormat="1">
      <c r="B26" s="53" t="s">
        <v>37</v>
      </c>
    </row>
    <row r="27" spans="2:3" s="43" customFormat="1">
      <c r="B27" s="53" t="s">
        <v>46</v>
      </c>
      <c r="C27" s="46"/>
    </row>
    <row r="28" spans="2:3" s="43" customFormat="1">
      <c r="B28" s="53" t="s">
        <v>38</v>
      </c>
      <c r="C28" s="44"/>
    </row>
    <row r="29" spans="2:3" s="43" customFormat="1">
      <c r="B29" s="53" t="s">
        <v>12</v>
      </c>
      <c r="C29" s="47"/>
    </row>
    <row r="30" spans="2:3" s="43" customFormat="1">
      <c r="B30" s="52" t="s">
        <v>3</v>
      </c>
      <c r="C30" s="47"/>
    </row>
    <row r="31" spans="2:3" s="43" customFormat="1">
      <c r="B31" s="53" t="s">
        <v>47</v>
      </c>
      <c r="C31" s="49"/>
    </row>
    <row r="32" spans="2:3" s="43" customFormat="1">
      <c r="B32" s="53" t="s">
        <v>11</v>
      </c>
      <c r="C32" s="47"/>
    </row>
    <row r="33" spans="2:3" s="43" customFormat="1">
      <c r="B33" s="53" t="s">
        <v>48</v>
      </c>
      <c r="C33" s="50"/>
    </row>
    <row r="34" spans="2:3" s="43" customFormat="1">
      <c r="B34" s="53" t="s">
        <v>8</v>
      </c>
      <c r="C34" s="50"/>
    </row>
    <row r="35" spans="2:3" s="43" customFormat="1">
      <c r="B35" s="56" t="s">
        <v>54</v>
      </c>
      <c r="C35" s="50"/>
    </row>
    <row r="36" spans="2:3" s="43" customFormat="1" ht="31.5">
      <c r="B36" s="54" t="s">
        <v>49</v>
      </c>
      <c r="C36" s="50"/>
    </row>
    <row r="37" spans="2:3" s="43" customFormat="1">
      <c r="B37" s="53" t="s">
        <v>9</v>
      </c>
    </row>
    <row r="38" spans="2:3" s="43" customFormat="1">
      <c r="B38" s="52" t="s">
        <v>34</v>
      </c>
      <c r="C38" s="47"/>
    </row>
    <row r="39" spans="2:3" s="43" customFormat="1">
      <c r="C39" s="50"/>
    </row>
    <row r="40" spans="2:3" s="43" customFormat="1">
      <c r="B40" s="48"/>
    </row>
    <row r="41" spans="2:3" s="43" customFormat="1">
      <c r="B41" s="51"/>
      <c r="C41" s="50"/>
    </row>
    <row r="42" spans="2:3">
      <c r="B42" s="25"/>
      <c r="C42" s="1"/>
    </row>
  </sheetData>
  <hyperlinks>
    <hyperlink ref="B13" location="Mensuelle!A1" display="Mensuelle"/>
    <hyperlink ref="B14" location="Trimestrielle!A1" display="Trimestrielle"/>
    <hyperlink ref="B15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35"/>
  <sheetViews>
    <sheetView zoomScale="90" zoomScaleNormal="90" workbookViewId="0">
      <pane xSplit="1" ySplit="6" topLeftCell="C202" activePane="bottomRight" state="frozen"/>
      <selection activeCell="A69" sqref="A69:XFD71"/>
      <selection pane="topRight" activeCell="A69" sqref="A69:XFD71"/>
      <selection pane="bottomLeft" activeCell="A69" sqref="A69:XFD71"/>
      <selection pane="bottomRight" activeCell="B219" sqref="B219:P219"/>
    </sheetView>
  </sheetViews>
  <sheetFormatPr baseColWidth="10" defaultColWidth="10.6640625" defaultRowHeight="15.75"/>
  <cols>
    <col min="1" max="1" width="27.77734375" customWidth="1"/>
    <col min="2" max="2" width="30.21875" customWidth="1"/>
    <col min="3" max="3" width="16.5546875" bestFit="1" customWidth="1"/>
    <col min="4" max="4" width="10" customWidth="1"/>
    <col min="5" max="5" width="11.33203125" customWidth="1"/>
    <col min="6" max="6" width="17.109375" customWidth="1"/>
    <col min="7" max="7" width="16" customWidth="1"/>
    <col min="8" max="9" width="11.6640625" bestFit="1" customWidth="1"/>
    <col min="10" max="10" width="13" customWidth="1"/>
    <col min="11" max="11" width="19" bestFit="1" customWidth="1"/>
    <col min="12" max="12" width="11.6640625" customWidth="1"/>
    <col min="13" max="13" width="16.33203125" customWidth="1"/>
    <col min="14" max="16" width="11.6640625" bestFit="1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7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3" t="s">
        <v>35</v>
      </c>
      <c r="B5" s="71" t="s">
        <v>1</v>
      </c>
      <c r="C5" s="71"/>
      <c r="D5" s="71"/>
      <c r="E5" s="71"/>
      <c r="F5" s="71"/>
      <c r="G5" s="71"/>
      <c r="H5" s="71"/>
      <c r="I5" s="71" t="s">
        <v>3</v>
      </c>
      <c r="J5" s="71"/>
      <c r="K5" s="71"/>
      <c r="L5" s="71"/>
      <c r="M5" s="71"/>
      <c r="N5" s="71"/>
      <c r="O5" s="71"/>
      <c r="P5" s="72" t="s">
        <v>5</v>
      </c>
    </row>
    <row r="6" spans="1:16" s="33" customFormat="1" ht="93.75">
      <c r="A6" s="74"/>
      <c r="B6" s="37" t="s">
        <v>36</v>
      </c>
      <c r="C6" s="35" t="s">
        <v>37</v>
      </c>
      <c r="D6" s="38" t="s">
        <v>6</v>
      </c>
      <c r="E6" s="38" t="s">
        <v>57</v>
      </c>
      <c r="F6" s="38" t="s">
        <v>38</v>
      </c>
      <c r="G6" s="36" t="s">
        <v>12</v>
      </c>
      <c r="H6" s="35" t="s">
        <v>2</v>
      </c>
      <c r="I6" s="36" t="s">
        <v>50</v>
      </c>
      <c r="J6" s="38" t="s">
        <v>48</v>
      </c>
      <c r="K6" s="39" t="s">
        <v>8</v>
      </c>
      <c r="L6" s="38" t="s">
        <v>54</v>
      </c>
      <c r="M6" s="36" t="s">
        <v>13</v>
      </c>
      <c r="N6" s="39" t="s">
        <v>9</v>
      </c>
      <c r="O6" s="39" t="s">
        <v>2</v>
      </c>
      <c r="P6" s="72"/>
    </row>
    <row r="7" spans="1:16" s="2" customFormat="1">
      <c r="A7" s="29">
        <v>39448</v>
      </c>
      <c r="B7" s="30">
        <v>79689.100000000006</v>
      </c>
      <c r="C7" s="30">
        <v>156706</v>
      </c>
      <c r="D7" s="30">
        <v>85963.499999999985</v>
      </c>
      <c r="E7" s="30"/>
      <c r="F7" s="31">
        <v>43197.2</v>
      </c>
      <c r="G7" s="30">
        <v>5755.2</v>
      </c>
      <c r="H7" s="32">
        <f t="shared" ref="H7:H41" si="0">SUM(B7:G7)</f>
        <v>371311</v>
      </c>
      <c r="I7" s="30">
        <v>6484.6000000000013</v>
      </c>
      <c r="J7" s="30">
        <v>2368.6</v>
      </c>
      <c r="K7" s="30">
        <v>95793.099999999991</v>
      </c>
      <c r="L7" s="30"/>
      <c r="M7" s="32">
        <v>-2809.7999999999984</v>
      </c>
      <c r="N7" s="32">
        <v>34954.400000000009</v>
      </c>
      <c r="O7" s="32">
        <f t="shared" ref="O7:O38" si="1">SUM(I7:N7)</f>
        <v>136790.9</v>
      </c>
      <c r="P7" s="32">
        <f t="shared" ref="P7:P38" si="2">O7+H7</f>
        <v>508101.9</v>
      </c>
    </row>
    <row r="8" spans="1:16" s="2" customFormat="1">
      <c r="A8" s="29">
        <v>39479</v>
      </c>
      <c r="B8" s="30">
        <v>80782.5</v>
      </c>
      <c r="C8" s="30">
        <v>156964.79999999996</v>
      </c>
      <c r="D8" s="30">
        <v>89136.799999999988</v>
      </c>
      <c r="E8" s="30"/>
      <c r="F8" s="31">
        <v>51858.599999999969</v>
      </c>
      <c r="G8" s="30">
        <v>6551.5999999999995</v>
      </c>
      <c r="H8" s="32">
        <f t="shared" si="0"/>
        <v>385294.29999999993</v>
      </c>
      <c r="I8" s="30">
        <v>6666.6</v>
      </c>
      <c r="J8" s="30">
        <v>2117.1999999999998</v>
      </c>
      <c r="K8" s="30">
        <v>99408.400000000009</v>
      </c>
      <c r="L8" s="30"/>
      <c r="M8" s="32">
        <v>-3353.1999999999975</v>
      </c>
      <c r="N8" s="32">
        <v>33219.700000000012</v>
      </c>
      <c r="O8" s="32">
        <f t="shared" si="1"/>
        <v>138058.70000000001</v>
      </c>
      <c r="P8" s="32">
        <f t="shared" si="2"/>
        <v>523352.99999999994</v>
      </c>
    </row>
    <row r="9" spans="1:16" s="2" customFormat="1">
      <c r="A9" s="29">
        <v>39508</v>
      </c>
      <c r="B9" s="30">
        <v>80635.8</v>
      </c>
      <c r="C9" s="30">
        <v>168932.30000000002</v>
      </c>
      <c r="D9" s="30">
        <v>89083.5</v>
      </c>
      <c r="E9" s="30"/>
      <c r="F9" s="31">
        <v>59602.599999999991</v>
      </c>
      <c r="G9" s="30">
        <v>6755.5</v>
      </c>
      <c r="H9" s="32">
        <f t="shared" si="0"/>
        <v>405009.7</v>
      </c>
      <c r="I9" s="30">
        <v>6970.2</v>
      </c>
      <c r="J9" s="30">
        <v>2145.1999999999998</v>
      </c>
      <c r="K9" s="30">
        <v>92586.200000000012</v>
      </c>
      <c r="L9" s="30"/>
      <c r="M9" s="32">
        <v>-1790.1999999999987</v>
      </c>
      <c r="N9" s="32">
        <v>32622.400000000009</v>
      </c>
      <c r="O9" s="32">
        <f t="shared" si="1"/>
        <v>132533.80000000002</v>
      </c>
      <c r="P9" s="32">
        <f t="shared" si="2"/>
        <v>537543.5</v>
      </c>
    </row>
    <row r="10" spans="1:16" s="2" customFormat="1">
      <c r="A10" s="29">
        <v>39539</v>
      </c>
      <c r="B10" s="30">
        <v>89167.6</v>
      </c>
      <c r="C10" s="30">
        <v>164775.5</v>
      </c>
      <c r="D10" s="30">
        <v>88413.100000000035</v>
      </c>
      <c r="E10" s="30"/>
      <c r="F10" s="31">
        <v>54473.499999999993</v>
      </c>
      <c r="G10" s="30">
        <v>6549.9999999999991</v>
      </c>
      <c r="H10" s="32">
        <f t="shared" si="0"/>
        <v>403379.70000000007</v>
      </c>
      <c r="I10" s="30">
        <v>7507.9000000000005</v>
      </c>
      <c r="J10" s="30">
        <v>1906.4</v>
      </c>
      <c r="K10" s="30">
        <v>87299.400000000009</v>
      </c>
      <c r="L10" s="30"/>
      <c r="M10" s="32">
        <v>-1494.7</v>
      </c>
      <c r="N10" s="32">
        <v>39359.30000000001</v>
      </c>
      <c r="O10" s="32">
        <f t="shared" si="1"/>
        <v>134578.30000000002</v>
      </c>
      <c r="P10" s="32">
        <f t="shared" si="2"/>
        <v>537958.00000000012</v>
      </c>
    </row>
    <row r="11" spans="1:16" s="2" customFormat="1">
      <c r="A11" s="29">
        <v>39569</v>
      </c>
      <c r="B11" s="30">
        <v>90127.5</v>
      </c>
      <c r="C11" s="30">
        <v>156462.79999999999</v>
      </c>
      <c r="D11" s="30">
        <v>89650.3</v>
      </c>
      <c r="E11" s="30"/>
      <c r="F11" s="31">
        <v>51599.676999999981</v>
      </c>
      <c r="G11" s="30">
        <v>6609</v>
      </c>
      <c r="H11" s="32">
        <f t="shared" si="0"/>
        <v>394449.27699999994</v>
      </c>
      <c r="I11" s="30">
        <v>7522.4000000000015</v>
      </c>
      <c r="J11" s="30">
        <v>2593.4</v>
      </c>
      <c r="K11" s="30">
        <v>93514.500000000015</v>
      </c>
      <c r="L11" s="30"/>
      <c r="M11" s="32">
        <v>-2988.6000000000022</v>
      </c>
      <c r="N11" s="32">
        <v>35857.899999999987</v>
      </c>
      <c r="O11" s="32">
        <f t="shared" si="1"/>
        <v>136499.6</v>
      </c>
      <c r="P11" s="32">
        <f t="shared" si="2"/>
        <v>530948.87699999998</v>
      </c>
    </row>
    <row r="12" spans="1:16" s="2" customFormat="1">
      <c r="A12" s="29">
        <v>39600</v>
      </c>
      <c r="B12" s="30">
        <v>99266.699999999983</v>
      </c>
      <c r="C12" s="30">
        <v>167031.90000000005</v>
      </c>
      <c r="D12" s="30">
        <v>86848.6</v>
      </c>
      <c r="E12" s="30"/>
      <c r="F12" s="31">
        <v>53497.899999999987</v>
      </c>
      <c r="G12" s="30">
        <v>7103.2</v>
      </c>
      <c r="H12" s="32">
        <f t="shared" si="0"/>
        <v>413748.30000000005</v>
      </c>
      <c r="I12" s="30">
        <v>7739.7999999999993</v>
      </c>
      <c r="J12" s="30">
        <v>2889.3</v>
      </c>
      <c r="K12" s="30">
        <v>98965.5</v>
      </c>
      <c r="L12" s="30"/>
      <c r="M12" s="32">
        <v>-3918.8000000000029</v>
      </c>
      <c r="N12" s="32">
        <v>37576.499999999985</v>
      </c>
      <c r="O12" s="32">
        <f t="shared" si="1"/>
        <v>143252.29999999999</v>
      </c>
      <c r="P12" s="32">
        <f t="shared" si="2"/>
        <v>557000.60000000009</v>
      </c>
    </row>
    <row r="13" spans="1:16" s="2" customFormat="1">
      <c r="A13" s="29">
        <v>39630</v>
      </c>
      <c r="B13" s="30">
        <v>111386.09999999999</v>
      </c>
      <c r="C13" s="30">
        <v>168605.40000000002</v>
      </c>
      <c r="D13" s="30">
        <v>91211.199999999997</v>
      </c>
      <c r="E13" s="30"/>
      <c r="F13" s="31">
        <v>53458.899999999965</v>
      </c>
      <c r="G13" s="30">
        <v>7182.9</v>
      </c>
      <c r="H13" s="32">
        <f t="shared" si="0"/>
        <v>431844.5</v>
      </c>
      <c r="I13" s="30">
        <v>8014.7</v>
      </c>
      <c r="J13" s="30">
        <v>2612.9</v>
      </c>
      <c r="K13" s="30">
        <v>103402.7</v>
      </c>
      <c r="L13" s="30"/>
      <c r="M13" s="32">
        <v>-3510.600000000004</v>
      </c>
      <c r="N13" s="32">
        <v>30446.685000000005</v>
      </c>
      <c r="O13" s="32">
        <f t="shared" si="1"/>
        <v>140966.38500000001</v>
      </c>
      <c r="P13" s="32">
        <f t="shared" si="2"/>
        <v>572810.88500000001</v>
      </c>
    </row>
    <row r="14" spans="1:16" s="2" customFormat="1">
      <c r="A14" s="29">
        <v>39661</v>
      </c>
      <c r="B14" s="30">
        <v>110188.89999999998</v>
      </c>
      <c r="C14" s="30">
        <v>177071.50000000003</v>
      </c>
      <c r="D14" s="30">
        <v>92805.89999999998</v>
      </c>
      <c r="E14" s="30"/>
      <c r="F14" s="31">
        <v>58804.200000000048</v>
      </c>
      <c r="G14" s="30">
        <v>7450.8999999999987</v>
      </c>
      <c r="H14" s="32">
        <f t="shared" si="0"/>
        <v>446321.40000000008</v>
      </c>
      <c r="I14" s="30">
        <v>8104.7999999999993</v>
      </c>
      <c r="J14" s="30">
        <v>3329</v>
      </c>
      <c r="K14" s="30">
        <v>104321.8</v>
      </c>
      <c r="L14" s="30"/>
      <c r="M14" s="32">
        <v>-4501.2999999999993</v>
      </c>
      <c r="N14" s="32">
        <v>28249.700000000026</v>
      </c>
      <c r="O14" s="32">
        <f t="shared" si="1"/>
        <v>139504.00000000003</v>
      </c>
      <c r="P14" s="32">
        <f t="shared" si="2"/>
        <v>585825.40000000014</v>
      </c>
    </row>
    <row r="15" spans="1:16" s="2" customFormat="1">
      <c r="A15" s="29">
        <v>39692</v>
      </c>
      <c r="B15" s="30">
        <v>110350.20000000001</v>
      </c>
      <c r="C15" s="30">
        <v>184837.59999999998</v>
      </c>
      <c r="D15" s="30">
        <v>94519.900000000009</v>
      </c>
      <c r="E15" s="30"/>
      <c r="F15" s="31">
        <v>63322.599999999984</v>
      </c>
      <c r="G15" s="30">
        <v>7610.2999999999993</v>
      </c>
      <c r="H15" s="32">
        <f t="shared" si="0"/>
        <v>460640.6</v>
      </c>
      <c r="I15" s="30">
        <v>8094.7999999999993</v>
      </c>
      <c r="J15" s="30">
        <v>3473.3</v>
      </c>
      <c r="K15" s="30">
        <v>104968.7</v>
      </c>
      <c r="L15" s="30"/>
      <c r="M15" s="32">
        <v>-3204.8000000000047</v>
      </c>
      <c r="N15" s="32">
        <v>31659.900000000012</v>
      </c>
      <c r="O15" s="32">
        <f t="shared" si="1"/>
        <v>144991.9</v>
      </c>
      <c r="P15" s="32">
        <f t="shared" si="2"/>
        <v>605632.5</v>
      </c>
    </row>
    <row r="16" spans="1:16" s="2" customFormat="1">
      <c r="A16" s="29">
        <v>39722</v>
      </c>
      <c r="B16" s="30">
        <v>108669.70000000001</v>
      </c>
      <c r="C16" s="30">
        <v>187490</v>
      </c>
      <c r="D16" s="30">
        <v>96513.4</v>
      </c>
      <c r="E16" s="30"/>
      <c r="F16" s="31">
        <v>59725.2</v>
      </c>
      <c r="G16" s="30">
        <v>7351.6999999999989</v>
      </c>
      <c r="H16" s="32">
        <f t="shared" si="0"/>
        <v>459750</v>
      </c>
      <c r="I16" s="30">
        <v>8207.2000000000007</v>
      </c>
      <c r="J16" s="30">
        <v>3310.6</v>
      </c>
      <c r="K16" s="30">
        <v>106571.9</v>
      </c>
      <c r="L16" s="30"/>
      <c r="M16" s="32">
        <v>-2334.8999999999978</v>
      </c>
      <c r="N16" s="32">
        <v>39808.500000000015</v>
      </c>
      <c r="O16" s="32">
        <f t="shared" si="1"/>
        <v>155563.30000000002</v>
      </c>
      <c r="P16" s="32">
        <f t="shared" si="2"/>
        <v>615313.30000000005</v>
      </c>
    </row>
    <row r="17" spans="1:16" s="2" customFormat="1">
      <c r="A17" s="29">
        <v>39753</v>
      </c>
      <c r="B17" s="30">
        <v>106022.1</v>
      </c>
      <c r="C17" s="30">
        <v>186562.3</v>
      </c>
      <c r="D17" s="30">
        <v>99180.900000000023</v>
      </c>
      <c r="E17" s="30"/>
      <c r="F17" s="31">
        <v>63216.900000000009</v>
      </c>
      <c r="G17" s="30">
        <v>7345.2999999999993</v>
      </c>
      <c r="H17" s="32">
        <f t="shared" si="0"/>
        <v>462327.50000000006</v>
      </c>
      <c r="I17" s="30">
        <v>8247.7000000000007</v>
      </c>
      <c r="J17" s="30">
        <v>3369.6</v>
      </c>
      <c r="K17" s="30">
        <v>111968.8</v>
      </c>
      <c r="L17" s="30"/>
      <c r="M17" s="32">
        <v>-1439.3000000000011</v>
      </c>
      <c r="N17" s="32">
        <v>37207.399999999987</v>
      </c>
      <c r="O17" s="32">
        <f t="shared" si="1"/>
        <v>159354.19999999998</v>
      </c>
      <c r="P17" s="32">
        <f t="shared" si="2"/>
        <v>621681.70000000007</v>
      </c>
    </row>
    <row r="18" spans="1:16" s="2" customFormat="1">
      <c r="A18" s="29">
        <v>39783</v>
      </c>
      <c r="B18" s="30">
        <v>112622.5</v>
      </c>
      <c r="C18" s="30">
        <v>207061.90000000005</v>
      </c>
      <c r="D18" s="30">
        <v>99838.999999999985</v>
      </c>
      <c r="E18" s="30"/>
      <c r="F18" s="31">
        <v>63073.699999999953</v>
      </c>
      <c r="G18" s="30">
        <v>7693.2999999999975</v>
      </c>
      <c r="H18" s="32">
        <f t="shared" si="0"/>
        <v>490290.39999999997</v>
      </c>
      <c r="I18" s="30">
        <v>8345</v>
      </c>
      <c r="J18" s="30">
        <v>5225.7</v>
      </c>
      <c r="K18" s="30">
        <v>113622.39999999999</v>
      </c>
      <c r="L18" s="30"/>
      <c r="M18" s="32">
        <v>-3768.2999999999984</v>
      </c>
      <c r="N18" s="32">
        <v>55045</v>
      </c>
      <c r="O18" s="32">
        <f t="shared" si="1"/>
        <v>178469.8</v>
      </c>
      <c r="P18" s="32">
        <f t="shared" si="2"/>
        <v>668760.19999999995</v>
      </c>
    </row>
    <row r="19" spans="1:16" s="2" customFormat="1">
      <c r="A19" s="29">
        <v>39814</v>
      </c>
      <c r="B19" s="30">
        <v>103454.39999999999</v>
      </c>
      <c r="C19" s="30">
        <v>199773.80000000002</v>
      </c>
      <c r="D19" s="30">
        <v>98524.999999999985</v>
      </c>
      <c r="E19" s="30"/>
      <c r="F19" s="31">
        <v>63221.099999999991</v>
      </c>
      <c r="G19" s="30">
        <v>7855.0999999999995</v>
      </c>
      <c r="H19" s="32">
        <f t="shared" si="0"/>
        <v>472829.39999999997</v>
      </c>
      <c r="I19" s="30">
        <v>8380</v>
      </c>
      <c r="J19" s="30">
        <v>5513.8</v>
      </c>
      <c r="K19" s="30">
        <v>106093.2</v>
      </c>
      <c r="L19" s="30"/>
      <c r="M19" s="32">
        <v>-2038.7000000000032</v>
      </c>
      <c r="N19" s="32">
        <v>42560.5</v>
      </c>
      <c r="O19" s="32">
        <f t="shared" si="1"/>
        <v>160508.79999999999</v>
      </c>
      <c r="P19" s="32">
        <f t="shared" si="2"/>
        <v>633338.19999999995</v>
      </c>
    </row>
    <row r="20" spans="1:16" s="2" customFormat="1">
      <c r="A20" s="29">
        <v>39845</v>
      </c>
      <c r="B20" s="30">
        <v>100983.2</v>
      </c>
      <c r="C20" s="30">
        <v>195147.6</v>
      </c>
      <c r="D20" s="30">
        <v>100309.7</v>
      </c>
      <c r="E20" s="30"/>
      <c r="F20" s="31">
        <v>63836.368000000002</v>
      </c>
      <c r="G20" s="30">
        <v>7970.8</v>
      </c>
      <c r="H20" s="32">
        <f t="shared" si="0"/>
        <v>468247.66800000001</v>
      </c>
      <c r="I20" s="30">
        <v>8605</v>
      </c>
      <c r="J20" s="30">
        <v>6639.8</v>
      </c>
      <c r="K20" s="30">
        <v>109982.6</v>
      </c>
      <c r="L20" s="30"/>
      <c r="M20" s="32">
        <v>-1453.3999999999999</v>
      </c>
      <c r="N20" s="32">
        <v>39728.400000000001</v>
      </c>
      <c r="O20" s="32">
        <f t="shared" si="1"/>
        <v>163502.40000000002</v>
      </c>
      <c r="P20" s="32">
        <f t="shared" si="2"/>
        <v>631750.06799999997</v>
      </c>
    </row>
    <row r="21" spans="1:16" s="2" customFormat="1">
      <c r="A21" s="29">
        <v>39873</v>
      </c>
      <c r="B21" s="30">
        <v>99933.9</v>
      </c>
      <c r="C21" s="30">
        <v>203598.3</v>
      </c>
      <c r="D21" s="30">
        <v>99993.599999999991</v>
      </c>
      <c r="E21" s="30"/>
      <c r="F21" s="31">
        <v>67860.600000000006</v>
      </c>
      <c r="G21" s="30">
        <v>8009.0999999999995</v>
      </c>
      <c r="H21" s="32">
        <f t="shared" si="0"/>
        <v>479395.49999999988</v>
      </c>
      <c r="I21" s="30">
        <v>8899.4</v>
      </c>
      <c r="J21" s="30">
        <v>5647.2</v>
      </c>
      <c r="K21" s="30">
        <v>115251</v>
      </c>
      <c r="L21" s="30"/>
      <c r="M21" s="32">
        <v>278.69999999999777</v>
      </c>
      <c r="N21" s="32">
        <v>22781.8</v>
      </c>
      <c r="O21" s="32">
        <f t="shared" si="1"/>
        <v>152858.1</v>
      </c>
      <c r="P21" s="32">
        <f t="shared" si="2"/>
        <v>632253.59999999986</v>
      </c>
    </row>
    <row r="22" spans="1:16" s="2" customFormat="1">
      <c r="A22" s="29">
        <v>39904</v>
      </c>
      <c r="B22" s="30">
        <v>103575.8</v>
      </c>
      <c r="C22" s="30">
        <v>200820.90000000002</v>
      </c>
      <c r="D22" s="30">
        <v>102644.59999999999</v>
      </c>
      <c r="E22" s="30"/>
      <c r="F22" s="31">
        <v>69235.39999999998</v>
      </c>
      <c r="G22" s="30">
        <v>8171.6</v>
      </c>
      <c r="H22" s="32">
        <f t="shared" si="0"/>
        <v>484448.29999999993</v>
      </c>
      <c r="I22" s="30">
        <v>9006.1</v>
      </c>
      <c r="J22" s="30">
        <v>5663.5</v>
      </c>
      <c r="K22" s="30">
        <v>112091.2</v>
      </c>
      <c r="L22" s="30"/>
      <c r="M22" s="32">
        <v>-4413.4999999999991</v>
      </c>
      <c r="N22" s="32">
        <v>25258.5</v>
      </c>
      <c r="O22" s="32">
        <f t="shared" si="1"/>
        <v>147605.79999999999</v>
      </c>
      <c r="P22" s="32">
        <f t="shared" si="2"/>
        <v>632054.09999999986</v>
      </c>
    </row>
    <row r="23" spans="1:16" s="2" customFormat="1">
      <c r="A23" s="29">
        <v>39934</v>
      </c>
      <c r="B23" s="30">
        <v>100323.1</v>
      </c>
      <c r="C23" s="30">
        <v>196045.00000000006</v>
      </c>
      <c r="D23" s="30">
        <v>105416.20000000001</v>
      </c>
      <c r="E23" s="30"/>
      <c r="F23" s="31">
        <v>68900.700000000026</v>
      </c>
      <c r="G23" s="30">
        <v>8540.2999999999993</v>
      </c>
      <c r="H23" s="32">
        <f t="shared" si="0"/>
        <v>479225.3000000001</v>
      </c>
      <c r="I23" s="30">
        <v>8970.6999999999989</v>
      </c>
      <c r="J23" s="30">
        <v>4707.2</v>
      </c>
      <c r="K23" s="30">
        <v>114201.7</v>
      </c>
      <c r="L23" s="30"/>
      <c r="M23" s="32">
        <v>2428.6000000000049</v>
      </c>
      <c r="N23" s="32">
        <v>58703.1</v>
      </c>
      <c r="O23" s="32">
        <f t="shared" si="1"/>
        <v>189011.3</v>
      </c>
      <c r="P23" s="32">
        <f t="shared" si="2"/>
        <v>668236.60000000009</v>
      </c>
    </row>
    <row r="24" spans="1:16" s="2" customFormat="1">
      <c r="A24" s="29">
        <v>39965</v>
      </c>
      <c r="B24" s="30">
        <v>108011.2</v>
      </c>
      <c r="C24" s="30">
        <v>202721.79999999996</v>
      </c>
      <c r="D24" s="30">
        <v>106915.59999999998</v>
      </c>
      <c r="E24" s="30"/>
      <c r="F24" s="31">
        <v>69104.300000000017</v>
      </c>
      <c r="G24" s="30">
        <v>8673.0999999999985</v>
      </c>
      <c r="H24" s="32">
        <f t="shared" si="0"/>
        <v>495425.99999999988</v>
      </c>
      <c r="I24" s="30">
        <v>10110.4</v>
      </c>
      <c r="J24" s="30">
        <v>3207.8999999999996</v>
      </c>
      <c r="K24" s="30">
        <v>126943.8</v>
      </c>
      <c r="L24" s="30"/>
      <c r="M24" s="32">
        <v>-139.8999999999985</v>
      </c>
      <c r="N24" s="32">
        <v>54502.2</v>
      </c>
      <c r="O24" s="32">
        <f t="shared" si="1"/>
        <v>194624.40000000002</v>
      </c>
      <c r="P24" s="32">
        <f t="shared" si="2"/>
        <v>690050.39999999991</v>
      </c>
    </row>
    <row r="25" spans="1:16" s="2" customFormat="1">
      <c r="A25" s="29">
        <v>39995</v>
      </c>
      <c r="B25" s="30">
        <v>111942.3</v>
      </c>
      <c r="C25" s="30">
        <v>196651.40000000002</v>
      </c>
      <c r="D25" s="30">
        <v>107474.4</v>
      </c>
      <c r="E25" s="30"/>
      <c r="F25" s="31">
        <v>70439.999999999985</v>
      </c>
      <c r="G25" s="30">
        <v>8690.0999999999985</v>
      </c>
      <c r="H25" s="32">
        <f t="shared" si="0"/>
        <v>495198.19999999995</v>
      </c>
      <c r="I25" s="30">
        <v>10182.999999999998</v>
      </c>
      <c r="J25" s="30">
        <v>2971.7</v>
      </c>
      <c r="K25" s="30">
        <v>127416</v>
      </c>
      <c r="L25" s="30"/>
      <c r="M25" s="32">
        <v>-996.59999999999695</v>
      </c>
      <c r="N25" s="32">
        <v>53711.5</v>
      </c>
      <c r="O25" s="32">
        <f t="shared" si="1"/>
        <v>193285.6</v>
      </c>
      <c r="P25" s="32">
        <f t="shared" si="2"/>
        <v>688483.79999999993</v>
      </c>
    </row>
    <row r="26" spans="1:16" s="2" customFormat="1">
      <c r="A26" s="29">
        <v>40026</v>
      </c>
      <c r="B26" s="30">
        <v>109252.59999999999</v>
      </c>
      <c r="C26" s="30">
        <v>205794.40000000002</v>
      </c>
      <c r="D26" s="30">
        <v>105291.89999999998</v>
      </c>
      <c r="E26" s="30"/>
      <c r="F26" s="31">
        <v>71700.799999999988</v>
      </c>
      <c r="G26" s="30">
        <v>8874.0999999999985</v>
      </c>
      <c r="H26" s="32">
        <f t="shared" si="0"/>
        <v>500913.79999999993</v>
      </c>
      <c r="I26" s="30">
        <v>10806.699999999999</v>
      </c>
      <c r="J26" s="30">
        <v>2286.5</v>
      </c>
      <c r="K26" s="30">
        <v>132736.4</v>
      </c>
      <c r="L26" s="30"/>
      <c r="M26" s="32">
        <v>26.700000000000955</v>
      </c>
      <c r="N26" s="32">
        <v>47450.5</v>
      </c>
      <c r="O26" s="32">
        <f t="shared" si="1"/>
        <v>193306.80000000002</v>
      </c>
      <c r="P26" s="32">
        <f t="shared" si="2"/>
        <v>694220.6</v>
      </c>
    </row>
    <row r="27" spans="1:16" s="2" customFormat="1">
      <c r="A27" s="29">
        <v>40057</v>
      </c>
      <c r="B27" s="30">
        <v>104472.6</v>
      </c>
      <c r="C27" s="30">
        <v>228836.60000000006</v>
      </c>
      <c r="D27" s="30">
        <v>101524.9</v>
      </c>
      <c r="E27" s="30"/>
      <c r="F27" s="31">
        <v>71084.000000000015</v>
      </c>
      <c r="G27" s="30">
        <v>9250.2000000000007</v>
      </c>
      <c r="H27" s="32">
        <f t="shared" si="0"/>
        <v>515168.3000000001</v>
      </c>
      <c r="I27" s="30">
        <v>11042.499999999998</v>
      </c>
      <c r="J27" s="30">
        <v>2277.6999999999998</v>
      </c>
      <c r="K27" s="30">
        <v>136251.1</v>
      </c>
      <c r="L27" s="30"/>
      <c r="M27" s="32">
        <v>-1346.5999999999983</v>
      </c>
      <c r="N27" s="32">
        <v>47387.7</v>
      </c>
      <c r="O27" s="32">
        <f t="shared" si="1"/>
        <v>195612.39999999997</v>
      </c>
      <c r="P27" s="32">
        <f t="shared" si="2"/>
        <v>710780.70000000007</v>
      </c>
    </row>
    <row r="28" spans="1:16" s="2" customFormat="1">
      <c r="A28" s="29">
        <v>40087</v>
      </c>
      <c r="B28" s="30">
        <v>106620.8</v>
      </c>
      <c r="C28" s="30">
        <v>218915.50000000003</v>
      </c>
      <c r="D28" s="30">
        <v>110336.7</v>
      </c>
      <c r="E28" s="30"/>
      <c r="F28" s="31">
        <v>78231</v>
      </c>
      <c r="G28" s="30">
        <v>9777.4999999999982</v>
      </c>
      <c r="H28" s="32">
        <f t="shared" si="0"/>
        <v>523881.50000000006</v>
      </c>
      <c r="I28" s="30">
        <v>11063.9</v>
      </c>
      <c r="J28" s="30">
        <v>1249.4000000000001</v>
      </c>
      <c r="K28" s="30">
        <v>139843.20000000001</v>
      </c>
      <c r="L28" s="30"/>
      <c r="M28" s="32">
        <v>-3475.5999999999976</v>
      </c>
      <c r="N28" s="32">
        <v>50307.1</v>
      </c>
      <c r="O28" s="32">
        <f t="shared" si="1"/>
        <v>198988</v>
      </c>
      <c r="P28" s="32">
        <f t="shared" si="2"/>
        <v>722869.5</v>
      </c>
    </row>
    <row r="29" spans="1:16" s="2" customFormat="1">
      <c r="A29" s="29">
        <v>40118</v>
      </c>
      <c r="B29" s="30">
        <v>104656.9</v>
      </c>
      <c r="C29" s="30">
        <v>210340.20000000004</v>
      </c>
      <c r="D29" s="30">
        <v>115747.1</v>
      </c>
      <c r="E29" s="30"/>
      <c r="F29" s="31">
        <v>78481.700000000012</v>
      </c>
      <c r="G29" s="30">
        <v>9003.4</v>
      </c>
      <c r="H29" s="32">
        <f t="shared" si="0"/>
        <v>518229.3000000001</v>
      </c>
      <c r="I29" s="30">
        <v>11666.8</v>
      </c>
      <c r="J29" s="30">
        <v>2394.6999999999998</v>
      </c>
      <c r="K29" s="30">
        <v>141212</v>
      </c>
      <c r="L29" s="30"/>
      <c r="M29" s="32">
        <v>-3550.4000000000083</v>
      </c>
      <c r="N29" s="32">
        <v>54295.5</v>
      </c>
      <c r="O29" s="32">
        <f t="shared" si="1"/>
        <v>206018.6</v>
      </c>
      <c r="P29" s="32">
        <f t="shared" si="2"/>
        <v>724247.90000000014</v>
      </c>
    </row>
    <row r="30" spans="1:16" s="2" customFormat="1">
      <c r="A30" s="29">
        <v>40148</v>
      </c>
      <c r="B30" s="30">
        <v>120909.20000000001</v>
      </c>
      <c r="C30" s="30">
        <v>246210.90000000002</v>
      </c>
      <c r="D30" s="30">
        <v>116937.90000000001</v>
      </c>
      <c r="E30" s="30"/>
      <c r="F30" s="31">
        <v>81245.400000000009</v>
      </c>
      <c r="G30" s="30">
        <v>9700.5</v>
      </c>
      <c r="H30" s="32">
        <f t="shared" si="0"/>
        <v>575003.9</v>
      </c>
      <c r="I30" s="30">
        <v>11783.1</v>
      </c>
      <c r="J30" s="30">
        <v>3627.5</v>
      </c>
      <c r="K30" s="30">
        <v>143779.1</v>
      </c>
      <c r="L30" s="30"/>
      <c r="M30" s="32">
        <v>-1285.7000000000069</v>
      </c>
      <c r="N30" s="32">
        <v>74176.800000000003</v>
      </c>
      <c r="O30" s="32">
        <f t="shared" si="1"/>
        <v>232080.8</v>
      </c>
      <c r="P30" s="32">
        <f t="shared" si="2"/>
        <v>807084.7</v>
      </c>
    </row>
    <row r="31" spans="1:16" s="2" customFormat="1">
      <c r="A31" s="29">
        <v>40179</v>
      </c>
      <c r="B31" s="30">
        <v>109396.10000000002</v>
      </c>
      <c r="C31" s="30">
        <v>241597.59999999998</v>
      </c>
      <c r="D31" s="30">
        <v>115733.49999999997</v>
      </c>
      <c r="E31" s="30"/>
      <c r="F31" s="31">
        <v>83494.899999999994</v>
      </c>
      <c r="G31" s="30">
        <v>10215.199999999997</v>
      </c>
      <c r="H31" s="32">
        <f t="shared" si="0"/>
        <v>560437.29999999993</v>
      </c>
      <c r="I31" s="30">
        <v>11833.2</v>
      </c>
      <c r="J31" s="30">
        <v>3848</v>
      </c>
      <c r="K31" s="30">
        <v>143845.5</v>
      </c>
      <c r="L31" s="30"/>
      <c r="M31" s="32">
        <v>-2084.9999999999977</v>
      </c>
      <c r="N31" s="32">
        <v>47565.2</v>
      </c>
      <c r="O31" s="32">
        <f t="shared" si="1"/>
        <v>205006.90000000002</v>
      </c>
      <c r="P31" s="32">
        <f t="shared" si="2"/>
        <v>765444.2</v>
      </c>
    </row>
    <row r="32" spans="1:16" s="2" customFormat="1">
      <c r="A32" s="29">
        <v>40210</v>
      </c>
      <c r="B32" s="30">
        <v>110414</v>
      </c>
      <c r="C32" s="30">
        <v>244767.60000000003</v>
      </c>
      <c r="D32" s="30">
        <v>117088.20000000003</v>
      </c>
      <c r="E32" s="30"/>
      <c r="F32" s="31">
        <v>83629.400000000023</v>
      </c>
      <c r="G32" s="30">
        <v>10419.099999999999</v>
      </c>
      <c r="H32" s="32">
        <f t="shared" si="0"/>
        <v>566318.30000000005</v>
      </c>
      <c r="I32" s="30">
        <v>11901.099999999999</v>
      </c>
      <c r="J32" s="30">
        <v>3891.9</v>
      </c>
      <c r="K32" s="30">
        <v>142744.4</v>
      </c>
      <c r="L32" s="30"/>
      <c r="M32" s="32">
        <v>-2638.5999999999972</v>
      </c>
      <c r="N32" s="32">
        <v>52775.7</v>
      </c>
      <c r="O32" s="32">
        <f t="shared" si="1"/>
        <v>208674.5</v>
      </c>
      <c r="P32" s="32">
        <f t="shared" si="2"/>
        <v>774992.8</v>
      </c>
    </row>
    <row r="33" spans="1:16" s="2" customFormat="1">
      <c r="A33" s="29">
        <v>40238</v>
      </c>
      <c r="B33" s="30">
        <v>109450.5</v>
      </c>
      <c r="C33" s="30">
        <v>257628.79999999996</v>
      </c>
      <c r="D33" s="30">
        <v>121964.00000000003</v>
      </c>
      <c r="E33" s="30"/>
      <c r="F33" s="31">
        <v>82957.999999999913</v>
      </c>
      <c r="G33" s="30">
        <v>10295.800000000003</v>
      </c>
      <c r="H33" s="32">
        <f t="shared" si="0"/>
        <v>582297.09999999986</v>
      </c>
      <c r="I33" s="30">
        <v>11832.599999999999</v>
      </c>
      <c r="J33" s="30">
        <v>4455.2</v>
      </c>
      <c r="K33" s="30">
        <v>141896.9</v>
      </c>
      <c r="L33" s="30"/>
      <c r="M33" s="32">
        <v>-1409.4999999999977</v>
      </c>
      <c r="N33" s="32">
        <v>48173.4</v>
      </c>
      <c r="O33" s="32">
        <f t="shared" si="1"/>
        <v>204948.59999999998</v>
      </c>
      <c r="P33" s="32">
        <f t="shared" si="2"/>
        <v>787245.69999999984</v>
      </c>
    </row>
    <row r="34" spans="1:16" s="2" customFormat="1">
      <c r="A34" s="29">
        <v>40269</v>
      </c>
      <c r="B34" s="30">
        <v>113367.30000000002</v>
      </c>
      <c r="C34" s="30">
        <v>249651.3</v>
      </c>
      <c r="D34" s="30">
        <v>125612.40000000004</v>
      </c>
      <c r="E34" s="30"/>
      <c r="F34" s="31">
        <v>83599.500000000015</v>
      </c>
      <c r="G34" s="30">
        <v>10509.8</v>
      </c>
      <c r="H34" s="32">
        <f t="shared" si="0"/>
        <v>582740.30000000005</v>
      </c>
      <c r="I34" s="30">
        <v>11882.599999999999</v>
      </c>
      <c r="J34" s="30">
        <v>3924.4</v>
      </c>
      <c r="K34" s="30">
        <v>141655.9</v>
      </c>
      <c r="L34" s="30"/>
      <c r="M34" s="32">
        <v>-1904.5999999999958</v>
      </c>
      <c r="N34" s="32">
        <v>44667.6</v>
      </c>
      <c r="O34" s="32">
        <f t="shared" si="1"/>
        <v>200225.9</v>
      </c>
      <c r="P34" s="32">
        <f t="shared" si="2"/>
        <v>782966.20000000007</v>
      </c>
    </row>
    <row r="35" spans="1:16" s="2" customFormat="1">
      <c r="A35" s="29">
        <v>40299</v>
      </c>
      <c r="B35" s="30">
        <v>113403.3</v>
      </c>
      <c r="C35" s="30">
        <v>238708.50000000006</v>
      </c>
      <c r="D35" s="30">
        <v>123066.30000000002</v>
      </c>
      <c r="E35" s="30"/>
      <c r="F35" s="31">
        <v>84057.499999999956</v>
      </c>
      <c r="G35" s="30">
        <v>10725.099999999999</v>
      </c>
      <c r="H35" s="32">
        <f t="shared" si="0"/>
        <v>569960.70000000007</v>
      </c>
      <c r="I35" s="30">
        <v>11882.599999999999</v>
      </c>
      <c r="J35" s="30">
        <v>3999.5</v>
      </c>
      <c r="K35" s="30">
        <v>145235.5</v>
      </c>
      <c r="L35" s="30"/>
      <c r="M35" s="32">
        <v>-5699.9999999999982</v>
      </c>
      <c r="N35" s="32">
        <v>46888.2</v>
      </c>
      <c r="O35" s="32">
        <f t="shared" si="1"/>
        <v>202305.8</v>
      </c>
      <c r="P35" s="32">
        <f t="shared" si="2"/>
        <v>772266.5</v>
      </c>
    </row>
    <row r="36" spans="1:16" s="2" customFormat="1">
      <c r="A36" s="29">
        <v>40330</v>
      </c>
      <c r="B36" s="30">
        <v>131106.6</v>
      </c>
      <c r="C36" s="30">
        <v>253277.9</v>
      </c>
      <c r="D36" s="30">
        <v>127077.79999999997</v>
      </c>
      <c r="E36" s="30"/>
      <c r="F36" s="31">
        <v>87855.799999999988</v>
      </c>
      <c r="G36" s="30">
        <v>11854.199999999999</v>
      </c>
      <c r="H36" s="32">
        <f t="shared" si="0"/>
        <v>611172.29999999993</v>
      </c>
      <c r="I36" s="30">
        <v>11896.9</v>
      </c>
      <c r="J36" s="30">
        <v>5313.2</v>
      </c>
      <c r="K36" s="30">
        <v>151899</v>
      </c>
      <c r="L36" s="30"/>
      <c r="M36" s="32">
        <v>-5290.9000000000005</v>
      </c>
      <c r="N36" s="32">
        <v>28694.6</v>
      </c>
      <c r="O36" s="32">
        <f t="shared" si="1"/>
        <v>192512.80000000002</v>
      </c>
      <c r="P36" s="32">
        <f t="shared" si="2"/>
        <v>803685.1</v>
      </c>
    </row>
    <row r="37" spans="1:16" s="2" customFormat="1">
      <c r="A37" s="29">
        <v>40360</v>
      </c>
      <c r="B37" s="30">
        <v>146810.70000000001</v>
      </c>
      <c r="C37" s="30">
        <v>264083.20000000001</v>
      </c>
      <c r="D37" s="30">
        <v>131415</v>
      </c>
      <c r="E37" s="30"/>
      <c r="F37" s="31">
        <v>86018.4</v>
      </c>
      <c r="G37" s="30">
        <v>13770.400000000001</v>
      </c>
      <c r="H37" s="32">
        <f t="shared" si="0"/>
        <v>642097.70000000007</v>
      </c>
      <c r="I37" s="30">
        <v>12567.9</v>
      </c>
      <c r="J37" s="30">
        <v>6419.6</v>
      </c>
      <c r="K37" s="30">
        <v>152036.20000000001</v>
      </c>
      <c r="L37" s="30"/>
      <c r="M37" s="32">
        <v>-4161.8000000000029</v>
      </c>
      <c r="N37" s="32">
        <v>31789.5</v>
      </c>
      <c r="O37" s="32">
        <f t="shared" si="1"/>
        <v>198651.40000000002</v>
      </c>
      <c r="P37" s="32">
        <f t="shared" si="2"/>
        <v>840749.10000000009</v>
      </c>
    </row>
    <row r="38" spans="1:16" s="2" customFormat="1">
      <c r="A38" s="29">
        <v>40391</v>
      </c>
      <c r="B38" s="30">
        <v>139575.70000000001</v>
      </c>
      <c r="C38" s="30">
        <v>277134.79999999993</v>
      </c>
      <c r="D38" s="30">
        <v>135215.90000000002</v>
      </c>
      <c r="E38" s="30"/>
      <c r="F38" s="31">
        <v>84066.779999999984</v>
      </c>
      <c r="G38" s="30">
        <v>13805.500000000002</v>
      </c>
      <c r="H38" s="32">
        <f t="shared" si="0"/>
        <v>649798.67999999993</v>
      </c>
      <c r="I38" s="30">
        <v>13937.9</v>
      </c>
      <c r="J38" s="30">
        <v>6302.1</v>
      </c>
      <c r="K38" s="30">
        <v>155797.1</v>
      </c>
      <c r="L38" s="30"/>
      <c r="M38" s="32">
        <v>-3135.100000000004</v>
      </c>
      <c r="N38" s="32">
        <v>24249.599999999999</v>
      </c>
      <c r="O38" s="32">
        <f t="shared" si="1"/>
        <v>197151.6</v>
      </c>
      <c r="P38" s="32">
        <f t="shared" si="2"/>
        <v>846950.27999999991</v>
      </c>
    </row>
    <row r="39" spans="1:16" s="2" customFormat="1">
      <c r="A39" s="29">
        <v>40422</v>
      </c>
      <c r="B39" s="30">
        <v>132528.80000000002</v>
      </c>
      <c r="C39" s="30">
        <v>281440.7</v>
      </c>
      <c r="D39" s="30">
        <v>135496.70000000004</v>
      </c>
      <c r="E39" s="30"/>
      <c r="F39" s="31">
        <v>87672.000000000015</v>
      </c>
      <c r="G39" s="30">
        <v>15011.899999999998</v>
      </c>
      <c r="H39" s="32">
        <f t="shared" si="0"/>
        <v>652150.10000000009</v>
      </c>
      <c r="I39" s="30">
        <v>15382.1</v>
      </c>
      <c r="J39" s="30">
        <v>6642.8</v>
      </c>
      <c r="K39" s="30">
        <v>157054.20000000001</v>
      </c>
      <c r="L39" s="30"/>
      <c r="M39" s="32">
        <v>-1624.9000000000012</v>
      </c>
      <c r="N39" s="32">
        <v>24475.1</v>
      </c>
      <c r="O39" s="32">
        <f t="shared" ref="O39:O41" si="3">SUM(I39:N39)</f>
        <v>201929.30000000002</v>
      </c>
      <c r="P39" s="32">
        <f t="shared" ref="P39:P89" si="4">O39+H39</f>
        <v>854079.40000000014</v>
      </c>
    </row>
    <row r="40" spans="1:16" s="2" customFormat="1">
      <c r="A40" s="29">
        <v>40452</v>
      </c>
      <c r="B40" s="30">
        <v>128983.20000000001</v>
      </c>
      <c r="C40" s="30">
        <v>274175.3</v>
      </c>
      <c r="D40" s="30">
        <v>139284.1</v>
      </c>
      <c r="E40" s="30"/>
      <c r="F40" s="31">
        <v>85605.500000000044</v>
      </c>
      <c r="G40" s="30">
        <v>15524.500000000004</v>
      </c>
      <c r="H40" s="32">
        <f t="shared" si="0"/>
        <v>643572.6</v>
      </c>
      <c r="I40" s="30">
        <v>17465.099999999999</v>
      </c>
      <c r="J40" s="30">
        <v>6102.1</v>
      </c>
      <c r="K40" s="30">
        <v>160088.79999999999</v>
      </c>
      <c r="L40" s="30"/>
      <c r="M40" s="32">
        <v>-4273.9999999999982</v>
      </c>
      <c r="N40" s="32">
        <v>30483.1</v>
      </c>
      <c r="O40" s="32">
        <f t="shared" si="3"/>
        <v>209865.1</v>
      </c>
      <c r="P40" s="32">
        <f t="shared" si="4"/>
        <v>853437.7</v>
      </c>
    </row>
    <row r="41" spans="1:16" s="2" customFormat="1">
      <c r="A41" s="29">
        <v>40483</v>
      </c>
      <c r="B41" s="30">
        <v>126332.9</v>
      </c>
      <c r="C41" s="30">
        <v>288109.40899999999</v>
      </c>
      <c r="D41" s="30">
        <v>137014.20000000001</v>
      </c>
      <c r="E41" s="30"/>
      <c r="F41" s="31">
        <v>88872.999999999985</v>
      </c>
      <c r="G41" s="30">
        <v>14123</v>
      </c>
      <c r="H41" s="32">
        <f t="shared" si="0"/>
        <v>654452.50900000008</v>
      </c>
      <c r="I41" s="30">
        <v>19185.900000000001</v>
      </c>
      <c r="J41" s="30">
        <v>6389.5</v>
      </c>
      <c r="K41" s="30">
        <v>166201.20000000001</v>
      </c>
      <c r="L41" s="30"/>
      <c r="M41" s="32">
        <v>-3463.1000000000031</v>
      </c>
      <c r="N41" s="32">
        <v>31213.8</v>
      </c>
      <c r="O41" s="32">
        <f t="shared" si="3"/>
        <v>219527.3</v>
      </c>
      <c r="P41" s="32">
        <f t="shared" si="4"/>
        <v>873979.80900000012</v>
      </c>
    </row>
    <row r="42" spans="1:16" s="2" customFormat="1">
      <c r="A42" s="29">
        <v>40513</v>
      </c>
      <c r="B42" s="30">
        <v>138046.20000000001</v>
      </c>
      <c r="C42" s="30">
        <v>325647.41550299997</v>
      </c>
      <c r="D42" s="30">
        <v>153042.70000000001</v>
      </c>
      <c r="E42" s="30"/>
      <c r="F42" s="31">
        <v>89619.9</v>
      </c>
      <c r="G42" s="30">
        <v>12715.400000000001</v>
      </c>
      <c r="H42" s="32">
        <f>SUM(B42:G42)</f>
        <v>719071.6155030001</v>
      </c>
      <c r="I42" s="30">
        <v>17033.199999999997</v>
      </c>
      <c r="J42" s="30">
        <v>10515.6</v>
      </c>
      <c r="K42" s="30">
        <v>189548.19999999998</v>
      </c>
      <c r="L42" s="30"/>
      <c r="M42" s="32">
        <v>3236.4844970000017</v>
      </c>
      <c r="N42" s="32">
        <v>40070.499999999993</v>
      </c>
      <c r="O42" s="32">
        <f t="shared" ref="O42:O104" si="5">SUM(I42:N42)</f>
        <v>260403.98449699997</v>
      </c>
      <c r="P42" s="32">
        <f t="shared" si="4"/>
        <v>979475.60000000009</v>
      </c>
    </row>
    <row r="43" spans="1:16" s="2" customFormat="1">
      <c r="A43" s="29">
        <v>40544</v>
      </c>
      <c r="B43" s="30">
        <v>125935.575</v>
      </c>
      <c r="C43" s="30">
        <v>322109.94823466666</v>
      </c>
      <c r="D43" s="30">
        <v>150168.05833333332</v>
      </c>
      <c r="E43" s="30"/>
      <c r="F43" s="31">
        <v>72765.499999999985</v>
      </c>
      <c r="G43" s="30">
        <v>15121.7</v>
      </c>
      <c r="H43" s="32">
        <f t="shared" ref="H43:H106" si="6">SUM(B43:G43)</f>
        <v>686100.78156799998</v>
      </c>
      <c r="I43" s="30">
        <v>14208</v>
      </c>
      <c r="J43" s="30">
        <v>9347.1</v>
      </c>
      <c r="K43" s="30">
        <v>190380.19999999995</v>
      </c>
      <c r="L43" s="30"/>
      <c r="M43" s="32">
        <v>9968.6267653333343</v>
      </c>
      <c r="N43" s="32">
        <v>28443.291666666664</v>
      </c>
      <c r="O43" s="32">
        <f t="shared" si="5"/>
        <v>252347.21843199994</v>
      </c>
      <c r="P43" s="32">
        <f t="shared" si="4"/>
        <v>938447.99999999988</v>
      </c>
    </row>
    <row r="44" spans="1:16" s="2" customFormat="1">
      <c r="A44" s="29">
        <v>40575</v>
      </c>
      <c r="B44" s="30">
        <v>126881.15</v>
      </c>
      <c r="C44" s="30">
        <v>318970.53333333333</v>
      </c>
      <c r="D44" s="30">
        <v>149917.31666666665</v>
      </c>
      <c r="E44" s="30"/>
      <c r="F44" s="31">
        <v>76040.800000000003</v>
      </c>
      <c r="G44" s="30">
        <v>14908.2</v>
      </c>
      <c r="H44" s="32">
        <f t="shared" si="6"/>
        <v>686718</v>
      </c>
      <c r="I44" s="30">
        <v>14277.099999999999</v>
      </c>
      <c r="J44" s="30">
        <v>9342.1</v>
      </c>
      <c r="K44" s="30">
        <v>190630.3</v>
      </c>
      <c r="L44" s="30"/>
      <c r="M44" s="32">
        <v>9012.216666666669</v>
      </c>
      <c r="N44" s="32">
        <v>35486.283333333333</v>
      </c>
      <c r="O44" s="32">
        <f t="shared" si="5"/>
        <v>258748</v>
      </c>
      <c r="P44" s="32">
        <f t="shared" si="4"/>
        <v>945466</v>
      </c>
    </row>
    <row r="45" spans="1:16" s="2" customFormat="1">
      <c r="A45" s="29">
        <v>40603</v>
      </c>
      <c r="B45" s="30">
        <v>131306.92499999999</v>
      </c>
      <c r="C45" s="30">
        <v>332429.51628799998</v>
      </c>
      <c r="D45" s="30">
        <v>155211.87500000003</v>
      </c>
      <c r="E45" s="30"/>
      <c r="F45" s="31">
        <v>73827.799999999945</v>
      </c>
      <c r="G45" s="30">
        <v>15017.500000000004</v>
      </c>
      <c r="H45" s="32">
        <f t="shared" si="6"/>
        <v>707793.6162879999</v>
      </c>
      <c r="I45" s="30">
        <v>14949.599999999999</v>
      </c>
      <c r="J45" s="30">
        <v>8476.4</v>
      </c>
      <c r="K45" s="30">
        <v>203178.9</v>
      </c>
      <c r="L45" s="30"/>
      <c r="M45" s="32">
        <v>11910.008712000015</v>
      </c>
      <c r="N45" s="32">
        <v>24157.874999999996</v>
      </c>
      <c r="O45" s="32">
        <f t="shared" si="5"/>
        <v>262672.783712</v>
      </c>
      <c r="P45" s="32">
        <f t="shared" si="4"/>
        <v>970466.39999999991</v>
      </c>
    </row>
    <row r="46" spans="1:16" s="2" customFormat="1">
      <c r="A46" s="29">
        <v>40634</v>
      </c>
      <c r="B46" s="30">
        <v>136726.9</v>
      </c>
      <c r="C46" s="30">
        <v>334700.16666666669</v>
      </c>
      <c r="D46" s="30">
        <v>154394.43333333332</v>
      </c>
      <c r="E46" s="30"/>
      <c r="F46" s="31">
        <v>73478.800000000017</v>
      </c>
      <c r="G46" s="30">
        <v>15518.699999999999</v>
      </c>
      <c r="H46" s="32">
        <f t="shared" si="6"/>
        <v>714819</v>
      </c>
      <c r="I46" s="30">
        <v>13584.3</v>
      </c>
      <c r="J46" s="30">
        <v>8770.6</v>
      </c>
      <c r="K46" s="30">
        <v>206629.2</v>
      </c>
      <c r="L46" s="30"/>
      <c r="M46" s="32">
        <v>12636.733333333334</v>
      </c>
      <c r="N46" s="32">
        <v>19146.466666666682</v>
      </c>
      <c r="O46" s="32">
        <f t="shared" si="5"/>
        <v>260767.30000000002</v>
      </c>
      <c r="P46" s="32">
        <f t="shared" si="4"/>
        <v>975586.3</v>
      </c>
    </row>
    <row r="47" spans="1:16" s="2" customFormat="1">
      <c r="A47" s="29">
        <v>40664</v>
      </c>
      <c r="B47" s="30">
        <v>141516.47499999998</v>
      </c>
      <c r="C47" s="30">
        <v>331647.8496213333</v>
      </c>
      <c r="D47" s="30">
        <v>159246.79166666666</v>
      </c>
      <c r="E47" s="30"/>
      <c r="F47" s="31">
        <v>72494.000000000044</v>
      </c>
      <c r="G47" s="30">
        <v>16287</v>
      </c>
      <c r="H47" s="32">
        <f t="shared" si="6"/>
        <v>721192.1162879999</v>
      </c>
      <c r="I47" s="30">
        <v>13838.6</v>
      </c>
      <c r="J47" s="30">
        <v>7873.8</v>
      </c>
      <c r="K47" s="30">
        <v>211750.1</v>
      </c>
      <c r="L47" s="30"/>
      <c r="M47" s="32">
        <v>11975.725378666659</v>
      </c>
      <c r="N47" s="32">
        <v>21875.958333333328</v>
      </c>
      <c r="O47" s="32">
        <f t="shared" si="5"/>
        <v>267314.18371199997</v>
      </c>
      <c r="P47" s="32">
        <f t="shared" si="4"/>
        <v>988506.29999999981</v>
      </c>
    </row>
    <row r="48" spans="1:16" s="2" customFormat="1">
      <c r="A48" s="29">
        <v>40695</v>
      </c>
      <c r="B48" s="30">
        <v>153425.55000000002</v>
      </c>
      <c r="C48" s="30">
        <v>329456.90872500004</v>
      </c>
      <c r="D48" s="30">
        <v>168226.65</v>
      </c>
      <c r="E48" s="30"/>
      <c r="F48" s="31">
        <v>77501.099999999991</v>
      </c>
      <c r="G48" s="30">
        <v>16816</v>
      </c>
      <c r="H48" s="32">
        <f t="shared" si="6"/>
        <v>745426.20872500003</v>
      </c>
      <c r="I48" s="30">
        <v>13847.699999999999</v>
      </c>
      <c r="J48" s="30">
        <v>6058.6</v>
      </c>
      <c r="K48" s="30">
        <v>216593.40000000002</v>
      </c>
      <c r="L48" s="30"/>
      <c r="M48" s="32">
        <v>14853.141274999993</v>
      </c>
      <c r="N48" s="32">
        <v>20039.250000000015</v>
      </c>
      <c r="O48" s="32">
        <f t="shared" si="5"/>
        <v>271392.09127500001</v>
      </c>
      <c r="P48" s="32">
        <f t="shared" si="4"/>
        <v>1016818.3</v>
      </c>
    </row>
    <row r="49" spans="1:16" s="2" customFormat="1">
      <c r="A49" s="29">
        <v>40725</v>
      </c>
      <c r="B49" s="30">
        <v>165437.69166666665</v>
      </c>
      <c r="C49" s="30">
        <v>332607.44175344444</v>
      </c>
      <c r="D49" s="30">
        <v>173919.77499999997</v>
      </c>
      <c r="E49" s="30"/>
      <c r="F49" s="31">
        <v>91419.6</v>
      </c>
      <c r="G49" s="30">
        <v>17276.100000000002</v>
      </c>
      <c r="H49" s="32">
        <f t="shared" si="6"/>
        <v>780660.60842011101</v>
      </c>
      <c r="I49" s="30">
        <v>13547.6</v>
      </c>
      <c r="J49" s="30">
        <v>5680.5</v>
      </c>
      <c r="K49" s="30">
        <v>223211.99999999994</v>
      </c>
      <c r="L49" s="30"/>
      <c r="M49" s="32">
        <v>11709.127691000003</v>
      </c>
      <c r="N49" s="32">
        <v>18533.313888888875</v>
      </c>
      <c r="O49" s="32">
        <f t="shared" si="5"/>
        <v>272682.54157988884</v>
      </c>
      <c r="P49" s="32">
        <f t="shared" si="4"/>
        <v>1053343.1499999999</v>
      </c>
    </row>
    <row r="50" spans="1:16" s="2" customFormat="1">
      <c r="A50" s="29">
        <v>40756</v>
      </c>
      <c r="B50" s="30">
        <v>159587.63333333333</v>
      </c>
      <c r="C50" s="30">
        <v>329932.20580788882</v>
      </c>
      <c r="D50" s="30">
        <v>181143.89999999997</v>
      </c>
      <c r="E50" s="30"/>
      <c r="F50" s="31">
        <v>86927.2</v>
      </c>
      <c r="G50" s="30">
        <v>17801.2</v>
      </c>
      <c r="H50" s="32">
        <f t="shared" si="6"/>
        <v>775392.139141222</v>
      </c>
      <c r="I50" s="30">
        <v>14047.6</v>
      </c>
      <c r="J50" s="30">
        <v>5244.3</v>
      </c>
      <c r="K50" s="30">
        <v>225618.6</v>
      </c>
      <c r="L50" s="30"/>
      <c r="M50" s="32">
        <v>6511.7830809999959</v>
      </c>
      <c r="N50" s="32">
        <v>14480.277777777777</v>
      </c>
      <c r="O50" s="32">
        <f t="shared" si="5"/>
        <v>265902.56085877778</v>
      </c>
      <c r="P50" s="32">
        <f t="shared" si="4"/>
        <v>1041294.6999999997</v>
      </c>
    </row>
    <row r="51" spans="1:16" s="2" customFormat="1">
      <c r="A51" s="29">
        <v>40787</v>
      </c>
      <c r="B51" s="30">
        <v>150165.07500000001</v>
      </c>
      <c r="C51" s="30">
        <v>309630.78333333338</v>
      </c>
      <c r="D51" s="30">
        <v>183595.02499999999</v>
      </c>
      <c r="E51" s="30"/>
      <c r="F51" s="31">
        <v>83265.499999999985</v>
      </c>
      <c r="G51" s="30">
        <v>17962.7</v>
      </c>
      <c r="H51" s="32">
        <f t="shared" si="6"/>
        <v>744619.08333333337</v>
      </c>
      <c r="I51" s="30">
        <v>14047.6</v>
      </c>
      <c r="J51" s="30">
        <v>7790</v>
      </c>
      <c r="K51" s="30">
        <v>230518.8</v>
      </c>
      <c r="L51" s="30"/>
      <c r="M51" s="32">
        <v>5058.2250000000085</v>
      </c>
      <c r="N51" s="32">
        <v>19960.641666666659</v>
      </c>
      <c r="O51" s="32">
        <f t="shared" si="5"/>
        <v>277375.26666666666</v>
      </c>
      <c r="P51" s="32">
        <f t="shared" si="4"/>
        <v>1021994.3500000001</v>
      </c>
    </row>
    <row r="52" spans="1:16" s="2" customFormat="1">
      <c r="A52" s="29">
        <v>40817</v>
      </c>
      <c r="B52" s="30">
        <v>144386.41666666669</v>
      </c>
      <c r="C52" s="30">
        <v>319835.45417577779</v>
      </c>
      <c r="D52" s="30">
        <v>183185.05</v>
      </c>
      <c r="E52" s="30"/>
      <c r="F52" s="31">
        <v>83821.999999999985</v>
      </c>
      <c r="G52" s="30">
        <v>18141.599999999999</v>
      </c>
      <c r="H52" s="32">
        <f t="shared" si="6"/>
        <v>749370.5208424445</v>
      </c>
      <c r="I52" s="30">
        <v>14546.2</v>
      </c>
      <c r="J52" s="30">
        <v>10104.9</v>
      </c>
      <c r="K52" s="30">
        <v>235234.59999999998</v>
      </c>
      <c r="L52" s="30"/>
      <c r="M52" s="32">
        <v>5207.1736020000026</v>
      </c>
      <c r="N52" s="32">
        <v>19580.005555555566</v>
      </c>
      <c r="O52" s="32">
        <f t="shared" si="5"/>
        <v>284672.87915755558</v>
      </c>
      <c r="P52" s="32">
        <f t="shared" si="4"/>
        <v>1034043.4000000001</v>
      </c>
    </row>
    <row r="53" spans="1:16" s="2" customFormat="1">
      <c r="A53" s="29">
        <v>40848</v>
      </c>
      <c r="B53" s="30">
        <v>139676.55833333335</v>
      </c>
      <c r="C53" s="30">
        <v>303237.2790062222</v>
      </c>
      <c r="D53" s="30">
        <v>187912.07500000004</v>
      </c>
      <c r="E53" s="30"/>
      <c r="F53" s="31">
        <v>85913.599999999977</v>
      </c>
      <c r="G53" s="30">
        <v>18234.5</v>
      </c>
      <c r="H53" s="32">
        <f t="shared" si="6"/>
        <v>734974.01233955554</v>
      </c>
      <c r="I53" s="30">
        <v>14546.2</v>
      </c>
      <c r="J53" s="30">
        <v>12542.7</v>
      </c>
      <c r="K53" s="30">
        <v>239429.69999999998</v>
      </c>
      <c r="L53" s="30"/>
      <c r="M53" s="32">
        <v>3769.0682159999974</v>
      </c>
      <c r="N53" s="32">
        <v>16073.869444444455</v>
      </c>
      <c r="O53" s="32">
        <f t="shared" si="5"/>
        <v>286361.53766044439</v>
      </c>
      <c r="P53" s="32">
        <f t="shared" si="4"/>
        <v>1021335.5499999999</v>
      </c>
    </row>
    <row r="54" spans="1:16" s="2" customFormat="1">
      <c r="A54" s="29">
        <v>40878</v>
      </c>
      <c r="B54" s="30">
        <v>152049.79999999999</v>
      </c>
      <c r="C54" s="30">
        <v>324233.86666666658</v>
      </c>
      <c r="D54" s="30">
        <v>190372.39999999997</v>
      </c>
      <c r="E54" s="30"/>
      <c r="F54" s="31">
        <v>89131.400000000009</v>
      </c>
      <c r="G54" s="30">
        <v>17995.999999999996</v>
      </c>
      <c r="H54" s="32">
        <f t="shared" si="6"/>
        <v>773783.46666666656</v>
      </c>
      <c r="I54" s="30">
        <v>15478.699999999999</v>
      </c>
      <c r="J54" s="30">
        <v>12302.2</v>
      </c>
      <c r="K54" s="30">
        <v>237586.19999999998</v>
      </c>
      <c r="L54" s="30"/>
      <c r="M54" s="32">
        <v>9396.5000000000055</v>
      </c>
      <c r="N54" s="32">
        <v>58205.333333333321</v>
      </c>
      <c r="O54" s="32">
        <f t="shared" si="5"/>
        <v>332968.93333333329</v>
      </c>
      <c r="P54" s="32">
        <f t="shared" si="4"/>
        <v>1106752.3999999999</v>
      </c>
    </row>
    <row r="55" spans="1:16" s="2" customFormat="1">
      <c r="A55" s="29">
        <v>40909</v>
      </c>
      <c r="B55" s="30">
        <v>143812.90833333335</v>
      </c>
      <c r="C55" s="30">
        <v>329055.63393677789</v>
      </c>
      <c r="D55" s="30">
        <v>181288.71666666667</v>
      </c>
      <c r="E55" s="30"/>
      <c r="F55" s="31">
        <v>96951.400000000009</v>
      </c>
      <c r="G55" s="30">
        <v>18417.599999999999</v>
      </c>
      <c r="H55" s="32">
        <f t="shared" si="6"/>
        <v>769526.25893677794</v>
      </c>
      <c r="I55" s="30">
        <v>15552.8</v>
      </c>
      <c r="J55" s="30">
        <v>12079.5</v>
      </c>
      <c r="K55" s="30">
        <v>247442.40833333333</v>
      </c>
      <c r="L55" s="30"/>
      <c r="M55" s="32">
        <v>2007.8771743333398</v>
      </c>
      <c r="N55" s="32">
        <v>21532.347222222212</v>
      </c>
      <c r="O55" s="32">
        <f t="shared" si="5"/>
        <v>298614.93272988882</v>
      </c>
      <c r="P55" s="32">
        <f t="shared" si="4"/>
        <v>1068141.1916666669</v>
      </c>
    </row>
    <row r="56" spans="1:16" s="2" customFormat="1">
      <c r="A56" s="29">
        <v>40940</v>
      </c>
      <c r="B56" s="30">
        <v>145331.01666666669</v>
      </c>
      <c r="C56" s="30">
        <v>325675.97686488897</v>
      </c>
      <c r="D56" s="30">
        <v>180391.83333333334</v>
      </c>
      <c r="E56" s="30"/>
      <c r="F56" s="31">
        <v>100600.69999999998</v>
      </c>
      <c r="G56" s="30">
        <v>18416.7</v>
      </c>
      <c r="H56" s="32">
        <f t="shared" si="6"/>
        <v>770416.22686488891</v>
      </c>
      <c r="I56" s="30">
        <v>15552.8</v>
      </c>
      <c r="J56" s="30">
        <v>7387.8</v>
      </c>
      <c r="K56" s="30">
        <v>248702.81666666668</v>
      </c>
      <c r="L56" s="30"/>
      <c r="M56" s="32">
        <v>-1944.2213093333285</v>
      </c>
      <c r="N56" s="32">
        <v>22635.561111111088</v>
      </c>
      <c r="O56" s="32">
        <f t="shared" si="5"/>
        <v>292334.75646844442</v>
      </c>
      <c r="P56" s="32">
        <f t="shared" si="4"/>
        <v>1062750.9833333334</v>
      </c>
    </row>
    <row r="57" spans="1:16" s="2" customFormat="1">
      <c r="A57" s="29">
        <v>40969</v>
      </c>
      <c r="B57" s="30">
        <v>145829.32499999998</v>
      </c>
      <c r="C57" s="30">
        <v>316120.97500000003</v>
      </c>
      <c r="D57" s="30">
        <v>187065.34999999998</v>
      </c>
      <c r="E57" s="30"/>
      <c r="F57" s="31">
        <v>93410.300000000017</v>
      </c>
      <c r="G57" s="30">
        <v>19045.899999999998</v>
      </c>
      <c r="H57" s="32">
        <f t="shared" si="6"/>
        <v>761471.85000000009</v>
      </c>
      <c r="I57" s="30">
        <v>15152.7</v>
      </c>
      <c r="J57" s="30">
        <v>6964.2</v>
      </c>
      <c r="K57" s="30">
        <v>241856.72500000001</v>
      </c>
      <c r="L57" s="30"/>
      <c r="M57" s="32">
        <v>-886.07500000000027</v>
      </c>
      <c r="N57" s="32">
        <v>10225.175000000012</v>
      </c>
      <c r="O57" s="32">
        <f t="shared" si="5"/>
        <v>273312.72499999998</v>
      </c>
      <c r="P57" s="32">
        <f t="shared" si="4"/>
        <v>1034784.5750000001</v>
      </c>
    </row>
    <row r="58" spans="1:16" s="2" customFormat="1">
      <c r="A58" s="29">
        <v>41000</v>
      </c>
      <c r="B58" s="30">
        <v>150949.03333333333</v>
      </c>
      <c r="C58" s="30">
        <v>316856.22881211108</v>
      </c>
      <c r="D58" s="30">
        <v>189442.46666666665</v>
      </c>
      <c r="E58" s="30"/>
      <c r="F58" s="31">
        <v>96942.5</v>
      </c>
      <c r="G58" s="30">
        <v>19080.599999999995</v>
      </c>
      <c r="H58" s="32">
        <f t="shared" si="6"/>
        <v>773270.82881211105</v>
      </c>
      <c r="I58" s="30">
        <v>16152.8</v>
      </c>
      <c r="J58" s="30">
        <v>6330.1</v>
      </c>
      <c r="K58" s="30">
        <v>246204.03333333333</v>
      </c>
      <c r="L58" s="30"/>
      <c r="M58" s="32">
        <v>-1061.0843676666536</v>
      </c>
      <c r="N58" s="32">
        <v>5032.0888888888858</v>
      </c>
      <c r="O58" s="32">
        <f t="shared" si="5"/>
        <v>272657.93785455561</v>
      </c>
      <c r="P58" s="32">
        <f t="shared" si="4"/>
        <v>1045928.7666666666</v>
      </c>
    </row>
    <row r="59" spans="1:16" s="2" customFormat="1">
      <c r="A59" s="29">
        <v>41030</v>
      </c>
      <c r="B59" s="30">
        <v>145589.84166666667</v>
      </c>
      <c r="C59" s="30">
        <v>317817.88191022223</v>
      </c>
      <c r="D59" s="30">
        <v>183271.18333333332</v>
      </c>
      <c r="E59" s="30"/>
      <c r="F59" s="31">
        <v>97288.099999999919</v>
      </c>
      <c r="G59" s="30">
        <v>20018.399999999998</v>
      </c>
      <c r="H59" s="32">
        <f t="shared" si="6"/>
        <v>763985.40691022214</v>
      </c>
      <c r="I59" s="30">
        <v>16152.8</v>
      </c>
      <c r="J59" s="30">
        <v>10020</v>
      </c>
      <c r="K59" s="30">
        <v>246627.14166666669</v>
      </c>
      <c r="L59" s="30"/>
      <c r="M59" s="32">
        <v>10002.606978666659</v>
      </c>
      <c r="N59" s="32">
        <v>8943.9027777777828</v>
      </c>
      <c r="O59" s="32">
        <f t="shared" si="5"/>
        <v>291746.4514231112</v>
      </c>
      <c r="P59" s="32">
        <f t="shared" si="4"/>
        <v>1055731.8583333334</v>
      </c>
    </row>
    <row r="60" spans="1:16" s="2" customFormat="1">
      <c r="A60" s="29">
        <v>41061</v>
      </c>
      <c r="B60" s="30">
        <v>162896.05000000002</v>
      </c>
      <c r="C60" s="30">
        <v>313118.61951733328</v>
      </c>
      <c r="D60" s="30">
        <v>188046.3</v>
      </c>
      <c r="E60" s="30"/>
      <c r="F60" s="31">
        <v>101671.69999999997</v>
      </c>
      <c r="G60" s="30">
        <v>19761.099999999999</v>
      </c>
      <c r="H60" s="32">
        <f t="shared" si="6"/>
        <v>785493.76951733313</v>
      </c>
      <c r="I60" s="30">
        <v>16658.5</v>
      </c>
      <c r="J60" s="30">
        <v>9147.7000000000007</v>
      </c>
      <c r="K60" s="30">
        <v>256422.15000000005</v>
      </c>
      <c r="L60" s="30"/>
      <c r="M60" s="32">
        <v>5282.3138160000062</v>
      </c>
      <c r="N60" s="32">
        <v>11641.41666666665</v>
      </c>
      <c r="O60" s="32">
        <f t="shared" si="5"/>
        <v>299152.08048266667</v>
      </c>
      <c r="P60" s="32">
        <f t="shared" si="4"/>
        <v>1084645.8499999999</v>
      </c>
    </row>
    <row r="61" spans="1:16" s="2" customFormat="1">
      <c r="A61" s="29">
        <v>41091</v>
      </c>
      <c r="B61" s="30">
        <v>168467.45833333334</v>
      </c>
      <c r="C61" s="30">
        <v>316818.25556711119</v>
      </c>
      <c r="D61" s="30">
        <v>189548.30000000002</v>
      </c>
      <c r="E61" s="30"/>
      <c r="F61" s="31">
        <v>111616.51666666666</v>
      </c>
      <c r="G61" s="30">
        <v>20218.300000000003</v>
      </c>
      <c r="H61" s="32">
        <f t="shared" si="6"/>
        <v>806668.83056711126</v>
      </c>
      <c r="I61" s="30">
        <v>16658.5</v>
      </c>
      <c r="J61" s="30">
        <v>8263.5</v>
      </c>
      <c r="K61" s="30">
        <v>275163.59166666673</v>
      </c>
      <c r="L61" s="30"/>
      <c r="M61" s="32">
        <v>-599.87778933333493</v>
      </c>
      <c r="N61" s="32">
        <v>6187.1805555555584</v>
      </c>
      <c r="O61" s="32">
        <f t="shared" si="5"/>
        <v>305672.89443288895</v>
      </c>
      <c r="P61" s="32">
        <f t="shared" si="4"/>
        <v>1112341.7250000001</v>
      </c>
    </row>
    <row r="62" spans="1:16" s="2" customFormat="1">
      <c r="A62" s="29">
        <v>41122</v>
      </c>
      <c r="B62" s="30">
        <v>172917.26666666666</v>
      </c>
      <c r="C62" s="30">
        <v>326647.8353208889</v>
      </c>
      <c r="D62" s="30">
        <v>192805.49999999997</v>
      </c>
      <c r="E62" s="30"/>
      <c r="F62" s="31">
        <v>125589.13333333326</v>
      </c>
      <c r="G62" s="30">
        <v>19617</v>
      </c>
      <c r="H62" s="32">
        <f t="shared" si="6"/>
        <v>837576.73532088881</v>
      </c>
      <c r="I62" s="30">
        <v>16658.5</v>
      </c>
      <c r="J62" s="30">
        <v>6689.5999999999995</v>
      </c>
      <c r="K62" s="30">
        <v>277255.03333333338</v>
      </c>
      <c r="L62" s="30"/>
      <c r="M62" s="32">
        <v>-5474.0130986666618</v>
      </c>
      <c r="N62" s="32">
        <v>5456.6444444444196</v>
      </c>
      <c r="O62" s="32">
        <f t="shared" si="5"/>
        <v>300585.76467911107</v>
      </c>
      <c r="P62" s="32">
        <f t="shared" si="4"/>
        <v>1138162.5</v>
      </c>
    </row>
    <row r="63" spans="1:16" s="2" customFormat="1">
      <c r="A63" s="29">
        <v>41153</v>
      </c>
      <c r="B63" s="30">
        <v>160467.67499999999</v>
      </c>
      <c r="C63" s="30">
        <v>325976.74166666681</v>
      </c>
      <c r="D63" s="30">
        <v>192660.69999999998</v>
      </c>
      <c r="E63" s="30"/>
      <c r="F63" s="31">
        <v>129937.04999999999</v>
      </c>
      <c r="G63" s="30">
        <v>19788.900000000005</v>
      </c>
      <c r="H63" s="32">
        <f t="shared" si="6"/>
        <v>828831.06666666677</v>
      </c>
      <c r="I63" s="30">
        <v>16658.5</v>
      </c>
      <c r="J63" s="30">
        <v>8142</v>
      </c>
      <c r="K63" s="30">
        <v>279564.17499999999</v>
      </c>
      <c r="L63" s="30"/>
      <c r="M63" s="32">
        <v>-9812.1749999999993</v>
      </c>
      <c r="N63" s="32">
        <v>8088.8083333333489</v>
      </c>
      <c r="O63" s="32">
        <f t="shared" si="5"/>
        <v>302641.30833333335</v>
      </c>
      <c r="P63" s="32">
        <f t="shared" si="4"/>
        <v>1131472.375</v>
      </c>
    </row>
    <row r="64" spans="1:16" s="2" customFormat="1">
      <c r="A64" s="29">
        <v>41183</v>
      </c>
      <c r="B64" s="30">
        <v>157542.28333333335</v>
      </c>
      <c r="C64" s="30">
        <v>329552.99444444443</v>
      </c>
      <c r="D64" s="30">
        <v>200122.9</v>
      </c>
      <c r="E64" s="30"/>
      <c r="F64" s="31">
        <v>128862.66666666676</v>
      </c>
      <c r="G64" s="30">
        <v>20281.999999999996</v>
      </c>
      <c r="H64" s="32">
        <f t="shared" si="6"/>
        <v>836362.84444444452</v>
      </c>
      <c r="I64" s="30">
        <v>16658.5</v>
      </c>
      <c r="J64" s="30">
        <v>8277.1</v>
      </c>
      <c r="K64" s="30">
        <v>282153.71666666667</v>
      </c>
      <c r="L64" s="30"/>
      <c r="M64" s="32">
        <v>-10790.683333333338</v>
      </c>
      <c r="N64" s="32">
        <v>1829.9722222221872</v>
      </c>
      <c r="O64" s="32">
        <f t="shared" si="5"/>
        <v>298128.60555555549</v>
      </c>
      <c r="P64" s="32">
        <f t="shared" si="4"/>
        <v>1134491.45</v>
      </c>
    </row>
    <row r="65" spans="1:16" s="2" customFormat="1">
      <c r="A65" s="29">
        <v>41214</v>
      </c>
      <c r="B65" s="30">
        <v>157679.79166666666</v>
      </c>
      <c r="C65" s="30">
        <v>333573.74722222221</v>
      </c>
      <c r="D65" s="30">
        <v>210908.7</v>
      </c>
      <c r="E65" s="30"/>
      <c r="F65" s="31">
        <v>125255.48333333332</v>
      </c>
      <c r="G65" s="30">
        <v>20327.400000000001</v>
      </c>
      <c r="H65" s="32">
        <f t="shared" si="6"/>
        <v>847745.12222222215</v>
      </c>
      <c r="I65" s="30">
        <v>17058.5</v>
      </c>
      <c r="J65" s="30">
        <v>11660.1</v>
      </c>
      <c r="K65" s="30">
        <v>285790.65833333333</v>
      </c>
      <c r="L65" s="30"/>
      <c r="M65" s="32">
        <v>-5961.0916666666699</v>
      </c>
      <c r="N65" s="32">
        <v>12627.536111111091</v>
      </c>
      <c r="O65" s="32">
        <f t="shared" si="5"/>
        <v>321175.70277777774</v>
      </c>
      <c r="P65" s="32">
        <f t="shared" si="4"/>
        <v>1168920.825</v>
      </c>
    </row>
    <row r="66" spans="1:16" s="2" customFormat="1">
      <c r="A66" s="29">
        <v>41244</v>
      </c>
      <c r="B66" s="30">
        <v>170990.69999999998</v>
      </c>
      <c r="C66" s="30">
        <v>351213.60000000003</v>
      </c>
      <c r="D66" s="30">
        <v>221036.7</v>
      </c>
      <c r="E66" s="30"/>
      <c r="F66" s="31">
        <v>134007.29999999999</v>
      </c>
      <c r="G66" s="30">
        <v>20402.899999999998</v>
      </c>
      <c r="H66" s="32">
        <f t="shared" si="6"/>
        <v>897651.20000000007</v>
      </c>
      <c r="I66" s="30">
        <v>17471.5</v>
      </c>
      <c r="J66" s="30">
        <v>15658.2</v>
      </c>
      <c r="K66" s="30">
        <v>295446.90000000002</v>
      </c>
      <c r="L66" s="30"/>
      <c r="M66" s="32">
        <v>-3692.6000000000117</v>
      </c>
      <c r="N66" s="32">
        <v>14473.7</v>
      </c>
      <c r="O66" s="32">
        <f t="shared" si="5"/>
        <v>339357.7</v>
      </c>
      <c r="P66" s="32">
        <f t="shared" si="4"/>
        <v>1237008.9000000001</v>
      </c>
    </row>
    <row r="67" spans="1:16" s="2" customFormat="1">
      <c r="A67" s="29">
        <v>41275</v>
      </c>
      <c r="B67" s="30">
        <v>161370.25</v>
      </c>
      <c r="C67" s="30">
        <v>345791.61666666664</v>
      </c>
      <c r="D67" s="30">
        <v>224320.2416666667</v>
      </c>
      <c r="E67" s="30"/>
      <c r="F67" s="31">
        <v>138829.68333333329</v>
      </c>
      <c r="G67" s="30">
        <v>20419.899999999998</v>
      </c>
      <c r="H67" s="32">
        <f t="shared" si="6"/>
        <v>890731.69166666677</v>
      </c>
      <c r="I67" s="30">
        <v>17058.899999999998</v>
      </c>
      <c r="J67" s="30">
        <v>12013.6</v>
      </c>
      <c r="K67" s="30">
        <v>300382.53333333338</v>
      </c>
      <c r="L67" s="30"/>
      <c r="M67" s="32">
        <v>-13913.899999999998</v>
      </c>
      <c r="N67" s="32">
        <v>13402.63333333331</v>
      </c>
      <c r="O67" s="32">
        <f t="shared" si="5"/>
        <v>328943.76666666666</v>
      </c>
      <c r="P67" s="32">
        <f t="shared" si="4"/>
        <v>1219675.4583333335</v>
      </c>
    </row>
    <row r="68" spans="1:16" s="2" customFormat="1">
      <c r="A68" s="29">
        <v>41306</v>
      </c>
      <c r="B68" s="30">
        <v>164274.5</v>
      </c>
      <c r="C68" s="30">
        <v>355151.73333333328</v>
      </c>
      <c r="D68" s="30">
        <v>223071.08333333331</v>
      </c>
      <c r="E68" s="30"/>
      <c r="F68" s="31">
        <v>152444.16666666666</v>
      </c>
      <c r="G68" s="30">
        <v>20593.099999999999</v>
      </c>
      <c r="H68" s="32">
        <f t="shared" si="6"/>
        <v>915534.58333333326</v>
      </c>
      <c r="I68" s="30">
        <v>16658.899999999998</v>
      </c>
      <c r="J68" s="30">
        <v>9408</v>
      </c>
      <c r="K68" s="30">
        <v>307448.66666666663</v>
      </c>
      <c r="L68" s="30"/>
      <c r="M68" s="32">
        <v>-1931.7999999999929</v>
      </c>
      <c r="N68" s="32">
        <v>11993.666666666672</v>
      </c>
      <c r="O68" s="32">
        <f t="shared" si="5"/>
        <v>343577.43333333335</v>
      </c>
      <c r="P68" s="32">
        <f t="shared" si="4"/>
        <v>1259112.0166666666</v>
      </c>
    </row>
    <row r="69" spans="1:16" s="2" customFormat="1">
      <c r="A69" s="29">
        <v>41334</v>
      </c>
      <c r="B69" s="30">
        <v>164148.85</v>
      </c>
      <c r="C69" s="30">
        <v>356362.55000000005</v>
      </c>
      <c r="D69" s="30">
        <v>231016.72499999998</v>
      </c>
      <c r="E69" s="30"/>
      <c r="F69" s="31">
        <v>142356.44999999995</v>
      </c>
      <c r="G69" s="30">
        <v>21714.5</v>
      </c>
      <c r="H69" s="32">
        <f t="shared" si="6"/>
        <v>915599.07499999995</v>
      </c>
      <c r="I69" s="30">
        <v>16658.899999999998</v>
      </c>
      <c r="J69" s="30">
        <v>8762.2000000000007</v>
      </c>
      <c r="K69" s="30">
        <v>303814.20000000007</v>
      </c>
      <c r="L69" s="30"/>
      <c r="M69" s="32">
        <v>-1828.9999999999859</v>
      </c>
      <c r="N69" s="32">
        <v>2188.8000000000061</v>
      </c>
      <c r="O69" s="32">
        <f t="shared" si="5"/>
        <v>329595.10000000003</v>
      </c>
      <c r="P69" s="32">
        <f t="shared" si="4"/>
        <v>1245194.175</v>
      </c>
    </row>
    <row r="70" spans="1:16" s="2" customFormat="1">
      <c r="A70" s="29">
        <v>41365</v>
      </c>
      <c r="B70" s="30">
        <v>167761.69999999998</v>
      </c>
      <c r="C70" s="30">
        <v>365558.06666666665</v>
      </c>
      <c r="D70" s="30">
        <v>242554.36666666664</v>
      </c>
      <c r="E70" s="30"/>
      <c r="F70" s="31">
        <v>147719.23333333334</v>
      </c>
      <c r="G70" s="30">
        <v>21737.399999999998</v>
      </c>
      <c r="H70" s="32">
        <f t="shared" si="6"/>
        <v>945330.76666666672</v>
      </c>
      <c r="I70" s="30">
        <v>16658.899999999998</v>
      </c>
      <c r="J70" s="30">
        <v>8634.1</v>
      </c>
      <c r="K70" s="30">
        <v>306058.13333333336</v>
      </c>
      <c r="L70" s="30"/>
      <c r="M70" s="32">
        <v>805.95999999999685</v>
      </c>
      <c r="N70" s="32">
        <v>-1029.9666666666722</v>
      </c>
      <c r="O70" s="32">
        <f t="shared" si="5"/>
        <v>331127.12666666671</v>
      </c>
      <c r="P70" s="32">
        <f t="shared" si="4"/>
        <v>1276457.8933333335</v>
      </c>
    </row>
    <row r="71" spans="1:16" s="2" customFormat="1">
      <c r="A71" s="29">
        <v>41395</v>
      </c>
      <c r="B71" s="30">
        <v>172171.05</v>
      </c>
      <c r="C71" s="30">
        <v>372911.4833333334</v>
      </c>
      <c r="D71" s="30">
        <v>243067.40833333333</v>
      </c>
      <c r="E71" s="30"/>
      <c r="F71" s="31">
        <v>140115.01666666669</v>
      </c>
      <c r="G71" s="30">
        <v>22311.699999999997</v>
      </c>
      <c r="H71" s="32">
        <f t="shared" si="6"/>
        <v>950576.65833333344</v>
      </c>
      <c r="I71" s="30">
        <v>16658.899999999998</v>
      </c>
      <c r="J71" s="30">
        <v>5998.5</v>
      </c>
      <c r="K71" s="30">
        <v>305646.16666666663</v>
      </c>
      <c r="L71" s="30"/>
      <c r="M71" s="32">
        <v>-5187.0000000000091</v>
      </c>
      <c r="N71" s="32">
        <v>-6406.5333333333001</v>
      </c>
      <c r="O71" s="32">
        <f t="shared" si="5"/>
        <v>316710.03333333333</v>
      </c>
      <c r="P71" s="32">
        <f t="shared" si="4"/>
        <v>1267286.6916666669</v>
      </c>
    </row>
    <row r="72" spans="1:16" s="2" customFormat="1">
      <c r="A72" s="29">
        <v>41426</v>
      </c>
      <c r="B72" s="30">
        <v>177823</v>
      </c>
      <c r="C72" s="30">
        <v>369692.89999999985</v>
      </c>
      <c r="D72" s="30">
        <v>244693.94999999995</v>
      </c>
      <c r="E72" s="30"/>
      <c r="F72" s="31">
        <v>135685.39999999997</v>
      </c>
      <c r="G72" s="30">
        <v>22699.9</v>
      </c>
      <c r="H72" s="32">
        <f t="shared" si="6"/>
        <v>950595.14999999979</v>
      </c>
      <c r="I72" s="30">
        <v>16658.899999999998</v>
      </c>
      <c r="J72" s="30">
        <v>3846.6</v>
      </c>
      <c r="K72" s="30">
        <v>304140.90000000002</v>
      </c>
      <c r="L72" s="30"/>
      <c r="M72" s="32">
        <v>-6564.2999999999847</v>
      </c>
      <c r="N72" s="32">
        <v>-8804.4999999999873</v>
      </c>
      <c r="O72" s="32">
        <f t="shared" si="5"/>
        <v>309277.60000000003</v>
      </c>
      <c r="P72" s="32">
        <f t="shared" si="4"/>
        <v>1259872.7499999998</v>
      </c>
    </row>
    <row r="73" spans="1:16" s="2" customFormat="1">
      <c r="A73" s="29">
        <v>41456</v>
      </c>
      <c r="B73" s="30">
        <v>179773.71666666665</v>
      </c>
      <c r="C73" s="30">
        <v>371119.61666666676</v>
      </c>
      <c r="D73" s="30">
        <v>242371.37500000006</v>
      </c>
      <c r="E73" s="30"/>
      <c r="F73" s="31">
        <v>140233.5</v>
      </c>
      <c r="G73" s="30">
        <v>23521.599999999999</v>
      </c>
      <c r="H73" s="32">
        <f t="shared" si="6"/>
        <v>957019.80833333347</v>
      </c>
      <c r="I73" s="30">
        <v>16658.899999999998</v>
      </c>
      <c r="J73" s="30">
        <v>3846.6</v>
      </c>
      <c r="K73" s="30">
        <v>304300.60000000003</v>
      </c>
      <c r="L73" s="30"/>
      <c r="M73" s="32">
        <v>-11292.583333333339</v>
      </c>
      <c r="N73" s="32">
        <v>8536.4833333333154</v>
      </c>
      <c r="O73" s="32">
        <f t="shared" si="5"/>
        <v>322050.00000000006</v>
      </c>
      <c r="P73" s="32">
        <f t="shared" si="4"/>
        <v>1279069.8083333336</v>
      </c>
    </row>
    <row r="74" spans="1:16" s="2" customFormat="1">
      <c r="A74" s="29">
        <v>41487</v>
      </c>
      <c r="B74" s="30">
        <v>179731.33333333331</v>
      </c>
      <c r="C74" s="30">
        <v>392803.63333333342</v>
      </c>
      <c r="D74" s="30">
        <v>249054.70000000004</v>
      </c>
      <c r="E74" s="30"/>
      <c r="F74" s="31">
        <v>134871.90000000002</v>
      </c>
      <c r="G74" s="30">
        <v>24018.200000000004</v>
      </c>
      <c r="H74" s="32">
        <f t="shared" si="6"/>
        <v>980479.76666666684</v>
      </c>
      <c r="I74" s="30">
        <v>16658.899999999998</v>
      </c>
      <c r="J74" s="30">
        <v>4059.5</v>
      </c>
      <c r="K74" s="30">
        <v>305032.00000000006</v>
      </c>
      <c r="L74" s="30"/>
      <c r="M74" s="32">
        <v>-8170.066666666673</v>
      </c>
      <c r="N74" s="32">
        <v>18669.566666666677</v>
      </c>
      <c r="O74" s="32">
        <f t="shared" si="5"/>
        <v>336249.90000000008</v>
      </c>
      <c r="P74" s="32">
        <f t="shared" si="4"/>
        <v>1316729.666666667</v>
      </c>
    </row>
    <row r="75" spans="1:16" s="2" customFormat="1">
      <c r="A75" s="29">
        <v>41518</v>
      </c>
      <c r="B75" s="30">
        <v>172433.85</v>
      </c>
      <c r="C75" s="30">
        <v>393038.25</v>
      </c>
      <c r="D75" s="30">
        <v>256838.42499999999</v>
      </c>
      <c r="E75" s="30"/>
      <c r="F75" s="31">
        <v>134125.99999999997</v>
      </c>
      <c r="G75" s="30">
        <v>24772.5</v>
      </c>
      <c r="H75" s="32">
        <f t="shared" si="6"/>
        <v>981209.02499999991</v>
      </c>
      <c r="I75" s="30">
        <v>16711.8</v>
      </c>
      <c r="J75" s="30">
        <v>3616.6</v>
      </c>
      <c r="K75" s="30">
        <v>307416.10000000003</v>
      </c>
      <c r="L75" s="30"/>
      <c r="M75" s="32">
        <v>-10953.350000000009</v>
      </c>
      <c r="N75" s="32">
        <v>19336.850000000009</v>
      </c>
      <c r="O75" s="32">
        <f t="shared" si="5"/>
        <v>336128.00000000006</v>
      </c>
      <c r="P75" s="32">
        <f t="shared" si="4"/>
        <v>1317337.0249999999</v>
      </c>
    </row>
    <row r="76" spans="1:16" s="2" customFormat="1">
      <c r="A76" s="29">
        <v>41548</v>
      </c>
      <c r="B76" s="30">
        <v>174883.66666666669</v>
      </c>
      <c r="C76" s="30">
        <v>391396.26666666672</v>
      </c>
      <c r="D76" s="30">
        <v>257215.35</v>
      </c>
      <c r="E76" s="30"/>
      <c r="F76" s="31">
        <v>137073.29999999987</v>
      </c>
      <c r="G76" s="30">
        <v>25758.2</v>
      </c>
      <c r="H76" s="32">
        <f t="shared" si="6"/>
        <v>986326.78333333321</v>
      </c>
      <c r="I76" s="30">
        <v>16711.8</v>
      </c>
      <c r="J76" s="30">
        <v>3527.8</v>
      </c>
      <c r="K76" s="30">
        <v>308790.70000000007</v>
      </c>
      <c r="L76" s="30"/>
      <c r="M76" s="32">
        <v>391.56666666665637</v>
      </c>
      <c r="N76" s="32">
        <v>24233.333333333328</v>
      </c>
      <c r="O76" s="32">
        <f t="shared" si="5"/>
        <v>353655.2</v>
      </c>
      <c r="P76" s="32">
        <f t="shared" si="4"/>
        <v>1339981.9833333332</v>
      </c>
    </row>
    <row r="77" spans="1:16" s="2" customFormat="1">
      <c r="A77" s="29">
        <v>41579</v>
      </c>
      <c r="B77" s="30">
        <v>176504.88333333333</v>
      </c>
      <c r="C77" s="30">
        <v>389402.18333333323</v>
      </c>
      <c r="D77" s="30">
        <v>263747.67500000005</v>
      </c>
      <c r="E77" s="30"/>
      <c r="F77" s="31">
        <v>133771.29999999993</v>
      </c>
      <c r="G77" s="30">
        <v>26576.899999999998</v>
      </c>
      <c r="H77" s="32">
        <f t="shared" si="6"/>
        <v>990002.94166666653</v>
      </c>
      <c r="I77" s="30">
        <v>16737.599999999999</v>
      </c>
      <c r="J77" s="30">
        <v>6643.5</v>
      </c>
      <c r="K77" s="30">
        <v>313090.89999999997</v>
      </c>
      <c r="L77" s="30"/>
      <c r="M77" s="32">
        <v>-8304.8166666666839</v>
      </c>
      <c r="N77" s="32">
        <v>18509.316666666651</v>
      </c>
      <c r="O77" s="32">
        <f t="shared" si="5"/>
        <v>346676.49999999988</v>
      </c>
      <c r="P77" s="32">
        <f t="shared" si="4"/>
        <v>1336679.4416666664</v>
      </c>
    </row>
    <row r="78" spans="1:16" s="2" customFormat="1">
      <c r="A78" s="29">
        <v>41609</v>
      </c>
      <c r="B78" s="30">
        <v>184188.60000000003</v>
      </c>
      <c r="C78" s="30">
        <v>402424.5</v>
      </c>
      <c r="D78" s="30">
        <v>264023.3</v>
      </c>
      <c r="E78" s="30"/>
      <c r="F78" s="31">
        <v>136096.19999999998</v>
      </c>
      <c r="G78" s="30">
        <v>26738.600000000006</v>
      </c>
      <c r="H78" s="32">
        <f t="shared" si="6"/>
        <v>1013471.2000000001</v>
      </c>
      <c r="I78" s="30">
        <v>17595.400000000001</v>
      </c>
      <c r="J78" s="30">
        <v>7533</v>
      </c>
      <c r="K78" s="30">
        <v>317119.3</v>
      </c>
      <c r="L78" s="30"/>
      <c r="M78" s="32">
        <v>-7557.7000000000126</v>
      </c>
      <c r="N78" s="32">
        <v>5349.9000000000406</v>
      </c>
      <c r="O78" s="32">
        <f t="shared" si="5"/>
        <v>340039.9</v>
      </c>
      <c r="P78" s="32">
        <f t="shared" si="4"/>
        <v>1353511.1</v>
      </c>
    </row>
    <row r="79" spans="1:16" s="2" customFormat="1">
      <c r="A79" s="29">
        <v>41640</v>
      </c>
      <c r="B79" s="30">
        <v>172204.13333333333</v>
      </c>
      <c r="C79" s="30">
        <v>386116.19999999995</v>
      </c>
      <c r="D79" s="30">
        <v>268695.15000000002</v>
      </c>
      <c r="E79" s="30"/>
      <c r="F79" s="31">
        <v>138141.69999999998</v>
      </c>
      <c r="G79" s="30">
        <v>26702.500000000004</v>
      </c>
      <c r="H79" s="32">
        <f t="shared" si="6"/>
        <v>991859.68333333323</v>
      </c>
      <c r="I79" s="30">
        <v>17682.2</v>
      </c>
      <c r="J79" s="30">
        <v>10044</v>
      </c>
      <c r="K79" s="30">
        <v>317830.24166666664</v>
      </c>
      <c r="L79" s="30"/>
      <c r="M79" s="32">
        <v>-9912.5416666666679</v>
      </c>
      <c r="N79" s="32">
        <v>9324.816666666693</v>
      </c>
      <c r="O79" s="32">
        <f t="shared" si="5"/>
        <v>344968.71666666667</v>
      </c>
      <c r="P79" s="32">
        <f t="shared" si="4"/>
        <v>1336828.3999999999</v>
      </c>
    </row>
    <row r="80" spans="1:16" s="2" customFormat="1">
      <c r="A80" s="29">
        <v>41671</v>
      </c>
      <c r="B80" s="30">
        <v>170249.76666666666</v>
      </c>
      <c r="C80" s="30">
        <v>373715.80000000016</v>
      </c>
      <c r="D80" s="30">
        <v>284420.69999999995</v>
      </c>
      <c r="E80" s="30"/>
      <c r="F80" s="31">
        <v>148341.19999999995</v>
      </c>
      <c r="G80" s="30">
        <v>26374.500000000004</v>
      </c>
      <c r="H80" s="32">
        <f t="shared" si="6"/>
        <v>1003101.9666666668</v>
      </c>
      <c r="I80" s="30">
        <v>17678.7</v>
      </c>
      <c r="J80" s="30">
        <v>9270.6999999999989</v>
      </c>
      <c r="K80" s="30">
        <v>320017.78333333333</v>
      </c>
      <c r="L80" s="30"/>
      <c r="M80" s="32">
        <v>-6693.9833333333354</v>
      </c>
      <c r="N80" s="32">
        <v>10502.133333333333</v>
      </c>
      <c r="O80" s="32">
        <f t="shared" si="5"/>
        <v>350775.33333333337</v>
      </c>
      <c r="P80" s="32">
        <f t="shared" si="4"/>
        <v>1353877.3000000003</v>
      </c>
    </row>
    <row r="81" spans="1:16" s="2" customFormat="1">
      <c r="A81" s="29">
        <v>41699</v>
      </c>
      <c r="B81" s="30">
        <v>169519.69999999998</v>
      </c>
      <c r="C81" s="30">
        <v>383013.09999999992</v>
      </c>
      <c r="D81" s="30">
        <v>285613.15000000002</v>
      </c>
      <c r="E81" s="30"/>
      <c r="F81" s="31">
        <v>150060.39999999991</v>
      </c>
      <c r="G81" s="30">
        <v>26466.500000000007</v>
      </c>
      <c r="H81" s="32">
        <f t="shared" si="6"/>
        <v>1014672.8499999999</v>
      </c>
      <c r="I81" s="30">
        <v>17678.7</v>
      </c>
      <c r="J81" s="30">
        <v>6602.2</v>
      </c>
      <c r="K81" s="30">
        <v>315274.22499999998</v>
      </c>
      <c r="L81" s="30"/>
      <c r="M81" s="32">
        <v>-11700.62500000002</v>
      </c>
      <c r="N81" s="32">
        <v>1834.5500000000256</v>
      </c>
      <c r="O81" s="32">
        <f t="shared" si="5"/>
        <v>329689.05000000005</v>
      </c>
      <c r="P81" s="32">
        <f t="shared" si="4"/>
        <v>1344361.9</v>
      </c>
    </row>
    <row r="82" spans="1:16" s="2" customFormat="1">
      <c r="A82" s="29">
        <v>41730</v>
      </c>
      <c r="B82" s="30">
        <v>179329.53333333333</v>
      </c>
      <c r="C82" s="30">
        <v>401479.0999999998</v>
      </c>
      <c r="D82" s="30">
        <v>290666.89999999997</v>
      </c>
      <c r="E82" s="30"/>
      <c r="F82" s="31">
        <v>162426.70000000001</v>
      </c>
      <c r="G82" s="30">
        <v>27165.399999999998</v>
      </c>
      <c r="H82" s="32">
        <f t="shared" si="6"/>
        <v>1061067.6333333328</v>
      </c>
      <c r="I82" s="30">
        <v>18344.8</v>
      </c>
      <c r="J82" s="30">
        <v>6404.9000000000005</v>
      </c>
      <c r="K82" s="30">
        <v>346169.66666666663</v>
      </c>
      <c r="L82" s="30"/>
      <c r="M82" s="32">
        <v>-4579.7666666666482</v>
      </c>
      <c r="N82" s="32">
        <v>-26024.733333333323</v>
      </c>
      <c r="O82" s="32">
        <f t="shared" si="5"/>
        <v>340314.86666666664</v>
      </c>
      <c r="P82" s="32">
        <f t="shared" si="4"/>
        <v>1401382.4999999995</v>
      </c>
    </row>
    <row r="83" spans="1:16" s="2" customFormat="1">
      <c r="A83" s="29">
        <v>41760</v>
      </c>
      <c r="B83" s="30">
        <v>185255.56666666668</v>
      </c>
      <c r="C83" s="30">
        <v>397342.89999999991</v>
      </c>
      <c r="D83" s="30">
        <v>293128.25</v>
      </c>
      <c r="E83" s="30"/>
      <c r="F83" s="31">
        <v>148292.10000000006</v>
      </c>
      <c r="G83" s="30">
        <v>28402.600000000002</v>
      </c>
      <c r="H83" s="32">
        <f t="shared" si="6"/>
        <v>1052421.4166666667</v>
      </c>
      <c r="I83" s="30">
        <v>18351.599999999999</v>
      </c>
      <c r="J83" s="30">
        <v>5114.3</v>
      </c>
      <c r="K83" s="30">
        <v>350273.20833333326</v>
      </c>
      <c r="L83" s="30"/>
      <c r="M83" s="32">
        <v>-10906.408333333316</v>
      </c>
      <c r="N83" s="32">
        <v>-24334.916666666668</v>
      </c>
      <c r="O83" s="32">
        <f t="shared" si="5"/>
        <v>338497.78333333327</v>
      </c>
      <c r="P83" s="32">
        <f t="shared" si="4"/>
        <v>1390919.2</v>
      </c>
    </row>
    <row r="84" spans="1:16" s="2" customFormat="1">
      <c r="A84" s="29">
        <v>41791</v>
      </c>
      <c r="B84" s="30">
        <v>191944.69999999998</v>
      </c>
      <c r="C84" s="30">
        <v>422341.60000000003</v>
      </c>
      <c r="D84" s="30">
        <v>290332</v>
      </c>
      <c r="E84" s="30"/>
      <c r="F84" s="31">
        <v>145971.70000000001</v>
      </c>
      <c r="G84" s="30">
        <v>29940.799999999999</v>
      </c>
      <c r="H84" s="32">
        <f t="shared" si="6"/>
        <v>1080530.8</v>
      </c>
      <c r="I84" s="30">
        <v>18384.599999999999</v>
      </c>
      <c r="J84" s="30">
        <v>2743.8</v>
      </c>
      <c r="K84" s="30">
        <v>352057.74999999994</v>
      </c>
      <c r="L84" s="30"/>
      <c r="M84" s="32">
        <v>-5289.549999999992</v>
      </c>
      <c r="N84" s="32">
        <v>-19833.300000000003</v>
      </c>
      <c r="O84" s="32">
        <f t="shared" si="5"/>
        <v>348063.3</v>
      </c>
      <c r="P84" s="32">
        <f t="shared" si="4"/>
        <v>1428594.1</v>
      </c>
    </row>
    <row r="85" spans="1:16" s="2" customFormat="1">
      <c r="A85" s="29">
        <v>41821</v>
      </c>
      <c r="B85" s="30">
        <v>201704.7</v>
      </c>
      <c r="C85" s="30">
        <v>432032.51666666649</v>
      </c>
      <c r="D85" s="30">
        <v>298699.95</v>
      </c>
      <c r="E85" s="30"/>
      <c r="F85" s="31">
        <v>168220.39999999997</v>
      </c>
      <c r="G85" s="30">
        <v>30641.8</v>
      </c>
      <c r="H85" s="32">
        <f t="shared" si="6"/>
        <v>1131299.3666666665</v>
      </c>
      <c r="I85" s="30">
        <v>18358.3</v>
      </c>
      <c r="J85" s="30">
        <v>9700.7000000000007</v>
      </c>
      <c r="K85" s="30">
        <v>354328.65833333327</v>
      </c>
      <c r="L85" s="30"/>
      <c r="M85" s="32">
        <v>-9279.474999999984</v>
      </c>
      <c r="N85" s="32">
        <v>-27586.583333333361</v>
      </c>
      <c r="O85" s="32">
        <f t="shared" si="5"/>
        <v>345521.59999999992</v>
      </c>
      <c r="P85" s="32">
        <f t="shared" si="4"/>
        <v>1476820.9666666663</v>
      </c>
    </row>
    <row r="86" spans="1:16" s="2" customFormat="1">
      <c r="A86" s="29">
        <v>41852</v>
      </c>
      <c r="B86" s="30">
        <v>197255.91666666669</v>
      </c>
      <c r="C86" s="30">
        <v>436816.6944444445</v>
      </c>
      <c r="D86" s="30">
        <v>299287.24444444443</v>
      </c>
      <c r="E86" s="30"/>
      <c r="F86" s="31">
        <v>159633.69999999995</v>
      </c>
      <c r="G86" s="30">
        <v>31745.500000000011</v>
      </c>
      <c r="H86" s="32">
        <f t="shared" si="6"/>
        <v>1124739.0555555555</v>
      </c>
      <c r="I86" s="30">
        <v>18358.3</v>
      </c>
      <c r="J86" s="30">
        <v>9573.7999999999993</v>
      </c>
      <c r="K86" s="30">
        <v>359588.37222222221</v>
      </c>
      <c r="L86" s="30"/>
      <c r="M86" s="32">
        <v>-13521.016666666661</v>
      </c>
      <c r="N86" s="32">
        <v>-29179.777777777737</v>
      </c>
      <c r="O86" s="32">
        <f t="shared" si="5"/>
        <v>344819.67777777778</v>
      </c>
      <c r="P86" s="32">
        <f t="shared" si="4"/>
        <v>1469558.7333333334</v>
      </c>
    </row>
    <row r="87" spans="1:16" s="2" customFormat="1">
      <c r="A87" s="29">
        <v>41883</v>
      </c>
      <c r="B87" s="30">
        <v>186479.89166666666</v>
      </c>
      <c r="C87" s="30">
        <v>430359.05277777778</v>
      </c>
      <c r="D87" s="30">
        <v>286361.9611111111</v>
      </c>
      <c r="E87" s="30"/>
      <c r="F87" s="31">
        <v>149361.39999999991</v>
      </c>
      <c r="G87" s="30">
        <v>32928.700000000004</v>
      </c>
      <c r="H87" s="32">
        <f t="shared" si="6"/>
        <v>1085491.0055555555</v>
      </c>
      <c r="I87" s="30">
        <v>18608.3</v>
      </c>
      <c r="J87" s="30">
        <v>8443.4</v>
      </c>
      <c r="K87" s="30">
        <v>360739.73888888891</v>
      </c>
      <c r="L87" s="30"/>
      <c r="M87" s="32">
        <v>-27763.466666666671</v>
      </c>
      <c r="N87" s="32">
        <v>-31836.927777777739</v>
      </c>
      <c r="O87" s="32">
        <f t="shared" si="5"/>
        <v>328191.04444444453</v>
      </c>
      <c r="P87" s="32">
        <f t="shared" si="4"/>
        <v>1413682.05</v>
      </c>
    </row>
    <row r="88" spans="1:16" s="2" customFormat="1">
      <c r="A88" s="29">
        <v>41913</v>
      </c>
      <c r="B88" s="30">
        <v>188115.13888888885</v>
      </c>
      <c r="C88" s="30">
        <v>459640.49814814818</v>
      </c>
      <c r="D88" s="30">
        <v>285775.12592592591</v>
      </c>
      <c r="E88" s="30"/>
      <c r="F88" s="31">
        <v>155538.2999999999</v>
      </c>
      <c r="G88" s="30">
        <v>32859.200000000004</v>
      </c>
      <c r="H88" s="32">
        <f t="shared" si="6"/>
        <v>1121928.2629629627</v>
      </c>
      <c r="I88" s="30">
        <v>18459.599999999999</v>
      </c>
      <c r="J88" s="30">
        <v>9452.2000000000007</v>
      </c>
      <c r="K88" s="30">
        <v>369324.27407407411</v>
      </c>
      <c r="L88" s="30"/>
      <c r="M88" s="32">
        <v>-7388.2222222222063</v>
      </c>
      <c r="N88" s="32">
        <v>-32680.814814814796</v>
      </c>
      <c r="O88" s="32">
        <f t="shared" si="5"/>
        <v>357167.03703703714</v>
      </c>
      <c r="P88" s="32">
        <f t="shared" si="4"/>
        <v>1479095.2999999998</v>
      </c>
    </row>
    <row r="89" spans="1:16" s="2" customFormat="1">
      <c r="A89" s="29">
        <v>41944</v>
      </c>
      <c r="B89" s="30">
        <v>184977.36759259261</v>
      </c>
      <c r="C89" s="30">
        <v>440243.70154320978</v>
      </c>
      <c r="D89" s="30">
        <v>284658.78950617282</v>
      </c>
      <c r="E89" s="30"/>
      <c r="F89" s="31">
        <v>146703.70000000001</v>
      </c>
      <c r="G89" s="30">
        <v>33669.4</v>
      </c>
      <c r="H89" s="32">
        <f t="shared" si="6"/>
        <v>1090252.958641975</v>
      </c>
      <c r="I89" s="30">
        <v>18309.599999999999</v>
      </c>
      <c r="J89" s="30">
        <v>9053</v>
      </c>
      <c r="K89" s="30">
        <v>375873.55493827158</v>
      </c>
      <c r="L89" s="30"/>
      <c r="M89" s="32">
        <v>-10814.314814814839</v>
      </c>
      <c r="N89" s="32">
        <v>-38824.426543209942</v>
      </c>
      <c r="O89" s="32">
        <f t="shared" si="5"/>
        <v>353597.41358024679</v>
      </c>
      <c r="P89" s="32">
        <f t="shared" si="4"/>
        <v>1443850.3722222217</v>
      </c>
    </row>
    <row r="90" spans="1:16" s="2" customFormat="1">
      <c r="A90" s="29">
        <v>41974</v>
      </c>
      <c r="B90" s="30">
        <v>195547.7</v>
      </c>
      <c r="C90" s="30">
        <v>458310.60000000003</v>
      </c>
      <c r="D90" s="30">
        <v>288594.30000000005</v>
      </c>
      <c r="E90" s="30"/>
      <c r="F90" s="31">
        <v>164626.70000000004</v>
      </c>
      <c r="G90" s="30">
        <v>34759.1</v>
      </c>
      <c r="H90" s="32">
        <f t="shared" si="6"/>
        <v>1141838.4000000001</v>
      </c>
      <c r="I90" s="30">
        <v>18489.400000000001</v>
      </c>
      <c r="J90" s="30">
        <v>9222.6</v>
      </c>
      <c r="K90" s="30">
        <v>385480.5</v>
      </c>
      <c r="L90" s="30"/>
      <c r="M90" s="32">
        <v>-7032.8999999999824</v>
      </c>
      <c r="N90" s="32">
        <v>-47293.900000000009</v>
      </c>
      <c r="O90" s="32">
        <f t="shared" si="5"/>
        <v>358865.7</v>
      </c>
      <c r="P90" s="32">
        <f>O90+H90</f>
        <v>1500704.1</v>
      </c>
    </row>
    <row r="91" spans="1:16" s="2" customFormat="1">
      <c r="A91" s="29">
        <v>42005</v>
      </c>
      <c r="B91" s="30">
        <v>186195.43333333332</v>
      </c>
      <c r="C91" s="30">
        <v>443030.28333333333</v>
      </c>
      <c r="D91" s="30">
        <v>290786.46666666667</v>
      </c>
      <c r="E91" s="30"/>
      <c r="F91" s="31">
        <v>159142.59999999998</v>
      </c>
      <c r="G91" s="30">
        <v>34593.5</v>
      </c>
      <c r="H91" s="32">
        <f t="shared" si="6"/>
        <v>1113748.2833333332</v>
      </c>
      <c r="I91" s="30">
        <v>18416.3</v>
      </c>
      <c r="J91" s="30">
        <v>10502.800000000001</v>
      </c>
      <c r="K91" s="30">
        <v>390924.68333333329</v>
      </c>
      <c r="L91" s="30"/>
      <c r="M91" s="32">
        <v>-7246.7833333333083</v>
      </c>
      <c r="N91" s="32">
        <v>-55870.433333333349</v>
      </c>
      <c r="O91" s="32">
        <f t="shared" si="5"/>
        <v>356726.56666666659</v>
      </c>
      <c r="P91" s="32">
        <f t="shared" ref="P91:P134" si="7">O91+H91</f>
        <v>1470474.8499999999</v>
      </c>
    </row>
    <row r="92" spans="1:16" s="2" customFormat="1">
      <c r="A92" s="29">
        <v>42036</v>
      </c>
      <c r="B92" s="30">
        <v>189670.76666666666</v>
      </c>
      <c r="C92" s="30">
        <v>446426.16666666657</v>
      </c>
      <c r="D92" s="30">
        <v>298579.03333333333</v>
      </c>
      <c r="E92" s="30"/>
      <c r="F92" s="31">
        <v>155071.29999999996</v>
      </c>
      <c r="G92" s="30">
        <v>34097.1</v>
      </c>
      <c r="H92" s="32">
        <f t="shared" si="6"/>
        <v>1123844.3666666667</v>
      </c>
      <c r="I92" s="30">
        <v>18266.3</v>
      </c>
      <c r="J92" s="30">
        <v>10301.6</v>
      </c>
      <c r="K92" s="30">
        <v>390343.56666666665</v>
      </c>
      <c r="L92" s="30"/>
      <c r="M92" s="32">
        <v>-12194.766666666659</v>
      </c>
      <c r="N92" s="32">
        <v>-60757.766666666663</v>
      </c>
      <c r="O92" s="32">
        <f t="shared" si="5"/>
        <v>345958.93333333335</v>
      </c>
      <c r="P92" s="32">
        <f t="shared" si="7"/>
        <v>1469803.3</v>
      </c>
    </row>
    <row r="93" spans="1:16" s="2" customFormat="1">
      <c r="A93" s="29">
        <v>42064</v>
      </c>
      <c r="B93" s="30">
        <v>190519.40000000002</v>
      </c>
      <c r="C93" s="30">
        <v>418133.04999999993</v>
      </c>
      <c r="D93" s="30">
        <v>306019.20000000007</v>
      </c>
      <c r="E93" s="30"/>
      <c r="F93" s="31">
        <v>149561.5</v>
      </c>
      <c r="G93" s="30">
        <v>35591.5</v>
      </c>
      <c r="H93" s="32">
        <f t="shared" si="6"/>
        <v>1099824.6499999999</v>
      </c>
      <c r="I93" s="30">
        <v>18108.099999999999</v>
      </c>
      <c r="J93" s="30">
        <v>10123.599999999999</v>
      </c>
      <c r="K93" s="30">
        <v>386878.55</v>
      </c>
      <c r="L93" s="30"/>
      <c r="M93" s="32">
        <v>-21663.550000000017</v>
      </c>
      <c r="N93" s="32">
        <v>-63382.500000000058</v>
      </c>
      <c r="O93" s="32">
        <f t="shared" si="5"/>
        <v>330064.1999999999</v>
      </c>
      <c r="P93" s="32">
        <f t="shared" si="7"/>
        <v>1429888.8499999999</v>
      </c>
    </row>
    <row r="94" spans="1:16" s="2" customFormat="1">
      <c r="A94" s="29">
        <v>42095</v>
      </c>
      <c r="B94" s="30">
        <v>209450.53333333333</v>
      </c>
      <c r="C94" s="30">
        <v>433614.53333333344</v>
      </c>
      <c r="D94" s="30">
        <v>308794.56666666665</v>
      </c>
      <c r="E94" s="30"/>
      <c r="F94" s="31">
        <v>157049.1</v>
      </c>
      <c r="G94" s="30">
        <v>38033.69999999999</v>
      </c>
      <c r="H94" s="32">
        <f t="shared" si="6"/>
        <v>1146942.4333333333</v>
      </c>
      <c r="I94" s="30">
        <v>16173.099999999999</v>
      </c>
      <c r="J94" s="30">
        <v>9306.4</v>
      </c>
      <c r="K94" s="30">
        <v>388764.23333333334</v>
      </c>
      <c r="L94" s="30"/>
      <c r="M94" s="32">
        <v>-25829.133333333346</v>
      </c>
      <c r="N94" s="32">
        <v>-65011.433333333342</v>
      </c>
      <c r="O94" s="32">
        <f t="shared" si="5"/>
        <v>323403.16666666663</v>
      </c>
      <c r="P94" s="32">
        <f t="shared" si="7"/>
        <v>1470345.6</v>
      </c>
    </row>
    <row r="95" spans="1:16" s="2" customFormat="1">
      <c r="A95" s="29">
        <v>42125</v>
      </c>
      <c r="B95" s="30">
        <v>217304.06666666668</v>
      </c>
      <c r="C95" s="30">
        <v>457264.91666666669</v>
      </c>
      <c r="D95" s="30">
        <v>310340.2333333334</v>
      </c>
      <c r="E95" s="30"/>
      <c r="F95" s="31">
        <v>142910.29999999999</v>
      </c>
      <c r="G95" s="30">
        <v>38513.199999999997</v>
      </c>
      <c r="H95" s="32">
        <f t="shared" si="6"/>
        <v>1166332.7166666668</v>
      </c>
      <c r="I95" s="30">
        <v>16023.099999999999</v>
      </c>
      <c r="J95" s="30">
        <v>8857.5</v>
      </c>
      <c r="K95" s="30">
        <v>392252.21666666662</v>
      </c>
      <c r="L95" s="30"/>
      <c r="M95" s="32">
        <v>-14627.716666666656</v>
      </c>
      <c r="N95" s="32">
        <v>-58767.96666666666</v>
      </c>
      <c r="O95" s="32">
        <f t="shared" si="5"/>
        <v>343737.13333333324</v>
      </c>
      <c r="P95" s="32">
        <f t="shared" si="7"/>
        <v>1510069.85</v>
      </c>
    </row>
    <row r="96" spans="1:16" s="2" customFormat="1">
      <c r="A96" s="29">
        <v>42156</v>
      </c>
      <c r="B96" s="30">
        <v>221501.8</v>
      </c>
      <c r="C96" s="30">
        <v>431261.09999999986</v>
      </c>
      <c r="D96" s="30">
        <v>315064.59999999986</v>
      </c>
      <c r="E96" s="30"/>
      <c r="F96" s="31">
        <v>136241.59999999995</v>
      </c>
      <c r="G96" s="30">
        <v>38846.100000000006</v>
      </c>
      <c r="H96" s="32">
        <f t="shared" si="6"/>
        <v>1142915.1999999997</v>
      </c>
      <c r="I96" s="30">
        <v>15873.099999999999</v>
      </c>
      <c r="J96" s="30">
        <v>1293.3</v>
      </c>
      <c r="K96" s="30">
        <v>394690.19999999995</v>
      </c>
      <c r="L96" s="30"/>
      <c r="M96" s="32">
        <v>-19290.899999999994</v>
      </c>
      <c r="N96" s="32">
        <v>-57649.79999999993</v>
      </c>
      <c r="O96" s="32">
        <f t="shared" si="5"/>
        <v>334915.90000000002</v>
      </c>
      <c r="P96" s="32">
        <f t="shared" si="7"/>
        <v>1477831.0999999996</v>
      </c>
    </row>
    <row r="97" spans="1:16" s="2" customFormat="1">
      <c r="A97" s="29">
        <v>42186</v>
      </c>
      <c r="B97" s="30">
        <v>203777.4</v>
      </c>
      <c r="C97" s="30">
        <v>433938.75000000006</v>
      </c>
      <c r="D97" s="30">
        <v>320969.44999999995</v>
      </c>
      <c r="E97" s="30"/>
      <c r="F97" s="31">
        <v>143632.79999999996</v>
      </c>
      <c r="G97" s="30">
        <v>39735.200000000004</v>
      </c>
      <c r="H97" s="32">
        <f t="shared" si="6"/>
        <v>1142053.5999999999</v>
      </c>
      <c r="I97" s="30">
        <v>15873.099999999999</v>
      </c>
      <c r="J97" s="30">
        <v>1675.7</v>
      </c>
      <c r="K97" s="30">
        <v>397656.98333333334</v>
      </c>
      <c r="L97" s="30"/>
      <c r="M97" s="32">
        <v>-23753.283333333322</v>
      </c>
      <c r="N97" s="32">
        <v>-48927.883333333368</v>
      </c>
      <c r="O97" s="32">
        <f t="shared" si="5"/>
        <v>342524.61666666664</v>
      </c>
      <c r="P97" s="32">
        <f t="shared" si="7"/>
        <v>1484578.2166666666</v>
      </c>
    </row>
    <row r="98" spans="1:16" s="2" customFormat="1">
      <c r="A98" s="29">
        <v>42217</v>
      </c>
      <c r="B98" s="30">
        <v>197121.98333333337</v>
      </c>
      <c r="C98" s="30">
        <v>445771.64444444445</v>
      </c>
      <c r="D98" s="30">
        <v>318740.45000000007</v>
      </c>
      <c r="E98" s="30"/>
      <c r="F98" s="31">
        <v>149115.59999999992</v>
      </c>
      <c r="G98" s="30">
        <v>40401.700000000012</v>
      </c>
      <c r="H98" s="32">
        <f t="shared" si="6"/>
        <v>1151151.3777777778</v>
      </c>
      <c r="I98" s="30">
        <v>16073.099999999999</v>
      </c>
      <c r="J98" s="30">
        <v>1816.6000000000001</v>
      </c>
      <c r="K98" s="30">
        <v>400394.58333333337</v>
      </c>
      <c r="L98" s="30"/>
      <c r="M98" s="32">
        <v>-21876.055555555551</v>
      </c>
      <c r="N98" s="32">
        <v>-47596.438888888792</v>
      </c>
      <c r="O98" s="32">
        <f t="shared" si="5"/>
        <v>348811.78888888902</v>
      </c>
      <c r="P98" s="32">
        <f t="shared" si="7"/>
        <v>1499963.166666667</v>
      </c>
    </row>
    <row r="99" spans="1:16" s="2" customFormat="1">
      <c r="A99" s="29">
        <v>42248</v>
      </c>
      <c r="B99" s="30">
        <v>185941.30833333335</v>
      </c>
      <c r="C99" s="30">
        <v>458469.11111111112</v>
      </c>
      <c r="D99" s="30">
        <v>322042.07499999995</v>
      </c>
      <c r="E99" s="30"/>
      <c r="F99" s="31">
        <v>140695.09999999992</v>
      </c>
      <c r="G99" s="30">
        <v>40021.999999999993</v>
      </c>
      <c r="H99" s="32">
        <f t="shared" si="6"/>
        <v>1147169.5944444444</v>
      </c>
      <c r="I99" s="30">
        <v>16259.899999999998</v>
      </c>
      <c r="J99" s="30">
        <v>1252.3</v>
      </c>
      <c r="K99" s="30">
        <v>404596.24166666664</v>
      </c>
      <c r="L99" s="30"/>
      <c r="M99" s="32">
        <v>-25421.372222222228</v>
      </c>
      <c r="N99" s="32">
        <v>-46201.530555555517</v>
      </c>
      <c r="O99" s="32">
        <f t="shared" si="5"/>
        <v>350485.5388888889</v>
      </c>
      <c r="P99" s="32">
        <f t="shared" si="7"/>
        <v>1497655.1333333333</v>
      </c>
    </row>
    <row r="100" spans="1:16" s="2" customFormat="1">
      <c r="A100" s="29">
        <v>42278</v>
      </c>
      <c r="B100" s="30">
        <v>195430.4611111111</v>
      </c>
      <c r="C100" s="30">
        <v>487716.52592592593</v>
      </c>
      <c r="D100" s="30">
        <v>327870.18333333335</v>
      </c>
      <c r="E100" s="30"/>
      <c r="F100" s="31">
        <v>135132.39999999991</v>
      </c>
      <c r="G100" s="30">
        <v>40222.500000000015</v>
      </c>
      <c r="H100" s="32">
        <f t="shared" si="6"/>
        <v>1186372.0703703703</v>
      </c>
      <c r="I100" s="30">
        <v>16035.599999999999</v>
      </c>
      <c r="J100" s="30">
        <v>2211.8000000000002</v>
      </c>
      <c r="K100" s="30">
        <v>416462.40555555554</v>
      </c>
      <c r="L100" s="30"/>
      <c r="M100" s="32">
        <v>-20523.185185185197</v>
      </c>
      <c r="N100" s="32">
        <v>-38333.579629629654</v>
      </c>
      <c r="O100" s="32">
        <f t="shared" si="5"/>
        <v>375853.04074074066</v>
      </c>
      <c r="P100" s="32">
        <f t="shared" si="7"/>
        <v>1562225.111111111</v>
      </c>
    </row>
    <row r="101" spans="1:16" s="2" customFormat="1">
      <c r="A101" s="29">
        <v>42309</v>
      </c>
      <c r="B101" s="30">
        <v>190866.96574074074</v>
      </c>
      <c r="C101" s="30">
        <v>434608.03950617288</v>
      </c>
      <c r="D101" s="30">
        <v>320876.08055555559</v>
      </c>
      <c r="E101" s="30"/>
      <c r="F101" s="31">
        <v>142135.9</v>
      </c>
      <c r="G101" s="30">
        <v>51331.899999999994</v>
      </c>
      <c r="H101" s="32">
        <f t="shared" si="6"/>
        <v>1139818.885802469</v>
      </c>
      <c r="I101" s="30">
        <v>7910.3</v>
      </c>
      <c r="J101" s="30">
        <v>3556.8</v>
      </c>
      <c r="K101" s="30">
        <v>425977.00648148142</v>
      </c>
      <c r="L101" s="30"/>
      <c r="M101" s="32">
        <v>-24431.762345678981</v>
      </c>
      <c r="N101" s="32">
        <v>-59663.900308641983</v>
      </c>
      <c r="O101" s="32">
        <f t="shared" si="5"/>
        <v>353348.4438271604</v>
      </c>
      <c r="P101" s="32">
        <f t="shared" si="7"/>
        <v>1493167.3296296294</v>
      </c>
    </row>
    <row r="102" spans="1:16" s="2" customFormat="1">
      <c r="A102" s="29">
        <v>42339</v>
      </c>
      <c r="B102" s="30">
        <v>202881.5</v>
      </c>
      <c r="C102" s="30">
        <v>440851.1999999999</v>
      </c>
      <c r="D102" s="30">
        <v>327388.60000000003</v>
      </c>
      <c r="E102" s="30"/>
      <c r="F102" s="31">
        <v>135251.80000000002</v>
      </c>
      <c r="G102" s="30">
        <v>48906.30000000001</v>
      </c>
      <c r="H102" s="32">
        <f t="shared" si="6"/>
        <v>1155279.4000000001</v>
      </c>
      <c r="I102" s="30">
        <v>12527.599999999999</v>
      </c>
      <c r="J102" s="30">
        <v>5645.1</v>
      </c>
      <c r="K102" s="30">
        <v>422409.19999999995</v>
      </c>
      <c r="L102" s="30"/>
      <c r="M102" s="32">
        <v>-25004.400000000005</v>
      </c>
      <c r="N102" s="32">
        <v>-59588.299999999974</v>
      </c>
      <c r="O102" s="32">
        <f t="shared" si="5"/>
        <v>355989.19999999995</v>
      </c>
      <c r="P102" s="32">
        <f t="shared" si="7"/>
        <v>1511268.6</v>
      </c>
    </row>
    <row r="103" spans="1:16" s="2" customFormat="1">
      <c r="A103" s="29">
        <v>42370</v>
      </c>
      <c r="B103" s="30">
        <v>197125.75</v>
      </c>
      <c r="C103" s="30">
        <v>443310.1166666667</v>
      </c>
      <c r="D103" s="30">
        <v>316502.8</v>
      </c>
      <c r="E103" s="30"/>
      <c r="F103" s="31">
        <v>134869.09999999998</v>
      </c>
      <c r="G103" s="30">
        <v>48532.3</v>
      </c>
      <c r="H103" s="32">
        <f t="shared" si="6"/>
        <v>1140340.0666666667</v>
      </c>
      <c r="I103" s="30">
        <v>12555</v>
      </c>
      <c r="J103" s="30">
        <v>5990</v>
      </c>
      <c r="K103" s="30">
        <v>423333.52499999997</v>
      </c>
      <c r="L103" s="30"/>
      <c r="M103" s="32">
        <v>-32651.883333333317</v>
      </c>
      <c r="N103" s="32">
        <v>-61608.408333333326</v>
      </c>
      <c r="O103" s="32">
        <f t="shared" si="5"/>
        <v>347618.23333333334</v>
      </c>
      <c r="P103" s="32">
        <f t="shared" si="7"/>
        <v>1487958.3</v>
      </c>
    </row>
    <row r="104" spans="1:16" s="2" customFormat="1">
      <c r="A104" s="29">
        <v>42401</v>
      </c>
      <c r="B104" s="30">
        <v>194870.40000000002</v>
      </c>
      <c r="C104" s="30">
        <v>475008.03333333327</v>
      </c>
      <c r="D104" s="30">
        <v>302678.29999999993</v>
      </c>
      <c r="E104" s="30"/>
      <c r="F104" s="31">
        <v>135795.70000000001</v>
      </c>
      <c r="G104" s="30">
        <v>50329.900000000009</v>
      </c>
      <c r="H104" s="32">
        <f t="shared" si="6"/>
        <v>1158682.3333333333</v>
      </c>
      <c r="I104" s="30">
        <v>12619.5</v>
      </c>
      <c r="J104" s="30">
        <v>6827.0999999999995</v>
      </c>
      <c r="K104" s="30">
        <v>423816.45</v>
      </c>
      <c r="L104" s="30"/>
      <c r="M104" s="32">
        <v>-26465.76666666667</v>
      </c>
      <c r="N104" s="32">
        <v>-56624.116666666705</v>
      </c>
      <c r="O104" s="32">
        <f t="shared" si="5"/>
        <v>360173.16666666663</v>
      </c>
      <c r="P104" s="32">
        <f t="shared" si="7"/>
        <v>1518855.5</v>
      </c>
    </row>
    <row r="105" spans="1:16" s="2" customFormat="1">
      <c r="A105" s="29">
        <v>42430</v>
      </c>
      <c r="B105" s="30">
        <v>188938.15</v>
      </c>
      <c r="C105" s="30">
        <v>463550.65</v>
      </c>
      <c r="D105" s="30">
        <v>308660.29999999993</v>
      </c>
      <c r="E105" s="30"/>
      <c r="F105" s="31">
        <v>118414.49999999997</v>
      </c>
      <c r="G105" s="30">
        <v>52729.1</v>
      </c>
      <c r="H105" s="32">
        <f t="shared" si="6"/>
        <v>1132292.7</v>
      </c>
      <c r="I105" s="30">
        <v>12645.4</v>
      </c>
      <c r="J105" s="30">
        <v>5204</v>
      </c>
      <c r="K105" s="30">
        <v>416495.97499999992</v>
      </c>
      <c r="L105" s="30"/>
      <c r="M105" s="32">
        <v>-35214.250000000015</v>
      </c>
      <c r="N105" s="32">
        <v>-48489.425000000003</v>
      </c>
      <c r="O105" s="32">
        <f t="shared" ref="O105:O134" si="8">SUM(I105:N105)</f>
        <v>350641.69999999995</v>
      </c>
      <c r="P105" s="32">
        <f t="shared" si="7"/>
        <v>1482934.4</v>
      </c>
    </row>
    <row r="106" spans="1:16" s="2" customFormat="1">
      <c r="A106" s="29">
        <v>42461</v>
      </c>
      <c r="B106" s="30">
        <v>198896.4</v>
      </c>
      <c r="C106" s="30">
        <v>480530.36666666652</v>
      </c>
      <c r="D106" s="30">
        <v>302618.10000000003</v>
      </c>
      <c r="E106" s="30"/>
      <c r="F106" s="31">
        <v>123085.9</v>
      </c>
      <c r="G106" s="30">
        <v>53160.600000000006</v>
      </c>
      <c r="H106" s="32">
        <f t="shared" si="6"/>
        <v>1158291.3666666665</v>
      </c>
      <c r="I106" s="30">
        <v>12694.8</v>
      </c>
      <c r="J106" s="30">
        <v>5204</v>
      </c>
      <c r="K106" s="30">
        <v>413835.9</v>
      </c>
      <c r="L106" s="30"/>
      <c r="M106" s="32">
        <v>-27778.83333333335</v>
      </c>
      <c r="N106" s="32">
        <v>-43156.53333333334</v>
      </c>
      <c r="O106" s="32">
        <f t="shared" si="8"/>
        <v>360799.33333333331</v>
      </c>
      <c r="P106" s="32">
        <f t="shared" si="7"/>
        <v>1519090.6999999997</v>
      </c>
    </row>
    <row r="107" spans="1:16" s="2" customFormat="1">
      <c r="A107" s="29">
        <v>42491</v>
      </c>
      <c r="B107" s="30">
        <v>198057.94999999998</v>
      </c>
      <c r="C107" s="30">
        <v>490710.08333333337</v>
      </c>
      <c r="D107" s="30">
        <v>303996.30000000005</v>
      </c>
      <c r="E107" s="30"/>
      <c r="F107" s="31">
        <v>111803.4</v>
      </c>
      <c r="G107" s="30">
        <v>54165.7</v>
      </c>
      <c r="H107" s="32">
        <f t="shared" ref="H107:H138" si="9">SUM(B107:G107)</f>
        <v>1158733.4333333333</v>
      </c>
      <c r="I107" s="30">
        <v>12057.2</v>
      </c>
      <c r="J107" s="30">
        <v>6494.3</v>
      </c>
      <c r="K107" s="30">
        <v>420979.02499999997</v>
      </c>
      <c r="L107" s="30"/>
      <c r="M107" s="32">
        <v>-32758.816666666655</v>
      </c>
      <c r="N107" s="32">
        <v>-42524.741666666661</v>
      </c>
      <c r="O107" s="32">
        <f t="shared" si="8"/>
        <v>364246.96666666667</v>
      </c>
      <c r="P107" s="32">
        <f t="shared" si="7"/>
        <v>1522980.4</v>
      </c>
    </row>
    <row r="108" spans="1:16" s="2" customFormat="1">
      <c r="A108" s="29">
        <v>42522</v>
      </c>
      <c r="B108" s="30">
        <v>224409.89999999997</v>
      </c>
      <c r="C108" s="30">
        <v>493677.1</v>
      </c>
      <c r="D108" s="30">
        <v>290293.49999999994</v>
      </c>
      <c r="E108" s="30"/>
      <c r="F108" s="31">
        <v>113982</v>
      </c>
      <c r="G108" s="30">
        <v>53870.100000000006</v>
      </c>
      <c r="H108" s="32">
        <f t="shared" si="9"/>
        <v>1176232.6000000001</v>
      </c>
      <c r="I108" s="30">
        <v>11194.099999999999</v>
      </c>
      <c r="J108" s="30">
        <v>5535.4</v>
      </c>
      <c r="K108" s="30">
        <v>431367.05</v>
      </c>
      <c r="L108" s="30"/>
      <c r="M108" s="32">
        <v>-20051.600000000013</v>
      </c>
      <c r="N108" s="32">
        <v>-26444.050000000039</v>
      </c>
      <c r="O108" s="32">
        <f t="shared" si="8"/>
        <v>401600.89999999991</v>
      </c>
      <c r="P108" s="32">
        <f t="shared" si="7"/>
        <v>1577833.5</v>
      </c>
    </row>
    <row r="109" spans="1:16" s="2" customFormat="1">
      <c r="A109" s="29">
        <v>42552</v>
      </c>
      <c r="B109" s="30">
        <v>231202.33333333328</v>
      </c>
      <c r="C109" s="30">
        <v>502178.63333333336</v>
      </c>
      <c r="D109" s="30">
        <v>282694.53333333344</v>
      </c>
      <c r="E109" s="30"/>
      <c r="F109" s="31">
        <v>108234.3</v>
      </c>
      <c r="G109" s="30">
        <v>40922.1</v>
      </c>
      <c r="H109" s="32">
        <f t="shared" si="9"/>
        <v>1165231.9000000001</v>
      </c>
      <c r="I109" s="30">
        <v>26244.699999999997</v>
      </c>
      <c r="J109" s="30">
        <v>4201.3999999999996</v>
      </c>
      <c r="K109" s="30">
        <v>437377.77500000002</v>
      </c>
      <c r="L109" s="30"/>
      <c r="M109" s="32">
        <v>-31690.533333333311</v>
      </c>
      <c r="N109" s="32">
        <v>-27708.641666666677</v>
      </c>
      <c r="O109" s="32">
        <f t="shared" si="8"/>
        <v>408424.7</v>
      </c>
      <c r="P109" s="32">
        <f t="shared" si="7"/>
        <v>1573656.6</v>
      </c>
    </row>
    <row r="110" spans="1:16" s="2" customFormat="1">
      <c r="A110" s="29">
        <v>42583</v>
      </c>
      <c r="B110" s="30">
        <v>225186.96666666667</v>
      </c>
      <c r="C110" s="30">
        <v>526210.16653366666</v>
      </c>
      <c r="D110" s="30">
        <v>280354.3666666667</v>
      </c>
      <c r="E110" s="30"/>
      <c r="F110" s="31">
        <v>102164.00013299998</v>
      </c>
      <c r="G110" s="30">
        <v>41938</v>
      </c>
      <c r="H110" s="32">
        <f t="shared" si="9"/>
        <v>1175853.5</v>
      </c>
      <c r="I110" s="30">
        <v>26275.300000000003</v>
      </c>
      <c r="J110" s="30">
        <v>4932.5</v>
      </c>
      <c r="K110" s="30">
        <v>439610.39999999997</v>
      </c>
      <c r="L110" s="30"/>
      <c r="M110" s="32">
        <v>-30767.46666666666</v>
      </c>
      <c r="N110" s="32">
        <v>-25443.233333333312</v>
      </c>
      <c r="O110" s="32">
        <f t="shared" si="8"/>
        <v>414607.49999999994</v>
      </c>
      <c r="P110" s="32">
        <f t="shared" si="7"/>
        <v>1590461</v>
      </c>
    </row>
    <row r="111" spans="1:16" s="2" customFormat="1">
      <c r="A111" s="29">
        <v>42614</v>
      </c>
      <c r="B111" s="30">
        <v>218877.59999999998</v>
      </c>
      <c r="C111" s="30">
        <v>522711.89999999997</v>
      </c>
      <c r="D111" s="30">
        <v>288204.5</v>
      </c>
      <c r="E111" s="30"/>
      <c r="F111" s="31">
        <v>107052.3</v>
      </c>
      <c r="G111" s="30">
        <v>32716.1</v>
      </c>
      <c r="H111" s="32">
        <f t="shared" si="9"/>
        <v>1169562.4000000001</v>
      </c>
      <c r="I111" s="30">
        <v>27794.5</v>
      </c>
      <c r="J111" s="30">
        <v>5791.3</v>
      </c>
      <c r="K111" s="30">
        <v>435564.52499999997</v>
      </c>
      <c r="L111" s="30"/>
      <c r="M111" s="32">
        <v>-16096.700000000012</v>
      </c>
      <c r="N111" s="32">
        <v>-11951.024999999961</v>
      </c>
      <c r="O111" s="32">
        <f t="shared" si="8"/>
        <v>441102.6</v>
      </c>
      <c r="P111" s="32">
        <f t="shared" si="7"/>
        <v>1610665</v>
      </c>
    </row>
    <row r="112" spans="1:16" s="2" customFormat="1">
      <c r="A112" s="29">
        <v>42644</v>
      </c>
      <c r="B112" s="30">
        <v>218138.36666666664</v>
      </c>
      <c r="C112" s="30">
        <v>528955.53333333333</v>
      </c>
      <c r="D112" s="30">
        <v>292835.8666666667</v>
      </c>
      <c r="E112" s="30"/>
      <c r="F112" s="31">
        <v>102534.99999999999</v>
      </c>
      <c r="G112" s="30">
        <v>45755.1</v>
      </c>
      <c r="H112" s="32">
        <f t="shared" si="9"/>
        <v>1188219.8666666667</v>
      </c>
      <c r="I112" s="30">
        <v>14372.3</v>
      </c>
      <c r="J112" s="30">
        <v>7752</v>
      </c>
      <c r="K112" s="30">
        <v>444040.6166666667</v>
      </c>
      <c r="L112" s="30"/>
      <c r="M112" s="32">
        <v>-15903.300000000032</v>
      </c>
      <c r="N112" s="32">
        <v>-10712.949999999944</v>
      </c>
      <c r="O112" s="32">
        <f t="shared" si="8"/>
        <v>439548.66666666669</v>
      </c>
      <c r="P112" s="32">
        <f t="shared" si="7"/>
        <v>1627768.5333333334</v>
      </c>
    </row>
    <row r="113" spans="1:16" s="2" customFormat="1">
      <c r="A113" s="29">
        <v>42675</v>
      </c>
      <c r="B113" s="30">
        <v>214552.53333333333</v>
      </c>
      <c r="C113" s="30">
        <v>559425.29999999993</v>
      </c>
      <c r="D113" s="30">
        <v>287258.6555555556</v>
      </c>
      <c r="E113" s="30"/>
      <c r="F113" s="31">
        <v>101467.69999999998</v>
      </c>
      <c r="G113" s="30">
        <v>46366</v>
      </c>
      <c r="H113" s="32">
        <f t="shared" si="9"/>
        <v>1209070.1888888888</v>
      </c>
      <c r="I113" s="30">
        <v>14442.300000000001</v>
      </c>
      <c r="J113" s="30">
        <v>10573.9</v>
      </c>
      <c r="K113" s="30">
        <v>454559.1638888889</v>
      </c>
      <c r="L113" s="30"/>
      <c r="M113" s="32">
        <v>-10811.777777777801</v>
      </c>
      <c r="N113" s="32">
        <v>-7569.1861111110939</v>
      </c>
      <c r="O113" s="32">
        <f t="shared" si="8"/>
        <v>461194.4</v>
      </c>
      <c r="P113" s="32">
        <f t="shared" si="7"/>
        <v>1670264.5888888887</v>
      </c>
    </row>
    <row r="114" spans="1:16" s="2" customFormat="1">
      <c r="A114" s="29">
        <v>42705</v>
      </c>
      <c r="B114" s="30">
        <v>231214.6</v>
      </c>
      <c r="C114" s="30">
        <v>579093.39986500004</v>
      </c>
      <c r="D114" s="30">
        <v>282784.59999999998</v>
      </c>
      <c r="E114" s="30"/>
      <c r="F114" s="31">
        <v>93970.000135000024</v>
      </c>
      <c r="G114" s="30">
        <v>47647.9</v>
      </c>
      <c r="H114" s="32">
        <f t="shared" si="9"/>
        <v>1234710.5</v>
      </c>
      <c r="I114" s="30">
        <v>13744.4</v>
      </c>
      <c r="J114" s="30">
        <v>12385</v>
      </c>
      <c r="K114" s="30">
        <v>475463.3</v>
      </c>
      <c r="L114" s="30">
        <v>72879.900000000009</v>
      </c>
      <c r="M114" s="32">
        <v>-60227.500000000029</v>
      </c>
      <c r="N114" s="32">
        <v>-39482.000000000044</v>
      </c>
      <c r="O114" s="32">
        <f t="shared" si="8"/>
        <v>474763.09999999992</v>
      </c>
      <c r="P114" s="32">
        <f t="shared" si="7"/>
        <v>1709473.5999999999</v>
      </c>
    </row>
    <row r="115" spans="1:16" s="2" customFormat="1">
      <c r="A115" s="29">
        <v>42766</v>
      </c>
      <c r="B115" s="30">
        <v>220268.93333333332</v>
      </c>
      <c r="C115" s="30">
        <v>589742.61666666658</v>
      </c>
      <c r="D115" s="30">
        <v>299463.21666666662</v>
      </c>
      <c r="E115" s="30"/>
      <c r="F115" s="31">
        <v>116668.1</v>
      </c>
      <c r="G115" s="30">
        <v>47815.4</v>
      </c>
      <c r="H115" s="32">
        <f t="shared" si="9"/>
        <v>1273958.2666666666</v>
      </c>
      <c r="I115" s="30">
        <v>15068.3</v>
      </c>
      <c r="J115" s="30">
        <v>22328.5</v>
      </c>
      <c r="K115" s="30">
        <v>470155.88333333336</v>
      </c>
      <c r="L115" s="30">
        <v>72879.900000000009</v>
      </c>
      <c r="M115" s="32">
        <v>-76105.383333333302</v>
      </c>
      <c r="N115" s="32">
        <v>-51638.700000000012</v>
      </c>
      <c r="O115" s="32">
        <f t="shared" si="8"/>
        <v>452688.50000000006</v>
      </c>
      <c r="P115" s="32">
        <f t="shared" si="7"/>
        <v>1726646.7666666666</v>
      </c>
    </row>
    <row r="116" spans="1:16" s="2" customFormat="1">
      <c r="A116" s="29">
        <v>42794</v>
      </c>
      <c r="B116" s="30">
        <v>218772.26666666666</v>
      </c>
      <c r="C116" s="30">
        <v>622589.73333333316</v>
      </c>
      <c r="D116" s="30">
        <v>293998.7333333334</v>
      </c>
      <c r="E116" s="30"/>
      <c r="F116" s="31">
        <v>118137.20000000001</v>
      </c>
      <c r="G116" s="30">
        <v>48675.599999999991</v>
      </c>
      <c r="H116" s="32">
        <f t="shared" si="9"/>
        <v>1302173.5333333332</v>
      </c>
      <c r="I116" s="30">
        <v>14114.900000000001</v>
      </c>
      <c r="J116" s="30">
        <v>23253.300000000003</v>
      </c>
      <c r="K116" s="30">
        <v>481566.56666666665</v>
      </c>
      <c r="L116" s="30">
        <v>72879.900000000009</v>
      </c>
      <c r="M116" s="32">
        <v>-53894.566666666695</v>
      </c>
      <c r="N116" s="32">
        <v>-118852.60000000009</v>
      </c>
      <c r="O116" s="32">
        <f t="shared" si="8"/>
        <v>419067.49999999988</v>
      </c>
      <c r="P116" s="32">
        <f t="shared" si="7"/>
        <v>1721241.0333333332</v>
      </c>
    </row>
    <row r="117" spans="1:16" s="2" customFormat="1">
      <c r="A117" s="29">
        <v>42825</v>
      </c>
      <c r="B117" s="30">
        <v>229143.00000000006</v>
      </c>
      <c r="C117" s="30">
        <v>642469.65</v>
      </c>
      <c r="D117" s="30">
        <v>306584.55</v>
      </c>
      <c r="E117" s="30"/>
      <c r="F117" s="31">
        <v>121247.4</v>
      </c>
      <c r="G117" s="30">
        <v>50629.200000000004</v>
      </c>
      <c r="H117" s="32">
        <f t="shared" si="9"/>
        <v>1350073.8</v>
      </c>
      <c r="I117" s="30">
        <v>14102.3</v>
      </c>
      <c r="J117" s="30">
        <v>24941.399999999998</v>
      </c>
      <c r="K117" s="30">
        <v>474245.64999999997</v>
      </c>
      <c r="L117" s="30">
        <v>72879.900000000009</v>
      </c>
      <c r="M117" s="32">
        <v>-47863.149999999921</v>
      </c>
      <c r="N117" s="32">
        <v>-135584.70000000004</v>
      </c>
      <c r="O117" s="32">
        <f t="shared" si="8"/>
        <v>402721.4</v>
      </c>
      <c r="P117" s="32">
        <f t="shared" si="7"/>
        <v>1752795.2000000002</v>
      </c>
    </row>
    <row r="118" spans="1:16" s="2" customFormat="1">
      <c r="A118" s="29">
        <v>42855</v>
      </c>
      <c r="B118" s="30">
        <v>231282.46666666667</v>
      </c>
      <c r="C118" s="30">
        <v>678124.2</v>
      </c>
      <c r="D118" s="30">
        <v>298083.83333333331</v>
      </c>
      <c r="E118" s="30"/>
      <c r="F118" s="31">
        <v>126976.79999999999</v>
      </c>
      <c r="G118" s="30">
        <v>51698.3</v>
      </c>
      <c r="H118" s="32">
        <f t="shared" si="9"/>
        <v>1386165.6</v>
      </c>
      <c r="I118" s="30">
        <v>14818.8</v>
      </c>
      <c r="J118" s="30">
        <v>30930.7</v>
      </c>
      <c r="K118" s="30">
        <v>472390.16666666669</v>
      </c>
      <c r="L118" s="30">
        <v>72879.900000000009</v>
      </c>
      <c r="M118" s="32">
        <v>-85208.966666666718</v>
      </c>
      <c r="N118" s="32">
        <v>-126655.59999999995</v>
      </c>
      <c r="O118" s="32">
        <f t="shared" si="8"/>
        <v>379155</v>
      </c>
      <c r="P118" s="32">
        <f t="shared" si="7"/>
        <v>1765320.6</v>
      </c>
    </row>
    <row r="119" spans="1:16" s="2" customFormat="1">
      <c r="A119" s="29">
        <v>42886</v>
      </c>
      <c r="B119" s="30">
        <v>237158.73333333331</v>
      </c>
      <c r="C119" s="30">
        <v>697172.04999999993</v>
      </c>
      <c r="D119" s="30">
        <v>299602.61666666664</v>
      </c>
      <c r="E119" s="30"/>
      <c r="F119" s="31">
        <v>138755.20000000001</v>
      </c>
      <c r="G119" s="30">
        <v>52693.599999999991</v>
      </c>
      <c r="H119" s="32">
        <f t="shared" si="9"/>
        <v>1425382.2</v>
      </c>
      <c r="I119" s="30">
        <v>14877.5</v>
      </c>
      <c r="J119" s="30">
        <v>25659</v>
      </c>
      <c r="K119" s="30">
        <v>474649.28333333338</v>
      </c>
      <c r="L119" s="30">
        <v>72879.900000000009</v>
      </c>
      <c r="M119" s="32">
        <v>-52345.483333333308</v>
      </c>
      <c r="N119" s="32">
        <v>-151074.79999999999</v>
      </c>
      <c r="O119" s="32">
        <f t="shared" si="8"/>
        <v>384645.40000000008</v>
      </c>
      <c r="P119" s="32">
        <f t="shared" si="7"/>
        <v>1810027.6</v>
      </c>
    </row>
    <row r="120" spans="1:16" s="2" customFormat="1">
      <c r="A120" s="29">
        <v>42916</v>
      </c>
      <c r="B120" s="30">
        <v>261660.30000000002</v>
      </c>
      <c r="C120" s="30">
        <v>705438.70000000007</v>
      </c>
      <c r="D120" s="30">
        <v>309096.69999999995</v>
      </c>
      <c r="E120" s="30"/>
      <c r="F120" s="31">
        <v>140815.79999999999</v>
      </c>
      <c r="G120" s="30">
        <v>53132.4</v>
      </c>
      <c r="H120" s="32">
        <f t="shared" si="9"/>
        <v>1470143.9000000001</v>
      </c>
      <c r="I120" s="30">
        <v>13350.1</v>
      </c>
      <c r="J120" s="30">
        <v>28009</v>
      </c>
      <c r="K120" s="30">
        <v>492489.1</v>
      </c>
      <c r="L120" s="30">
        <v>76183.899999999994</v>
      </c>
      <c r="M120" s="32">
        <v>-77018.399999999994</v>
      </c>
      <c r="N120" s="32">
        <v>-141703.20000000001</v>
      </c>
      <c r="O120" s="32">
        <f t="shared" si="8"/>
        <v>391310.49999999994</v>
      </c>
      <c r="P120" s="32">
        <f t="shared" si="7"/>
        <v>1861454.4000000001</v>
      </c>
    </row>
    <row r="121" spans="1:16" s="2" customFormat="1">
      <c r="A121" s="29">
        <v>42947</v>
      </c>
      <c r="B121" s="30">
        <v>258158.13333333333</v>
      </c>
      <c r="C121" s="30">
        <v>692307.05</v>
      </c>
      <c r="D121" s="30">
        <v>321596.1333333333</v>
      </c>
      <c r="E121" s="30"/>
      <c r="F121" s="31">
        <v>148294.1</v>
      </c>
      <c r="G121" s="30">
        <v>54332.999999999993</v>
      </c>
      <c r="H121" s="32">
        <f t="shared" si="9"/>
        <v>1474688.4166666667</v>
      </c>
      <c r="I121" s="30">
        <v>13417.8</v>
      </c>
      <c r="J121" s="30">
        <v>30132.1</v>
      </c>
      <c r="K121" s="30">
        <v>497633.03333333327</v>
      </c>
      <c r="L121" s="30">
        <v>76183.899999999994</v>
      </c>
      <c r="M121" s="32">
        <v>-80090.3</v>
      </c>
      <c r="N121" s="32">
        <v>-145418.33333333328</v>
      </c>
      <c r="O121" s="32">
        <f t="shared" si="8"/>
        <v>391858.19999999995</v>
      </c>
      <c r="P121" s="32">
        <f t="shared" si="7"/>
        <v>1866546.6166666667</v>
      </c>
    </row>
    <row r="122" spans="1:16" s="2" customFormat="1">
      <c r="A122" s="29">
        <v>42978</v>
      </c>
      <c r="B122" s="30">
        <v>265920.66666666663</v>
      </c>
      <c r="C122" s="30">
        <v>703803.8</v>
      </c>
      <c r="D122" s="30">
        <v>320970.7666666666</v>
      </c>
      <c r="E122" s="30"/>
      <c r="F122" s="31">
        <v>145778.09999999998</v>
      </c>
      <c r="G122" s="30">
        <v>54801.5</v>
      </c>
      <c r="H122" s="32">
        <f t="shared" si="9"/>
        <v>1491274.8333333335</v>
      </c>
      <c r="I122" s="30">
        <v>13485.1</v>
      </c>
      <c r="J122" s="30">
        <v>31170.5</v>
      </c>
      <c r="K122" s="30">
        <v>503744.76666666666</v>
      </c>
      <c r="L122" s="30">
        <v>76183.899999999994</v>
      </c>
      <c r="M122" s="32">
        <v>-75316.700000000012</v>
      </c>
      <c r="N122" s="32">
        <v>-144820.66666666666</v>
      </c>
      <c r="O122" s="32">
        <f t="shared" si="8"/>
        <v>404446.9</v>
      </c>
      <c r="P122" s="32">
        <f t="shared" si="7"/>
        <v>1895721.7333333334</v>
      </c>
    </row>
    <row r="123" spans="1:16" s="2" customFormat="1">
      <c r="A123" s="29">
        <v>43008</v>
      </c>
      <c r="B123" s="30">
        <v>250027.09999999995</v>
      </c>
      <c r="C123" s="30">
        <v>713705.45000000019</v>
      </c>
      <c r="D123" s="30">
        <v>322085.59999999998</v>
      </c>
      <c r="E123" s="30"/>
      <c r="F123" s="31">
        <v>142228.70000000001</v>
      </c>
      <c r="G123" s="30">
        <v>55757.4</v>
      </c>
      <c r="H123" s="32">
        <f t="shared" si="9"/>
        <v>1483804.25</v>
      </c>
      <c r="I123" s="30">
        <v>12501.7</v>
      </c>
      <c r="J123" s="30">
        <v>32252.799999999999</v>
      </c>
      <c r="K123" s="30">
        <v>509413.2</v>
      </c>
      <c r="L123" s="30">
        <v>77940.400000000009</v>
      </c>
      <c r="M123" s="32">
        <v>-39567.100000000006</v>
      </c>
      <c r="N123" s="32">
        <v>-156505.49999999997</v>
      </c>
      <c r="O123" s="32">
        <f t="shared" si="8"/>
        <v>436035.5</v>
      </c>
      <c r="P123" s="32">
        <f t="shared" si="7"/>
        <v>1919839.75</v>
      </c>
    </row>
    <row r="124" spans="1:16" s="2" customFormat="1">
      <c r="A124" s="29">
        <v>43039</v>
      </c>
      <c r="B124" s="30">
        <v>245569.80000000002</v>
      </c>
      <c r="C124" s="30">
        <v>702687.43333333323</v>
      </c>
      <c r="D124" s="30">
        <v>341517.7666666666</v>
      </c>
      <c r="E124" s="30"/>
      <c r="F124" s="31">
        <v>159175.19999999998</v>
      </c>
      <c r="G124" s="30">
        <v>55674.100000000006</v>
      </c>
      <c r="H124" s="32">
        <f t="shared" si="9"/>
        <v>1504624.3</v>
      </c>
      <c r="I124" s="30">
        <v>12867.8</v>
      </c>
      <c r="J124" s="30">
        <v>16128.199999999999</v>
      </c>
      <c r="K124" s="30">
        <v>518201.23333333334</v>
      </c>
      <c r="L124" s="30">
        <v>77940.400000000009</v>
      </c>
      <c r="M124" s="32">
        <v>-58887.700000000041</v>
      </c>
      <c r="N124" s="32">
        <v>-119700.16666666661</v>
      </c>
      <c r="O124" s="32">
        <f t="shared" si="8"/>
        <v>446549.76666666672</v>
      </c>
      <c r="P124" s="32">
        <f t="shared" si="7"/>
        <v>1951174.0666666669</v>
      </c>
    </row>
    <row r="125" spans="1:16" s="2" customFormat="1">
      <c r="A125" s="29">
        <v>43069</v>
      </c>
      <c r="B125" s="30">
        <v>243943.09999999998</v>
      </c>
      <c r="C125" s="30">
        <v>705910.41666666686</v>
      </c>
      <c r="D125" s="30">
        <v>348418.93333333341</v>
      </c>
      <c r="E125" s="30"/>
      <c r="F125" s="31">
        <v>167242.79999999999</v>
      </c>
      <c r="G125" s="30">
        <v>56276.200000000004</v>
      </c>
      <c r="H125" s="32">
        <f t="shared" si="9"/>
        <v>1521791.4500000002</v>
      </c>
      <c r="I125" s="30">
        <v>12925.6</v>
      </c>
      <c r="J125" s="30">
        <v>15512</v>
      </c>
      <c r="K125" s="30">
        <v>520895.26666666666</v>
      </c>
      <c r="L125" s="30">
        <v>77940.400000000009</v>
      </c>
      <c r="M125" s="32">
        <v>-40328.800000000003</v>
      </c>
      <c r="N125" s="32">
        <v>-134064.33333333337</v>
      </c>
      <c r="O125" s="32">
        <f t="shared" si="8"/>
        <v>452880.1333333333</v>
      </c>
      <c r="P125" s="32">
        <f t="shared" si="7"/>
        <v>1974671.5833333335</v>
      </c>
    </row>
    <row r="126" spans="1:16" s="2" customFormat="1">
      <c r="A126" s="29">
        <v>43100</v>
      </c>
      <c r="B126" s="30">
        <v>263446.60000000003</v>
      </c>
      <c r="C126" s="30">
        <v>732242.5</v>
      </c>
      <c r="D126" s="30">
        <v>345183.6</v>
      </c>
      <c r="E126" s="30"/>
      <c r="F126" s="31">
        <v>158586.29999999999</v>
      </c>
      <c r="G126" s="30">
        <v>57180.100000000006</v>
      </c>
      <c r="H126" s="32">
        <f>SUM(B126:G126)</f>
        <v>1556639.1000000003</v>
      </c>
      <c r="I126" s="30">
        <v>12022.2</v>
      </c>
      <c r="J126" s="30">
        <v>17665.900000000001</v>
      </c>
      <c r="K126" s="30">
        <v>514286.39999999997</v>
      </c>
      <c r="L126" s="30">
        <v>77484.100000000006</v>
      </c>
      <c r="M126" s="32">
        <v>-55319.700000000077</v>
      </c>
      <c r="N126" s="32">
        <v>-133064.19999999998</v>
      </c>
      <c r="O126" s="32">
        <f t="shared" si="8"/>
        <v>433074.69999999995</v>
      </c>
      <c r="P126" s="32">
        <f t="shared" si="7"/>
        <v>1989713.8000000003</v>
      </c>
    </row>
    <row r="127" spans="1:16" s="2" customFormat="1">
      <c r="A127" s="29">
        <v>43131</v>
      </c>
      <c r="B127" s="30">
        <v>241204.08333333331</v>
      </c>
      <c r="C127" s="30">
        <v>763376.16666666698</v>
      </c>
      <c r="D127" s="30">
        <v>355783.28333333338</v>
      </c>
      <c r="E127" s="30"/>
      <c r="F127" s="31">
        <v>157979.9</v>
      </c>
      <c r="G127" s="30">
        <v>57480.800000000003</v>
      </c>
      <c r="H127" s="32">
        <f t="shared" si="9"/>
        <v>1575824.2333333336</v>
      </c>
      <c r="I127" s="30">
        <v>12119.800000000001</v>
      </c>
      <c r="J127" s="30">
        <v>25105.7</v>
      </c>
      <c r="K127" s="30">
        <v>518820.78333333338</v>
      </c>
      <c r="L127" s="30">
        <v>77484.100000000006</v>
      </c>
      <c r="M127" s="32">
        <v>-74928.366666666596</v>
      </c>
      <c r="N127" s="32">
        <v>-169299.95</v>
      </c>
      <c r="O127" s="32">
        <f t="shared" si="8"/>
        <v>389302.06666666683</v>
      </c>
      <c r="P127" s="32">
        <f t="shared" si="7"/>
        <v>1965126.3000000005</v>
      </c>
    </row>
    <row r="128" spans="1:16" s="2" customFormat="1">
      <c r="A128" s="29">
        <v>43159</v>
      </c>
      <c r="B128" s="30">
        <v>241016.06666666671</v>
      </c>
      <c r="C128" s="30">
        <v>778250.03333333356</v>
      </c>
      <c r="D128" s="30">
        <v>365905.76666666666</v>
      </c>
      <c r="E128" s="30"/>
      <c r="F128" s="31">
        <v>166017</v>
      </c>
      <c r="G128" s="30">
        <v>58596.5</v>
      </c>
      <c r="H128" s="32">
        <f t="shared" si="9"/>
        <v>1609785.3666666669</v>
      </c>
      <c r="I128" s="30">
        <v>12148.8</v>
      </c>
      <c r="J128" s="30">
        <v>28298.5</v>
      </c>
      <c r="K128" s="30">
        <v>520507.76666666666</v>
      </c>
      <c r="L128" s="30">
        <v>77484.100000000006</v>
      </c>
      <c r="M128" s="32">
        <v>-54151.733333333272</v>
      </c>
      <c r="N128" s="32">
        <v>-128230.20000000006</v>
      </c>
      <c r="O128" s="32">
        <f t="shared" si="8"/>
        <v>456057.23333333328</v>
      </c>
      <c r="P128" s="32">
        <f t="shared" si="7"/>
        <v>2065842.6</v>
      </c>
    </row>
    <row r="129" spans="1:16" s="2" customFormat="1">
      <c r="A129" s="29">
        <v>43190</v>
      </c>
      <c r="B129" s="30">
        <v>249480.1</v>
      </c>
      <c r="C129" s="30">
        <v>788754.29999999993</v>
      </c>
      <c r="D129" s="30">
        <v>366927.89999999991</v>
      </c>
      <c r="E129" s="30"/>
      <c r="F129" s="31">
        <v>171240.60000000003</v>
      </c>
      <c r="G129" s="30">
        <v>59888.800000000003</v>
      </c>
      <c r="H129" s="32">
        <f t="shared" si="9"/>
        <v>1636291.7</v>
      </c>
      <c r="I129" s="30">
        <v>11284.9</v>
      </c>
      <c r="J129" s="30">
        <v>25616.3</v>
      </c>
      <c r="K129" s="30">
        <v>518835.99999999994</v>
      </c>
      <c r="L129" s="30">
        <v>78569.400000000009</v>
      </c>
      <c r="M129" s="32">
        <v>-90223.500000000058</v>
      </c>
      <c r="N129" s="32">
        <v>-146644.70000000001</v>
      </c>
      <c r="O129" s="32">
        <f t="shared" si="8"/>
        <v>397438.39999999985</v>
      </c>
      <c r="P129" s="32">
        <f t="shared" si="7"/>
        <v>2033730.0999999999</v>
      </c>
    </row>
    <row r="130" spans="1:16" s="2" customFormat="1">
      <c r="A130" s="29">
        <v>43220</v>
      </c>
      <c r="B130" s="30">
        <v>246910.8</v>
      </c>
      <c r="C130" s="30">
        <v>791406.00000000012</v>
      </c>
      <c r="D130" s="30">
        <v>365251.69999999995</v>
      </c>
      <c r="E130" s="30"/>
      <c r="F130" s="31">
        <v>169605.7</v>
      </c>
      <c r="G130" s="30">
        <v>61130.399999999994</v>
      </c>
      <c r="H130" s="32">
        <f t="shared" si="9"/>
        <v>1634304.5999999999</v>
      </c>
      <c r="I130" s="30">
        <v>11352.5</v>
      </c>
      <c r="J130" s="30">
        <v>26193</v>
      </c>
      <c r="K130" s="30">
        <v>523479.80000000005</v>
      </c>
      <c r="L130" s="30">
        <v>78569.400000000009</v>
      </c>
      <c r="M130" s="32">
        <v>-67280.733333333352</v>
      </c>
      <c r="N130" s="32">
        <v>-159188.1333333333</v>
      </c>
      <c r="O130" s="32">
        <f t="shared" si="8"/>
        <v>413125.83333333337</v>
      </c>
      <c r="P130" s="32">
        <f t="shared" si="7"/>
        <v>2047430.4333333331</v>
      </c>
    </row>
    <row r="131" spans="1:16" s="2" customFormat="1">
      <c r="A131" s="29">
        <v>43251</v>
      </c>
      <c r="B131" s="30">
        <v>253172.2</v>
      </c>
      <c r="C131" s="30">
        <v>792714.2000000003</v>
      </c>
      <c r="D131" s="30">
        <v>383033.5</v>
      </c>
      <c r="E131" s="30"/>
      <c r="F131" s="31">
        <v>158470.30000000002</v>
      </c>
      <c r="G131" s="30">
        <v>62320.999999999993</v>
      </c>
      <c r="H131" s="32">
        <f t="shared" si="9"/>
        <v>1649711.2000000004</v>
      </c>
      <c r="I131" s="30">
        <v>11457.5</v>
      </c>
      <c r="J131" s="30">
        <v>22830.3</v>
      </c>
      <c r="K131" s="30">
        <v>541711</v>
      </c>
      <c r="L131" s="30">
        <v>78569.400000000009</v>
      </c>
      <c r="M131" s="32">
        <v>-81068.966666666674</v>
      </c>
      <c r="N131" s="32">
        <v>-171994.6666666666</v>
      </c>
      <c r="O131" s="32">
        <f t="shared" si="8"/>
        <v>401504.56666666677</v>
      </c>
      <c r="P131" s="32">
        <f t="shared" si="7"/>
        <v>2051215.7666666671</v>
      </c>
    </row>
    <row r="132" spans="1:16" s="2" customFormat="1">
      <c r="A132" s="29">
        <v>43281</v>
      </c>
      <c r="B132" s="30">
        <v>282383.60000000003</v>
      </c>
      <c r="C132" s="30">
        <v>798303.60000000009</v>
      </c>
      <c r="D132" s="30">
        <v>382070.9</v>
      </c>
      <c r="E132" s="30"/>
      <c r="F132" s="31">
        <v>157640.1</v>
      </c>
      <c r="G132" s="30">
        <v>63540.399999999994</v>
      </c>
      <c r="H132" s="32">
        <f t="shared" si="9"/>
        <v>1683938.6</v>
      </c>
      <c r="I132" s="30">
        <v>11429.7</v>
      </c>
      <c r="J132" s="30">
        <v>18656.7</v>
      </c>
      <c r="K132" s="30">
        <v>547630</v>
      </c>
      <c r="L132" s="30">
        <v>88231.4</v>
      </c>
      <c r="M132" s="32">
        <v>-60156.499999999985</v>
      </c>
      <c r="N132" s="32">
        <v>-173349.20000000007</v>
      </c>
      <c r="O132" s="32">
        <f t="shared" si="8"/>
        <v>432442.1</v>
      </c>
      <c r="P132" s="32">
        <f t="shared" si="7"/>
        <v>2116380.7000000002</v>
      </c>
    </row>
    <row r="133" spans="1:16" s="2" customFormat="1">
      <c r="A133" s="29">
        <v>43312</v>
      </c>
      <c r="B133" s="30">
        <v>276458.66666666663</v>
      </c>
      <c r="C133" s="30">
        <v>807389.2666666666</v>
      </c>
      <c r="D133" s="30">
        <v>392490.96666666667</v>
      </c>
      <c r="E133" s="30"/>
      <c r="F133" s="31">
        <v>175661.30000000002</v>
      </c>
      <c r="G133" s="30">
        <v>64734.899999999994</v>
      </c>
      <c r="H133" s="32">
        <f t="shared" si="9"/>
        <v>1716735.0999999999</v>
      </c>
      <c r="I133" s="30">
        <v>11650</v>
      </c>
      <c r="J133" s="30">
        <v>19369.3</v>
      </c>
      <c r="K133" s="30">
        <v>555017.44999999995</v>
      </c>
      <c r="L133" s="30">
        <v>88231.4</v>
      </c>
      <c r="M133" s="32">
        <v>-37063.983333333381</v>
      </c>
      <c r="N133" s="32">
        <v>-178114.46666666667</v>
      </c>
      <c r="O133" s="32">
        <f t="shared" si="8"/>
        <v>459089.69999999995</v>
      </c>
      <c r="P133" s="32">
        <f t="shared" si="7"/>
        <v>2175824.7999999998</v>
      </c>
    </row>
    <row r="134" spans="1:16" s="2" customFormat="1">
      <c r="A134" s="29">
        <v>43343</v>
      </c>
      <c r="B134" s="30">
        <v>275661.33333333331</v>
      </c>
      <c r="C134" s="30">
        <v>848818.93333333335</v>
      </c>
      <c r="D134" s="30">
        <v>393580.53333333333</v>
      </c>
      <c r="E134" s="30"/>
      <c r="F134" s="31">
        <v>178725.8</v>
      </c>
      <c r="G134" s="30">
        <v>65444.499999999993</v>
      </c>
      <c r="H134" s="32">
        <f t="shared" si="9"/>
        <v>1762231.0999999999</v>
      </c>
      <c r="I134" s="30">
        <v>11810.1</v>
      </c>
      <c r="J134" s="30">
        <v>21627.200000000001</v>
      </c>
      <c r="K134" s="30">
        <v>565237.30000000005</v>
      </c>
      <c r="L134" s="30">
        <v>88231.4</v>
      </c>
      <c r="M134" s="32">
        <v>-54550.266666666634</v>
      </c>
      <c r="N134" s="32">
        <v>-196125.43333333335</v>
      </c>
      <c r="O134" s="32">
        <f t="shared" si="8"/>
        <v>436230.30000000016</v>
      </c>
      <c r="P134" s="32">
        <f t="shared" si="7"/>
        <v>2198461.4</v>
      </c>
    </row>
    <row r="135" spans="1:16" s="2" customFormat="1">
      <c r="A135" s="29">
        <v>43373</v>
      </c>
      <c r="B135" s="30">
        <v>265561.60000000009</v>
      </c>
      <c r="C135" s="30">
        <v>836454.60000000009</v>
      </c>
      <c r="D135" s="30">
        <v>409943.79999999993</v>
      </c>
      <c r="E135" s="30"/>
      <c r="F135" s="31">
        <v>176854.19999999998</v>
      </c>
      <c r="G135" s="30">
        <v>67621.599999999977</v>
      </c>
      <c r="H135" s="32">
        <f t="shared" si="9"/>
        <v>1756435.7999999998</v>
      </c>
      <c r="I135" s="30">
        <v>12156.8</v>
      </c>
      <c r="J135" s="30">
        <v>26368.5</v>
      </c>
      <c r="K135" s="30">
        <v>580074.59999999986</v>
      </c>
      <c r="L135" s="30">
        <v>94145.199999999983</v>
      </c>
      <c r="M135" s="32">
        <v>-57110.900000000009</v>
      </c>
      <c r="N135" s="32">
        <v>-190449.29999999996</v>
      </c>
      <c r="O135" s="32">
        <f>SUM(I135:N135)</f>
        <v>465184.89999999991</v>
      </c>
      <c r="P135" s="32">
        <f>O135+H135</f>
        <v>2221620.6999999997</v>
      </c>
    </row>
    <row r="136" spans="1:16" s="2" customFormat="1">
      <c r="A136" s="29">
        <v>43404</v>
      </c>
      <c r="B136" s="30">
        <v>268511.96666666667</v>
      </c>
      <c r="C136" s="30">
        <v>886178.8</v>
      </c>
      <c r="D136" s="30">
        <v>414604.23333333334</v>
      </c>
      <c r="E136" s="30"/>
      <c r="F136" s="31">
        <v>169361.69999999995</v>
      </c>
      <c r="G136" s="30">
        <v>68117.7</v>
      </c>
      <c r="H136" s="32">
        <f t="shared" si="9"/>
        <v>1806774.4</v>
      </c>
      <c r="I136" s="30">
        <v>12295.699999999999</v>
      </c>
      <c r="J136" s="30">
        <v>20661.5</v>
      </c>
      <c r="K136" s="30">
        <v>592408.5</v>
      </c>
      <c r="L136" s="30">
        <v>94145.199999999983</v>
      </c>
      <c r="M136" s="32">
        <v>-45408.333333333394</v>
      </c>
      <c r="N136" s="32">
        <v>-181357.4333333332</v>
      </c>
      <c r="O136" s="32">
        <f>SUM(I136:N136)</f>
        <v>492745.1333333333</v>
      </c>
      <c r="P136" s="32">
        <f>O136+H136</f>
        <v>2299519.5333333332</v>
      </c>
    </row>
    <row r="137" spans="1:16" s="2" customFormat="1">
      <c r="A137" s="29">
        <v>43434</v>
      </c>
      <c r="B137" s="30">
        <v>270062.33333333337</v>
      </c>
      <c r="C137" s="30">
        <v>899851.99999999977</v>
      </c>
      <c r="D137" s="30">
        <v>412892.66666666663</v>
      </c>
      <c r="E137" s="30"/>
      <c r="F137" s="31">
        <v>173770.60000000003</v>
      </c>
      <c r="G137" s="30">
        <v>69354.999999999985</v>
      </c>
      <c r="H137" s="32">
        <f t="shared" si="9"/>
        <v>1825932.5999999996</v>
      </c>
      <c r="I137" s="30">
        <v>12469</v>
      </c>
      <c r="J137" s="30">
        <v>22562.9</v>
      </c>
      <c r="K137" s="30">
        <v>604724.60000000009</v>
      </c>
      <c r="L137" s="30">
        <v>94145.199999999983</v>
      </c>
      <c r="M137" s="32">
        <v>-31416.566666666527</v>
      </c>
      <c r="N137" s="32">
        <v>-165894.86666666673</v>
      </c>
      <c r="O137" s="32">
        <f>SUM(I137:N137)</f>
        <v>536590.26666666684</v>
      </c>
      <c r="P137" s="32">
        <f>O137+H137</f>
        <v>2362522.8666666662</v>
      </c>
    </row>
    <row r="138" spans="1:16" s="59" customFormat="1">
      <c r="A138" s="57">
        <v>43465</v>
      </c>
      <c r="B138" s="31">
        <v>295501.09999999998</v>
      </c>
      <c r="C138" s="31">
        <v>914642.00000000012</v>
      </c>
      <c r="D138" s="31">
        <v>415718.1</v>
      </c>
      <c r="E138" s="31"/>
      <c r="F138" s="31">
        <v>171510.19999999998</v>
      </c>
      <c r="G138" s="31">
        <v>70511.199999999983</v>
      </c>
      <c r="H138" s="58">
        <f t="shared" si="9"/>
        <v>1867882.6</v>
      </c>
      <c r="I138" s="31">
        <v>12578.800000000001</v>
      </c>
      <c r="J138" s="31">
        <v>20055.699999999997</v>
      </c>
      <c r="K138" s="31">
        <v>597121.29999999993</v>
      </c>
      <c r="L138" s="31">
        <v>93615</v>
      </c>
      <c r="M138" s="58">
        <v>-50731.299999999996</v>
      </c>
      <c r="N138" s="58">
        <v>-196479.80000000002</v>
      </c>
      <c r="O138" s="58">
        <f>SUM(I138:N138)</f>
        <v>476159.69999999984</v>
      </c>
      <c r="P138" s="58">
        <f>O138+H138</f>
        <v>2344042.2999999998</v>
      </c>
    </row>
    <row r="139" spans="1:16" s="2" customFormat="1">
      <c r="A139" s="29">
        <v>43466</v>
      </c>
      <c r="B139" s="30">
        <v>271169.43333333329</v>
      </c>
      <c r="C139" s="30">
        <v>963575.86666666681</v>
      </c>
      <c r="D139" s="30">
        <v>424822.03333333333</v>
      </c>
      <c r="E139" s="30"/>
      <c r="F139" s="31">
        <v>172774.39999999999</v>
      </c>
      <c r="G139" s="30">
        <v>74314.8</v>
      </c>
      <c r="H139" s="32">
        <f t="shared" ref="H139:H144" si="10">SUM(B139:G139)</f>
        <v>1906656.5333333334</v>
      </c>
      <c r="I139" s="30">
        <v>11867.7</v>
      </c>
      <c r="J139" s="30">
        <v>30458</v>
      </c>
      <c r="K139" s="30">
        <v>610700.30000000005</v>
      </c>
      <c r="L139" s="30">
        <v>93615</v>
      </c>
      <c r="M139" s="32">
        <v>-117391.29999999996</v>
      </c>
      <c r="N139" s="32">
        <v>-226065.1</v>
      </c>
      <c r="O139" s="32">
        <f t="shared" ref="O139:O144" si="11">SUM(I139:N139)</f>
        <v>403184.60000000009</v>
      </c>
      <c r="P139" s="32">
        <f t="shared" ref="P139:P191" si="12">O139+H139</f>
        <v>2309841.1333333338</v>
      </c>
    </row>
    <row r="140" spans="1:16" s="2" customFormat="1">
      <c r="A140" s="29">
        <v>43524</v>
      </c>
      <c r="B140" s="30">
        <v>274605.46666666673</v>
      </c>
      <c r="C140" s="30">
        <v>977272.03333333309</v>
      </c>
      <c r="D140" s="30">
        <v>418300.56666666659</v>
      </c>
      <c r="E140" s="30"/>
      <c r="F140" s="31">
        <v>182328.2</v>
      </c>
      <c r="G140" s="30">
        <v>76813.2</v>
      </c>
      <c r="H140" s="32">
        <f t="shared" si="10"/>
        <v>1929319.4666666663</v>
      </c>
      <c r="I140" s="30">
        <v>11966.2</v>
      </c>
      <c r="J140" s="30">
        <v>31685.3</v>
      </c>
      <c r="K140" s="30">
        <v>623257.1</v>
      </c>
      <c r="L140" s="30">
        <v>93615</v>
      </c>
      <c r="M140" s="32">
        <v>-59311.499999999847</v>
      </c>
      <c r="N140" s="32">
        <v>-224742.6</v>
      </c>
      <c r="O140" s="32">
        <f t="shared" si="11"/>
        <v>476469.50000000012</v>
      </c>
      <c r="P140" s="32">
        <f t="shared" si="12"/>
        <v>2405788.9666666663</v>
      </c>
    </row>
    <row r="141" spans="1:16" s="2" customFormat="1">
      <c r="A141" s="29">
        <v>43555</v>
      </c>
      <c r="B141" s="30">
        <v>275528.7</v>
      </c>
      <c r="C141" s="30">
        <v>1001634.5999999999</v>
      </c>
      <c r="D141" s="30">
        <v>422729.69999999984</v>
      </c>
      <c r="E141" s="30"/>
      <c r="F141" s="31">
        <v>185301.5</v>
      </c>
      <c r="G141" s="30">
        <v>79767.400000000009</v>
      </c>
      <c r="H141" s="32">
        <f t="shared" si="10"/>
        <v>1964961.8999999994</v>
      </c>
      <c r="I141" s="30">
        <v>13078.600000000002</v>
      </c>
      <c r="J141" s="30">
        <v>34809.4</v>
      </c>
      <c r="K141" s="30">
        <v>615426.1</v>
      </c>
      <c r="L141" s="30">
        <v>98046.5</v>
      </c>
      <c r="M141" s="32">
        <v>-82655.900000000183</v>
      </c>
      <c r="N141" s="32">
        <v>-236797.9</v>
      </c>
      <c r="O141" s="32">
        <f t="shared" si="11"/>
        <v>441906.79999999981</v>
      </c>
      <c r="P141" s="32">
        <f t="shared" si="12"/>
        <v>2406868.6999999993</v>
      </c>
    </row>
    <row r="142" spans="1:16" s="2" customFormat="1">
      <c r="A142" s="29">
        <v>43585</v>
      </c>
      <c r="B142" s="30">
        <v>284705.66666666669</v>
      </c>
      <c r="C142" s="30">
        <v>1012509.5333333332</v>
      </c>
      <c r="D142" s="30">
        <v>427716.46666666667</v>
      </c>
      <c r="E142" s="30"/>
      <c r="F142" s="31">
        <v>176055.30000000002</v>
      </c>
      <c r="G142" s="30">
        <v>79084</v>
      </c>
      <c r="H142" s="32">
        <f t="shared" si="10"/>
        <v>1980070.9666666666</v>
      </c>
      <c r="I142" s="30">
        <v>13243.5</v>
      </c>
      <c r="J142" s="30">
        <v>38792.1</v>
      </c>
      <c r="K142" s="30">
        <v>608440</v>
      </c>
      <c r="L142" s="30">
        <v>98046.5</v>
      </c>
      <c r="M142" s="32">
        <v>-64136.566666666651</v>
      </c>
      <c r="N142" s="32">
        <v>-239646.7666666666</v>
      </c>
      <c r="O142" s="32">
        <f t="shared" si="11"/>
        <v>454738.76666666672</v>
      </c>
      <c r="P142" s="32">
        <f t="shared" si="12"/>
        <v>2434809.7333333334</v>
      </c>
    </row>
    <row r="143" spans="1:16" s="2" customFormat="1">
      <c r="A143" s="29">
        <v>43616</v>
      </c>
      <c r="B143" s="30">
        <v>297975.03333333338</v>
      </c>
      <c r="C143" s="30">
        <v>1047055.766666667</v>
      </c>
      <c r="D143" s="30">
        <v>439645.1333333333</v>
      </c>
      <c r="E143" s="30"/>
      <c r="F143" s="31">
        <v>169993.60000000001</v>
      </c>
      <c r="G143" s="30">
        <v>80864.200000000012</v>
      </c>
      <c r="H143" s="32">
        <f t="shared" si="10"/>
        <v>2035533.7333333336</v>
      </c>
      <c r="I143" s="30">
        <v>13378.7</v>
      </c>
      <c r="J143" s="30">
        <v>35398.6</v>
      </c>
      <c r="K143" s="30">
        <v>626258.20000000007</v>
      </c>
      <c r="L143" s="30">
        <v>98046.5</v>
      </c>
      <c r="M143" s="32">
        <v>-65130.933333333276</v>
      </c>
      <c r="N143" s="32">
        <v>-253834.53333333338</v>
      </c>
      <c r="O143" s="32">
        <f t="shared" si="11"/>
        <v>454116.5333333335</v>
      </c>
      <c r="P143" s="32">
        <f t="shared" si="12"/>
        <v>2489650.2666666671</v>
      </c>
    </row>
    <row r="144" spans="1:16" s="2" customFormat="1">
      <c r="A144" s="29">
        <v>43646</v>
      </c>
      <c r="B144" s="30">
        <v>318283.69999999995</v>
      </c>
      <c r="C144" s="30">
        <v>1074559.1000000001</v>
      </c>
      <c r="D144" s="30">
        <v>458268.4</v>
      </c>
      <c r="E144" s="30"/>
      <c r="F144" s="31">
        <v>178256.6</v>
      </c>
      <c r="G144" s="30">
        <v>83690.899999999994</v>
      </c>
      <c r="H144" s="32">
        <f t="shared" si="10"/>
        <v>2113058.7000000002</v>
      </c>
      <c r="I144" s="30">
        <v>13251.8</v>
      </c>
      <c r="J144" s="30">
        <v>38420.699999999997</v>
      </c>
      <c r="K144" s="30">
        <v>612269.5</v>
      </c>
      <c r="L144" s="30">
        <v>102581.4</v>
      </c>
      <c r="M144" s="32">
        <v>-78067.900000000052</v>
      </c>
      <c r="N144" s="32">
        <v>-230627.10000000003</v>
      </c>
      <c r="O144" s="32">
        <f t="shared" si="11"/>
        <v>457828.39999999997</v>
      </c>
      <c r="P144" s="32">
        <f t="shared" si="12"/>
        <v>2570887.1</v>
      </c>
    </row>
    <row r="145" spans="1:16" s="2" customFormat="1">
      <c r="A145" s="29">
        <v>43677</v>
      </c>
      <c r="B145" s="30">
        <v>316885.56666666671</v>
      </c>
      <c r="C145" s="30">
        <v>1089702.6333333333</v>
      </c>
      <c r="D145" s="30">
        <v>453810.73333333334</v>
      </c>
      <c r="E145" s="30"/>
      <c r="F145" s="31">
        <v>181531.50000000003</v>
      </c>
      <c r="G145" s="30">
        <v>85965.300000000017</v>
      </c>
      <c r="H145" s="32">
        <f t="shared" ref="H145:H156" si="13">SUM(B145:G145)</f>
        <v>2127895.7333333334</v>
      </c>
      <c r="I145" s="30">
        <v>13352.6</v>
      </c>
      <c r="J145" s="30">
        <v>34291.800000000003</v>
      </c>
      <c r="K145" s="30">
        <v>622731.69999999995</v>
      </c>
      <c r="L145" s="30">
        <v>102581.4</v>
      </c>
      <c r="M145" s="32">
        <v>-88063.899999999965</v>
      </c>
      <c r="N145" s="32">
        <v>-241764.2</v>
      </c>
      <c r="O145" s="32">
        <f t="shared" ref="O145:O156" si="14">SUM(I145:N145)</f>
        <v>443129.40000000008</v>
      </c>
      <c r="P145" s="32">
        <f t="shared" si="12"/>
        <v>2571025.1333333333</v>
      </c>
    </row>
    <row r="146" spans="1:16" s="2" customFormat="1">
      <c r="A146" s="29">
        <v>43708</v>
      </c>
      <c r="B146" s="30">
        <v>328635.53333333338</v>
      </c>
      <c r="C146" s="30">
        <v>1108837.1666666667</v>
      </c>
      <c r="D146" s="30">
        <v>459121.96666666667</v>
      </c>
      <c r="E146" s="30"/>
      <c r="F146" s="31">
        <v>179118.5</v>
      </c>
      <c r="G146" s="30">
        <v>88610.4</v>
      </c>
      <c r="H146" s="32">
        <f t="shared" si="13"/>
        <v>2164323.5666666669</v>
      </c>
      <c r="I146" s="30">
        <v>13400.3</v>
      </c>
      <c r="J146" s="30">
        <v>29774.400000000001</v>
      </c>
      <c r="K146" s="30">
        <v>644729.79999999993</v>
      </c>
      <c r="L146" s="30">
        <v>102581.4</v>
      </c>
      <c r="M146" s="32">
        <v>-88709.20000000007</v>
      </c>
      <c r="N146" s="32">
        <v>-277435.59999999998</v>
      </c>
      <c r="O146" s="32">
        <f t="shared" si="14"/>
        <v>424341.09999999986</v>
      </c>
      <c r="P146" s="32">
        <f t="shared" si="12"/>
        <v>2588664.666666667</v>
      </c>
    </row>
    <row r="147" spans="1:16" s="2" customFormat="1">
      <c r="A147" s="29">
        <v>43738</v>
      </c>
      <c r="B147" s="30">
        <v>317452.39999999997</v>
      </c>
      <c r="C147" s="30">
        <v>1118003.3</v>
      </c>
      <c r="D147" s="30">
        <v>454128</v>
      </c>
      <c r="E147" s="30"/>
      <c r="F147" s="31">
        <v>185112.4</v>
      </c>
      <c r="G147" s="30">
        <v>89039.7</v>
      </c>
      <c r="H147" s="32">
        <f t="shared" si="13"/>
        <v>2163735.7999999998</v>
      </c>
      <c r="I147" s="30">
        <v>13461.2</v>
      </c>
      <c r="J147" s="30">
        <v>29487.1</v>
      </c>
      <c r="K147" s="30">
        <v>662468</v>
      </c>
      <c r="L147" s="30">
        <v>106929.3</v>
      </c>
      <c r="M147" s="32">
        <v>-81960.09999999986</v>
      </c>
      <c r="N147" s="32">
        <v>-242941.30000000005</v>
      </c>
      <c r="O147" s="32">
        <f t="shared" si="14"/>
        <v>487444.20000000019</v>
      </c>
      <c r="P147" s="32">
        <f t="shared" si="12"/>
        <v>2651180</v>
      </c>
    </row>
    <row r="148" spans="1:16" s="2" customFormat="1">
      <c r="A148" s="29">
        <v>43769</v>
      </c>
      <c r="B148" s="30">
        <v>326257.43333333329</v>
      </c>
      <c r="C148" s="30">
        <v>1092664.4000000001</v>
      </c>
      <c r="D148" s="30">
        <v>476498.96666666673</v>
      </c>
      <c r="E148" s="30"/>
      <c r="F148" s="31">
        <v>182921.19999999995</v>
      </c>
      <c r="G148" s="30">
        <v>93403.799999999988</v>
      </c>
      <c r="H148" s="32">
        <f t="shared" si="13"/>
        <v>2171745.8000000003</v>
      </c>
      <c r="I148" s="30">
        <v>13323</v>
      </c>
      <c r="J148" s="30">
        <v>25297.100000000002</v>
      </c>
      <c r="K148" s="30">
        <v>661802.00000000012</v>
      </c>
      <c r="L148" s="30">
        <v>106929.3</v>
      </c>
      <c r="M148" s="32">
        <v>-62959.633333333288</v>
      </c>
      <c r="N148" s="32">
        <v>-241676.2</v>
      </c>
      <c r="O148" s="32">
        <f t="shared" si="14"/>
        <v>502715.56666666683</v>
      </c>
      <c r="P148" s="32">
        <f t="shared" si="12"/>
        <v>2674461.3666666672</v>
      </c>
    </row>
    <row r="149" spans="1:16" s="2" customFormat="1">
      <c r="A149" s="29">
        <v>43799</v>
      </c>
      <c r="B149" s="30">
        <v>331839.56666666659</v>
      </c>
      <c r="C149" s="30">
        <v>1028720.2</v>
      </c>
      <c r="D149" s="30">
        <v>559743.83333333326</v>
      </c>
      <c r="E149" s="30"/>
      <c r="F149" s="31">
        <v>190110.90000000002</v>
      </c>
      <c r="G149" s="30">
        <v>96020.799999999988</v>
      </c>
      <c r="H149" s="32">
        <f t="shared" si="13"/>
        <v>2206435.2999999998</v>
      </c>
      <c r="I149" s="30">
        <v>13367.9</v>
      </c>
      <c r="J149" s="30">
        <v>25043.600000000002</v>
      </c>
      <c r="K149" s="30">
        <v>670368.9</v>
      </c>
      <c r="L149" s="30">
        <v>106929.3</v>
      </c>
      <c r="M149" s="32">
        <v>-42754.76666666675</v>
      </c>
      <c r="N149" s="32">
        <v>-254211.8</v>
      </c>
      <c r="O149" s="32">
        <f t="shared" si="14"/>
        <v>518743.13333333336</v>
      </c>
      <c r="P149" s="32">
        <f t="shared" si="12"/>
        <v>2725178.4333333331</v>
      </c>
    </row>
    <row r="150" spans="1:16" s="2" customFormat="1">
      <c r="A150" s="29">
        <v>43830</v>
      </c>
      <c r="B150" s="30">
        <v>359838.80000000005</v>
      </c>
      <c r="C150" s="30">
        <v>1070136.7999999998</v>
      </c>
      <c r="D150" s="30">
        <v>584633</v>
      </c>
      <c r="E150" s="30"/>
      <c r="F150" s="31">
        <v>188088.8</v>
      </c>
      <c r="G150" s="30">
        <v>99059</v>
      </c>
      <c r="H150" s="32">
        <f t="shared" si="13"/>
        <v>2301756.4</v>
      </c>
      <c r="I150" s="30">
        <v>13357.7</v>
      </c>
      <c r="J150" s="30">
        <v>59688.299999999996</v>
      </c>
      <c r="K150" s="30">
        <v>694562.6</v>
      </c>
      <c r="L150" s="30">
        <v>109217.60000000001</v>
      </c>
      <c r="M150" s="32">
        <v>-66658.8</v>
      </c>
      <c r="N150" s="32">
        <v>-283513.40000000002</v>
      </c>
      <c r="O150" s="32">
        <f t="shared" si="14"/>
        <v>526653.99999999988</v>
      </c>
      <c r="P150" s="32">
        <f t="shared" si="12"/>
        <v>2828410.4</v>
      </c>
    </row>
    <row r="151" spans="1:16" s="2" customFormat="1">
      <c r="A151" s="29">
        <v>43861</v>
      </c>
      <c r="B151" s="30">
        <v>338378.16666666669</v>
      </c>
      <c r="C151" s="30">
        <v>1074330.9333333336</v>
      </c>
      <c r="D151" s="30">
        <v>593099.96666666656</v>
      </c>
      <c r="E151" s="30"/>
      <c r="F151" s="31">
        <v>190696.59999999998</v>
      </c>
      <c r="G151" s="30">
        <f>100165.6+181.9</f>
        <v>100347.5</v>
      </c>
      <c r="H151" s="32">
        <f t="shared" si="13"/>
        <v>2296853.166666667</v>
      </c>
      <c r="I151" s="30">
        <v>13405.9</v>
      </c>
      <c r="J151" s="30">
        <v>57649.5</v>
      </c>
      <c r="K151" s="30">
        <v>704490.56666666665</v>
      </c>
      <c r="L151" s="30">
        <v>109217.60000000001</v>
      </c>
      <c r="M151" s="32">
        <v>-71293.933333333262</v>
      </c>
      <c r="N151" s="32">
        <v>-283104.73333333328</v>
      </c>
      <c r="O151" s="32">
        <f t="shared" si="14"/>
        <v>530364.90000000014</v>
      </c>
      <c r="P151" s="32">
        <f t="shared" si="12"/>
        <v>2827218.0666666673</v>
      </c>
    </row>
    <row r="152" spans="1:16" s="2" customFormat="1">
      <c r="A152" s="29">
        <v>43890</v>
      </c>
      <c r="B152" s="30">
        <v>334633.03333333327</v>
      </c>
      <c r="C152" s="30">
        <v>1095272.9666666666</v>
      </c>
      <c r="D152" s="30">
        <v>608829.43333333347</v>
      </c>
      <c r="E152" s="30"/>
      <c r="F152" s="31">
        <v>192620.2</v>
      </c>
      <c r="G152" s="30">
        <f>102328.5+181.9</f>
        <v>102510.39999999999</v>
      </c>
      <c r="H152" s="32">
        <f t="shared" si="13"/>
        <v>2333866.0333333332</v>
      </c>
      <c r="I152" s="30">
        <v>13474.2</v>
      </c>
      <c r="J152" s="30">
        <v>58145.599999999999</v>
      </c>
      <c r="K152" s="30">
        <v>718010.43333333323</v>
      </c>
      <c r="L152" s="30">
        <v>109217.60000000001</v>
      </c>
      <c r="M152" s="32">
        <v>-48046.566666666695</v>
      </c>
      <c r="N152" s="32">
        <v>-297934.66666666669</v>
      </c>
      <c r="O152" s="32">
        <f t="shared" si="14"/>
        <v>552866.59999999986</v>
      </c>
      <c r="P152" s="32">
        <f t="shared" si="12"/>
        <v>2886732.6333333328</v>
      </c>
    </row>
    <row r="153" spans="1:16" s="2" customFormat="1">
      <c r="A153" s="29">
        <v>43921</v>
      </c>
      <c r="B153" s="30">
        <v>330623.39999999997</v>
      </c>
      <c r="C153" s="30">
        <v>1082118.7</v>
      </c>
      <c r="D153" s="30">
        <v>609190.6</v>
      </c>
      <c r="E153" s="30"/>
      <c r="F153" s="31">
        <v>190685.09999999998</v>
      </c>
      <c r="G153" s="30">
        <f>107546+182.3</f>
        <v>107728.3</v>
      </c>
      <c r="H153" s="32">
        <f t="shared" si="13"/>
        <v>2320346.0999999996</v>
      </c>
      <c r="I153" s="30">
        <v>13526.1</v>
      </c>
      <c r="J153" s="30">
        <v>58131.8</v>
      </c>
      <c r="K153" s="30">
        <v>700933.30000000016</v>
      </c>
      <c r="L153" s="30">
        <v>114467.79999999999</v>
      </c>
      <c r="M153" s="32">
        <v>-57739.000000000116</v>
      </c>
      <c r="N153" s="32">
        <v>-304314.3</v>
      </c>
      <c r="O153" s="32">
        <f t="shared" si="14"/>
        <v>525005.70000000019</v>
      </c>
      <c r="P153" s="32">
        <f t="shared" si="12"/>
        <v>2845351.8</v>
      </c>
    </row>
    <row r="154" spans="1:16" s="2" customFormat="1">
      <c r="A154" s="29">
        <v>43951</v>
      </c>
      <c r="B154" s="30">
        <v>341533.06666666671</v>
      </c>
      <c r="C154" s="30">
        <v>1098907.7</v>
      </c>
      <c r="D154" s="30">
        <v>622889.10000000009</v>
      </c>
      <c r="E154" s="30"/>
      <c r="F154" s="31">
        <v>193470.40000000002</v>
      </c>
      <c r="G154" s="30">
        <f>108310.5+182.3</f>
        <v>108492.8</v>
      </c>
      <c r="H154" s="32">
        <f t="shared" si="13"/>
        <v>2365293.0666666664</v>
      </c>
      <c r="I154" s="30">
        <v>15647.4</v>
      </c>
      <c r="J154" s="30">
        <v>53990.1</v>
      </c>
      <c r="K154" s="30">
        <v>714870.83333333326</v>
      </c>
      <c r="L154" s="30">
        <v>114467.79999999999</v>
      </c>
      <c r="M154" s="32">
        <v>-69812.866666666712</v>
      </c>
      <c r="N154" s="32">
        <v>-320506.83333333337</v>
      </c>
      <c r="O154" s="32">
        <f t="shared" si="14"/>
        <v>508656.43333333323</v>
      </c>
      <c r="P154" s="32">
        <f t="shared" si="12"/>
        <v>2873949.4999999995</v>
      </c>
    </row>
    <row r="155" spans="1:16" s="2" customFormat="1">
      <c r="A155" s="29">
        <v>43982</v>
      </c>
      <c r="B155" s="30">
        <v>352132.73333333334</v>
      </c>
      <c r="C155" s="30">
        <v>1089509.2000000002</v>
      </c>
      <c r="D155" s="30">
        <v>632402.19999999995</v>
      </c>
      <c r="E155" s="30"/>
      <c r="F155" s="31">
        <v>192666.99999999997</v>
      </c>
      <c r="G155" s="30">
        <f>112196.1+182.3</f>
        <v>112378.40000000001</v>
      </c>
      <c r="H155" s="32">
        <f t="shared" si="13"/>
        <v>2379089.5333333332</v>
      </c>
      <c r="I155" s="30">
        <v>14622.7</v>
      </c>
      <c r="J155" s="30">
        <v>50618.299999999996</v>
      </c>
      <c r="K155" s="30">
        <v>727048.3666666667</v>
      </c>
      <c r="L155" s="30">
        <v>114467.79999999999</v>
      </c>
      <c r="M155" s="32">
        <v>-61397.133333333302</v>
      </c>
      <c r="N155" s="32">
        <v>-333040.16666666657</v>
      </c>
      <c r="O155" s="32">
        <f t="shared" si="14"/>
        <v>512319.86666666687</v>
      </c>
      <c r="P155" s="32">
        <f t="shared" si="12"/>
        <v>2891409.4</v>
      </c>
    </row>
    <row r="156" spans="1:16" s="2" customFormat="1">
      <c r="A156" s="29">
        <v>44012</v>
      </c>
      <c r="B156" s="30">
        <v>377987.4</v>
      </c>
      <c r="C156" s="30">
        <v>1180168.2999999998</v>
      </c>
      <c r="D156" s="30">
        <v>642361.4</v>
      </c>
      <c r="E156" s="30"/>
      <c r="F156" s="31">
        <v>200919</v>
      </c>
      <c r="G156" s="30">
        <f>125705.7+182.3</f>
        <v>125888</v>
      </c>
      <c r="H156" s="32">
        <f t="shared" si="13"/>
        <v>2527324.0999999996</v>
      </c>
      <c r="I156" s="30">
        <v>7581.6</v>
      </c>
      <c r="J156" s="30">
        <v>55808.9</v>
      </c>
      <c r="K156" s="30">
        <v>749871.6</v>
      </c>
      <c r="L156" s="30">
        <v>119272.2</v>
      </c>
      <c r="M156" s="32">
        <v>-64272.100000000173</v>
      </c>
      <c r="N156" s="32">
        <v>-385519.6</v>
      </c>
      <c r="O156" s="32">
        <f t="shared" si="14"/>
        <v>482742.59999999974</v>
      </c>
      <c r="P156" s="32">
        <f t="shared" si="12"/>
        <v>3010066.6999999993</v>
      </c>
    </row>
    <row r="157" spans="1:16" s="2" customFormat="1">
      <c r="A157" s="29">
        <v>44043</v>
      </c>
      <c r="B157" s="30">
        <v>389396.7</v>
      </c>
      <c r="C157" s="30">
        <v>1147270.2</v>
      </c>
      <c r="D157" s="30">
        <v>696045.6333333333</v>
      </c>
      <c r="E157" s="30"/>
      <c r="F157" s="31">
        <v>213647.3</v>
      </c>
      <c r="G157" s="30">
        <f>131523.9+182.3</f>
        <v>131706.19999999998</v>
      </c>
      <c r="H157" s="32">
        <f t="shared" ref="H157:H161" si="15">SUM(B157:G157)</f>
        <v>2578066.0333333332</v>
      </c>
      <c r="I157" s="30">
        <v>9541.7000000000007</v>
      </c>
      <c r="J157" s="30">
        <v>56940</v>
      </c>
      <c r="K157" s="30">
        <v>765736.96666666667</v>
      </c>
      <c r="L157" s="30">
        <v>119272.2</v>
      </c>
      <c r="M157" s="32">
        <v>-60495.633333333346</v>
      </c>
      <c r="N157" s="32">
        <v>-385063.76666666666</v>
      </c>
      <c r="O157" s="32">
        <f t="shared" ref="O157:O191" si="16">SUM(I157:N157)</f>
        <v>505931.46666666662</v>
      </c>
      <c r="P157" s="32">
        <f t="shared" si="12"/>
        <v>3083997.5</v>
      </c>
    </row>
    <row r="158" spans="1:16" s="2" customFormat="1">
      <c r="A158" s="29">
        <v>44074</v>
      </c>
      <c r="B158" s="30">
        <v>398822.6</v>
      </c>
      <c r="C158" s="30">
        <v>1182206.3</v>
      </c>
      <c r="D158" s="30">
        <v>705981.7666666666</v>
      </c>
      <c r="E158" s="30"/>
      <c r="F158" s="31">
        <v>211594.8</v>
      </c>
      <c r="G158" s="30">
        <f>125496.2+182.3</f>
        <v>125678.5</v>
      </c>
      <c r="H158" s="32">
        <f t="shared" si="15"/>
        <v>2624283.9666666663</v>
      </c>
      <c r="I158" s="30">
        <v>16621.8</v>
      </c>
      <c r="J158" s="30">
        <v>60606</v>
      </c>
      <c r="K158" s="30">
        <v>745506.33333333337</v>
      </c>
      <c r="L158" s="30">
        <v>119272.2</v>
      </c>
      <c r="M158" s="32">
        <v>-53085.466666666856</v>
      </c>
      <c r="N158" s="32">
        <v>-370054.13333333324</v>
      </c>
      <c r="O158" s="32">
        <f t="shared" si="16"/>
        <v>518866.73333333322</v>
      </c>
      <c r="P158" s="32">
        <f t="shared" si="12"/>
        <v>3143150.6999999997</v>
      </c>
    </row>
    <row r="159" spans="1:16" s="2" customFormat="1">
      <c r="A159" s="29">
        <v>44104</v>
      </c>
      <c r="B159" s="30">
        <v>389340.1999999999</v>
      </c>
      <c r="C159" s="30">
        <v>1295715.9000000001</v>
      </c>
      <c r="D159" s="30">
        <v>678223.39999999991</v>
      </c>
      <c r="E159" s="30"/>
      <c r="F159" s="31">
        <v>214148.39999999997</v>
      </c>
      <c r="G159" s="30">
        <f>138334.5+181.5</f>
        <v>138516</v>
      </c>
      <c r="H159" s="32">
        <f t="shared" si="15"/>
        <v>2715943.9</v>
      </c>
      <c r="I159" s="30">
        <v>9519.3000000000011</v>
      </c>
      <c r="J159" s="30">
        <v>65861.7</v>
      </c>
      <c r="K159" s="30">
        <v>779145.20000000007</v>
      </c>
      <c r="L159" s="30">
        <v>123993.09999999999</v>
      </c>
      <c r="M159" s="32">
        <v>-53578.699999999953</v>
      </c>
      <c r="N159" s="32">
        <v>-252699.00000000012</v>
      </c>
      <c r="O159" s="32">
        <f t="shared" si="16"/>
        <v>672241.6</v>
      </c>
      <c r="P159" s="32">
        <f t="shared" si="12"/>
        <v>3388185.5</v>
      </c>
    </row>
    <row r="160" spans="1:16" s="2" customFormat="1">
      <c r="A160" s="29">
        <v>44135</v>
      </c>
      <c r="B160" s="30">
        <v>387169.06666666665</v>
      </c>
      <c r="C160" s="30">
        <v>1288080.2</v>
      </c>
      <c r="D160" s="30">
        <v>694771.8666666667</v>
      </c>
      <c r="E160" s="30"/>
      <c r="F160" s="31">
        <v>212334.90000000002</v>
      </c>
      <c r="G160" s="30">
        <f>133549.8+181.5</f>
        <v>133731.29999999999</v>
      </c>
      <c r="H160" s="32">
        <f t="shared" si="15"/>
        <v>2716087.333333333</v>
      </c>
      <c r="I160" s="30">
        <v>16591.599999999999</v>
      </c>
      <c r="J160" s="30">
        <v>61430.1</v>
      </c>
      <c r="K160" s="30">
        <v>792078.03333333344</v>
      </c>
      <c r="L160" s="30">
        <v>123993.09999999999</v>
      </c>
      <c r="M160" s="32">
        <v>-62855.999999999898</v>
      </c>
      <c r="N160" s="32">
        <v>-268979.687301</v>
      </c>
      <c r="O160" s="32">
        <f t="shared" si="16"/>
        <v>662257.14603233349</v>
      </c>
      <c r="P160" s="32">
        <f t="shared" si="12"/>
        <v>3378344.4793656664</v>
      </c>
    </row>
    <row r="161" spans="1:16" s="2" customFormat="1">
      <c r="A161" s="29">
        <v>44165</v>
      </c>
      <c r="B161" s="30">
        <v>392006.93333333335</v>
      </c>
      <c r="C161" s="30">
        <v>1340015.3999999999</v>
      </c>
      <c r="D161" s="30">
        <v>711189.33333333326</v>
      </c>
      <c r="E161" s="30"/>
      <c r="F161" s="31">
        <v>217309.30000000002</v>
      </c>
      <c r="G161" s="30">
        <f>132510.5+181.5</f>
        <v>132692</v>
      </c>
      <c r="H161" s="32">
        <f t="shared" si="15"/>
        <v>2793212.9666666663</v>
      </c>
      <c r="I161" s="30">
        <v>20946.5</v>
      </c>
      <c r="J161" s="30">
        <v>58995.199999999997</v>
      </c>
      <c r="K161" s="30">
        <v>803403.2666666666</v>
      </c>
      <c r="L161" s="30">
        <v>123993.09999999999</v>
      </c>
      <c r="M161" s="32">
        <v>-91363.200000000012</v>
      </c>
      <c r="N161" s="32">
        <v>-294377.344293</v>
      </c>
      <c r="O161" s="32">
        <f t="shared" si="16"/>
        <v>621597.52237366652</v>
      </c>
      <c r="P161" s="32">
        <f t="shared" si="12"/>
        <v>3414810.4890403328</v>
      </c>
    </row>
    <row r="162" spans="1:16" s="2" customFormat="1">
      <c r="A162" s="29">
        <v>44196</v>
      </c>
      <c r="B162" s="30">
        <v>433211.8</v>
      </c>
      <c r="C162" s="30">
        <v>1369841.3000000003</v>
      </c>
      <c r="D162" s="30">
        <v>723397.99999999988</v>
      </c>
      <c r="E162" s="30"/>
      <c r="F162" s="31">
        <v>207328.49999999997</v>
      </c>
      <c r="G162" s="30">
        <f>141279.8+179.1</f>
        <v>141458.9</v>
      </c>
      <c r="H162" s="32">
        <f t="shared" ref="H162:H181" si="17">SUM(B162:G162)</f>
        <v>2875238.5</v>
      </c>
      <c r="I162" s="30">
        <v>18100</v>
      </c>
      <c r="J162" s="30">
        <v>63218.3</v>
      </c>
      <c r="K162" s="30">
        <v>793900.2</v>
      </c>
      <c r="L162" s="30">
        <v>124007.9</v>
      </c>
      <c r="M162" s="32">
        <v>-52119.700000000012</v>
      </c>
      <c r="N162" s="32">
        <v>-281606.31651700003</v>
      </c>
      <c r="O162" s="32">
        <f t="shared" si="16"/>
        <v>665500.38348299987</v>
      </c>
      <c r="P162" s="32">
        <f t="shared" si="12"/>
        <v>3540738.8834830001</v>
      </c>
    </row>
    <row r="163" spans="1:16" s="2" customFormat="1">
      <c r="A163" s="29">
        <v>44227</v>
      </c>
      <c r="B163" s="30">
        <v>404908.5</v>
      </c>
      <c r="C163" s="30">
        <v>1418337.1666666665</v>
      </c>
      <c r="D163" s="30">
        <v>727016.46666666679</v>
      </c>
      <c r="E163" s="30"/>
      <c r="F163" s="31">
        <v>221420.39999999997</v>
      </c>
      <c r="G163" s="30">
        <v>142088.20000000001</v>
      </c>
      <c r="H163" s="32">
        <f t="shared" si="17"/>
        <v>2913770.7333333334</v>
      </c>
      <c r="I163" s="30">
        <v>20956.099999999999</v>
      </c>
      <c r="J163" s="30">
        <v>64791.399999999994</v>
      </c>
      <c r="K163" s="30">
        <v>807369</v>
      </c>
      <c r="L163" s="30">
        <v>124007.9</v>
      </c>
      <c r="M163" s="32">
        <v>-67581.866666666683</v>
      </c>
      <c r="N163" s="32">
        <v>-305422.77774199989</v>
      </c>
      <c r="O163" s="32">
        <f t="shared" si="16"/>
        <v>644119.75559133338</v>
      </c>
      <c r="P163" s="32">
        <f t="shared" si="12"/>
        <v>3557890.4889246668</v>
      </c>
    </row>
    <row r="164" spans="1:16" s="2" customFormat="1">
      <c r="A164" s="29">
        <v>44255</v>
      </c>
      <c r="B164" s="30">
        <v>397409.8</v>
      </c>
      <c r="C164" s="30">
        <v>1440559.6333333333</v>
      </c>
      <c r="D164" s="30">
        <v>750924.83333333337</v>
      </c>
      <c r="E164" s="30"/>
      <c r="F164" s="31">
        <v>223798.89999999997</v>
      </c>
      <c r="G164" s="30">
        <v>145113.9</v>
      </c>
      <c r="H164" s="32">
        <f t="shared" si="17"/>
        <v>2957807.0666666664</v>
      </c>
      <c r="I164" s="30">
        <v>20954.600000000002</v>
      </c>
      <c r="J164" s="30">
        <v>66010.299999999988</v>
      </c>
      <c r="K164" s="30">
        <v>833012.69999999984</v>
      </c>
      <c r="L164" s="30">
        <v>124007.9</v>
      </c>
      <c r="M164" s="32">
        <v>-70979.833333333299</v>
      </c>
      <c r="N164" s="32">
        <v>-310220.80289300007</v>
      </c>
      <c r="O164" s="32">
        <f t="shared" si="16"/>
        <v>662784.86377366656</v>
      </c>
      <c r="P164" s="32">
        <f t="shared" si="12"/>
        <v>3620591.9304403327</v>
      </c>
    </row>
    <row r="165" spans="1:16" s="2" customFormat="1">
      <c r="A165" s="29">
        <v>44286</v>
      </c>
      <c r="B165" s="30">
        <v>396404.60000000003</v>
      </c>
      <c r="C165" s="30">
        <v>1445542.8999999997</v>
      </c>
      <c r="D165" s="30">
        <v>773663.29999999993</v>
      </c>
      <c r="E165" s="30"/>
      <c r="F165" s="31">
        <v>224018.69999999992</v>
      </c>
      <c r="G165" s="30">
        <v>150926.1</v>
      </c>
      <c r="H165" s="32">
        <f t="shared" si="17"/>
        <v>2990555.5999999996</v>
      </c>
      <c r="I165" s="30">
        <v>18910</v>
      </c>
      <c r="J165" s="30">
        <v>64851.1</v>
      </c>
      <c r="K165" s="30">
        <v>809523.99999999988</v>
      </c>
      <c r="L165" s="30">
        <v>128540.5</v>
      </c>
      <c r="M165" s="32">
        <v>-40174.400000000081</v>
      </c>
      <c r="N165" s="32">
        <v>-321694.99999999988</v>
      </c>
      <c r="O165" s="32">
        <f t="shared" si="16"/>
        <v>659956.19999999984</v>
      </c>
      <c r="P165" s="32">
        <f t="shared" si="12"/>
        <v>3650511.7999999993</v>
      </c>
    </row>
    <row r="166" spans="1:16" s="2" customFormat="1">
      <c r="A166" s="29">
        <v>44316</v>
      </c>
      <c r="B166" s="30">
        <v>407812.5</v>
      </c>
      <c r="C166" s="30">
        <v>1434653.5999999999</v>
      </c>
      <c r="D166" s="30">
        <v>780328.79999999993</v>
      </c>
      <c r="E166" s="30"/>
      <c r="F166" s="31">
        <v>212953.90000000002</v>
      </c>
      <c r="G166" s="30">
        <v>152386.20000000001</v>
      </c>
      <c r="H166" s="32">
        <f t="shared" si="17"/>
        <v>2988135</v>
      </c>
      <c r="I166" s="30">
        <v>18870.5</v>
      </c>
      <c r="J166" s="30">
        <v>59833.200000000004</v>
      </c>
      <c r="K166" s="30">
        <v>810504.89999999991</v>
      </c>
      <c r="L166" s="30">
        <v>128540.5</v>
      </c>
      <c r="M166" s="32">
        <v>-36465.866666666596</v>
      </c>
      <c r="N166" s="32">
        <v>-328139</v>
      </c>
      <c r="O166" s="32">
        <f t="shared" si="16"/>
        <v>653144.23333333328</v>
      </c>
      <c r="P166" s="32">
        <f t="shared" si="12"/>
        <v>3641279.2333333334</v>
      </c>
    </row>
    <row r="167" spans="1:16" s="2" customFormat="1">
      <c r="A167" s="29">
        <v>44347</v>
      </c>
      <c r="B167" s="30">
        <v>419956.79999999993</v>
      </c>
      <c r="C167" s="30">
        <v>1515725.2000000002</v>
      </c>
      <c r="D167" s="30">
        <v>775326.40000000014</v>
      </c>
      <c r="E167" s="30"/>
      <c r="F167" s="31">
        <v>215416.59999999998</v>
      </c>
      <c r="G167" s="30">
        <v>158800.79999999999</v>
      </c>
      <c r="H167" s="32">
        <f t="shared" si="17"/>
        <v>3085225.8000000003</v>
      </c>
      <c r="I167" s="30">
        <v>18823.699999999997</v>
      </c>
      <c r="J167" s="30">
        <v>59255.3</v>
      </c>
      <c r="K167" s="30">
        <v>824435.99999999988</v>
      </c>
      <c r="L167" s="30">
        <v>128540.5</v>
      </c>
      <c r="M167" s="32">
        <v>-47388.4333333334</v>
      </c>
      <c r="N167" s="32">
        <v>-342319.19999999995</v>
      </c>
      <c r="O167" s="32">
        <f t="shared" si="16"/>
        <v>641347.86666666658</v>
      </c>
      <c r="P167" s="32">
        <f t="shared" si="12"/>
        <v>3726573.666666667</v>
      </c>
    </row>
    <row r="168" spans="1:16" s="2" customFormat="1" ht="18">
      <c r="A168" s="61" t="s">
        <v>105</v>
      </c>
      <c r="B168" s="30">
        <v>458192.3</v>
      </c>
      <c r="C168" s="30">
        <v>1589876.0300000003</v>
      </c>
      <c r="D168" s="30">
        <v>821663.4</v>
      </c>
      <c r="E168" s="30"/>
      <c r="F168" s="31">
        <v>225156.69999999995</v>
      </c>
      <c r="G168" s="30">
        <v>164497.5</v>
      </c>
      <c r="H168" s="32">
        <f t="shared" si="17"/>
        <v>3259385.9300000006</v>
      </c>
      <c r="I168" s="30">
        <v>23041.699999999997</v>
      </c>
      <c r="J168" s="30">
        <v>65638.100000000006</v>
      </c>
      <c r="K168" s="30">
        <v>835586.79999999993</v>
      </c>
      <c r="L168" s="30">
        <v>133325.59999999998</v>
      </c>
      <c r="M168" s="32">
        <v>-90693.100000000079</v>
      </c>
      <c r="N168" s="32">
        <v>-334213.79999999981</v>
      </c>
      <c r="O168" s="32">
        <f t="shared" si="16"/>
        <v>632685.30000000005</v>
      </c>
      <c r="P168" s="32">
        <f t="shared" si="12"/>
        <v>3892071.2300000004</v>
      </c>
    </row>
    <row r="169" spans="1:16" s="2" customFormat="1" ht="18">
      <c r="A169" s="61" t="s">
        <v>106</v>
      </c>
      <c r="B169" s="30">
        <v>467263.13333333324</v>
      </c>
      <c r="C169" s="30">
        <v>1653985.8633333331</v>
      </c>
      <c r="D169" s="30">
        <v>831070.53333333333</v>
      </c>
      <c r="E169" s="30"/>
      <c r="F169" s="31">
        <v>226194.40000000002</v>
      </c>
      <c r="G169" s="30">
        <v>165244.5</v>
      </c>
      <c r="H169" s="32">
        <f t="shared" si="17"/>
        <v>3343758.4299999992</v>
      </c>
      <c r="I169" s="30">
        <v>23036.799999999999</v>
      </c>
      <c r="J169" s="30">
        <v>64846.5</v>
      </c>
      <c r="K169" s="30">
        <v>858214.66666666663</v>
      </c>
      <c r="L169" s="30">
        <v>133325.59999999998</v>
      </c>
      <c r="M169" s="32">
        <v>-48310.23333333341</v>
      </c>
      <c r="N169" s="32">
        <v>-407311.73333333334</v>
      </c>
      <c r="O169" s="32">
        <f t="shared" si="16"/>
        <v>623801.59999999986</v>
      </c>
      <c r="P169" s="32">
        <f t="shared" si="12"/>
        <v>3967560.0299999993</v>
      </c>
    </row>
    <row r="170" spans="1:16" s="2" customFormat="1" ht="18">
      <c r="A170" s="61" t="s">
        <v>107</v>
      </c>
      <c r="B170" s="30">
        <v>464384.96666666679</v>
      </c>
      <c r="C170" s="30">
        <v>1688957.3666666667</v>
      </c>
      <c r="D170" s="30">
        <v>873637.36666666681</v>
      </c>
      <c r="E170" s="30"/>
      <c r="F170" s="31">
        <v>221551.40000000002</v>
      </c>
      <c r="G170" s="30">
        <v>184639.30000000002</v>
      </c>
      <c r="H170" s="32">
        <f t="shared" si="17"/>
        <v>3433170.4</v>
      </c>
      <c r="I170" s="30">
        <v>20928.5</v>
      </c>
      <c r="J170" s="30">
        <v>62211.199999999997</v>
      </c>
      <c r="K170" s="30">
        <v>882119.53333333321</v>
      </c>
      <c r="L170" s="30">
        <v>133325.59999999998</v>
      </c>
      <c r="M170" s="32">
        <v>-96396.566666666768</v>
      </c>
      <c r="N170" s="32">
        <v>-411601.86666666664</v>
      </c>
      <c r="O170" s="32">
        <f t="shared" si="16"/>
        <v>590586.39999999967</v>
      </c>
      <c r="P170" s="32">
        <f t="shared" si="12"/>
        <v>4023756.7999999998</v>
      </c>
    </row>
    <row r="171" spans="1:16" s="2" customFormat="1" ht="18">
      <c r="A171" s="61" t="s">
        <v>108</v>
      </c>
      <c r="B171" s="30">
        <v>452697.39999999997</v>
      </c>
      <c r="C171" s="30">
        <v>1675444.2</v>
      </c>
      <c r="D171" s="30">
        <v>964342.7</v>
      </c>
      <c r="E171" s="30"/>
      <c r="F171" s="31">
        <v>234167.69999999998</v>
      </c>
      <c r="G171" s="30">
        <v>12030.6</v>
      </c>
      <c r="H171" s="32">
        <f t="shared" si="17"/>
        <v>3338682.6</v>
      </c>
      <c r="I171" s="30">
        <v>16502.599999999999</v>
      </c>
      <c r="J171" s="30">
        <v>56628.299999999996</v>
      </c>
      <c r="K171" s="30">
        <v>900897</v>
      </c>
      <c r="L171" s="30">
        <v>133325.59999999998</v>
      </c>
      <c r="M171" s="32">
        <v>-83959.5</v>
      </c>
      <c r="N171" s="32">
        <v>-310064.5</v>
      </c>
      <c r="O171" s="32">
        <f t="shared" si="16"/>
        <v>713329.5</v>
      </c>
      <c r="P171" s="32">
        <f t="shared" si="12"/>
        <v>4052012.1</v>
      </c>
    </row>
    <row r="172" spans="1:16" s="2" customFormat="1" ht="18">
      <c r="A172" s="61" t="s">
        <v>109</v>
      </c>
      <c r="B172" s="30">
        <v>446023.89999999997</v>
      </c>
      <c r="C172" s="30">
        <v>1673106.666666667</v>
      </c>
      <c r="D172" s="30">
        <v>960232.16666666674</v>
      </c>
      <c r="E172" s="30"/>
      <c r="F172" s="31">
        <v>256977.09999999995</v>
      </c>
      <c r="G172" s="30">
        <v>12520.800000000001</v>
      </c>
      <c r="H172" s="32">
        <f t="shared" si="17"/>
        <v>3348860.6333333333</v>
      </c>
      <c r="I172" s="30">
        <v>16453</v>
      </c>
      <c r="J172" s="30">
        <v>56167.700000000004</v>
      </c>
      <c r="K172" s="30">
        <v>919741.79999999993</v>
      </c>
      <c r="L172" s="30">
        <v>133325.59999999998</v>
      </c>
      <c r="M172" s="32">
        <v>-67714.233333333294</v>
      </c>
      <c r="N172" s="32">
        <v>-329509.23333333334</v>
      </c>
      <c r="O172" s="32">
        <f t="shared" si="16"/>
        <v>728464.6333333333</v>
      </c>
      <c r="P172" s="32">
        <f t="shared" si="12"/>
        <v>4077325.2666666666</v>
      </c>
    </row>
    <row r="173" spans="1:16" s="2" customFormat="1" ht="18">
      <c r="A173" s="61" t="s">
        <v>110</v>
      </c>
      <c r="B173" s="30">
        <v>450556.39999999997</v>
      </c>
      <c r="C173" s="30">
        <v>1612604.4333333331</v>
      </c>
      <c r="D173" s="30">
        <v>974650.63333333342</v>
      </c>
      <c r="E173" s="30"/>
      <c r="F173" s="31">
        <v>258218.69999999998</v>
      </c>
      <c r="G173" s="30">
        <v>12503.800000000001</v>
      </c>
      <c r="H173" s="32">
        <f t="shared" si="17"/>
        <v>3308533.9666666663</v>
      </c>
      <c r="I173" s="30">
        <v>16513.599999999999</v>
      </c>
      <c r="J173" s="30">
        <v>61852.1</v>
      </c>
      <c r="K173" s="30">
        <v>942019.4</v>
      </c>
      <c r="L173" s="30">
        <v>133325.59999999998</v>
      </c>
      <c r="M173" s="32">
        <v>-44625.86666666661</v>
      </c>
      <c r="N173" s="32">
        <v>-306458.16666666669</v>
      </c>
      <c r="O173" s="32">
        <f t="shared" si="16"/>
        <v>802626.66666666651</v>
      </c>
      <c r="P173" s="32">
        <f t="shared" si="12"/>
        <v>4111160.6333333328</v>
      </c>
    </row>
    <row r="174" spans="1:16" s="2" customFormat="1" ht="18">
      <c r="A174" s="61" t="s">
        <v>111</v>
      </c>
      <c r="B174" s="30">
        <v>478733.2</v>
      </c>
      <c r="C174" s="30">
        <v>1569167.3999999997</v>
      </c>
      <c r="D174" s="30">
        <v>987235.6</v>
      </c>
      <c r="E174" s="30"/>
      <c r="F174" s="31">
        <v>254710.69999999998</v>
      </c>
      <c r="G174" s="30">
        <v>12289.7</v>
      </c>
      <c r="H174" s="32">
        <f t="shared" si="17"/>
        <v>3302136.6</v>
      </c>
      <c r="I174" s="30">
        <v>19417</v>
      </c>
      <c r="J174" s="30">
        <v>56884.399999999994</v>
      </c>
      <c r="K174" s="30">
        <v>955897.49999999988</v>
      </c>
      <c r="L174" s="30">
        <v>133325.59999999998</v>
      </c>
      <c r="M174" s="32">
        <v>-30939.200000000114</v>
      </c>
      <c r="N174" s="32">
        <v>-306922.70000000007</v>
      </c>
      <c r="O174" s="32">
        <f t="shared" si="16"/>
        <v>827662.59999999974</v>
      </c>
      <c r="P174" s="32">
        <f t="shared" si="12"/>
        <v>4129799.1999999997</v>
      </c>
    </row>
    <row r="175" spans="1:16" s="2" customFormat="1" ht="18">
      <c r="A175" s="61" t="s">
        <v>81</v>
      </c>
      <c r="B175" s="30">
        <v>450571.83333333337</v>
      </c>
      <c r="C175" s="30">
        <v>1746322.1666666663</v>
      </c>
      <c r="D175" s="30">
        <v>981140.56666666653</v>
      </c>
      <c r="E175" s="30"/>
      <c r="F175" s="31">
        <v>252261.50000000003</v>
      </c>
      <c r="G175" s="30">
        <v>12369.300000000001</v>
      </c>
      <c r="H175" s="32">
        <f t="shared" si="17"/>
        <v>3442665.3666666658</v>
      </c>
      <c r="I175" s="30">
        <v>19479.8</v>
      </c>
      <c r="J175" s="30">
        <v>55379.399999999994</v>
      </c>
      <c r="K175" s="30">
        <v>971551.83333333326</v>
      </c>
      <c r="L175" s="30">
        <v>133325.59999999998</v>
      </c>
      <c r="M175" s="32">
        <v>-31415.566666666731</v>
      </c>
      <c r="N175" s="32">
        <v>-305939.56666666683</v>
      </c>
      <c r="O175" s="32">
        <f t="shared" si="16"/>
        <v>842381.49999999977</v>
      </c>
      <c r="P175" s="32">
        <f t="shared" si="12"/>
        <v>4285046.8666666653</v>
      </c>
    </row>
    <row r="176" spans="1:16" s="2" customFormat="1" ht="18">
      <c r="A176" s="61" t="s">
        <v>82</v>
      </c>
      <c r="B176" s="30">
        <v>442503.76666666672</v>
      </c>
      <c r="C176" s="30">
        <v>1694055.1333333328</v>
      </c>
      <c r="D176" s="30">
        <v>1022650.2333333335</v>
      </c>
      <c r="E176" s="30"/>
      <c r="F176" s="31">
        <v>289165.90000000002</v>
      </c>
      <c r="G176" s="30">
        <v>13345.6</v>
      </c>
      <c r="H176" s="32">
        <f t="shared" si="17"/>
        <v>3461720.6333333328</v>
      </c>
      <c r="I176" s="30">
        <v>19531.599999999999</v>
      </c>
      <c r="J176" s="30">
        <v>55379.399999999994</v>
      </c>
      <c r="K176" s="30">
        <v>995545.8666666667</v>
      </c>
      <c r="L176" s="30">
        <v>133325.59999999998</v>
      </c>
      <c r="M176" s="32">
        <v>15849.666666666759</v>
      </c>
      <c r="N176" s="32">
        <v>-304242.63333333336</v>
      </c>
      <c r="O176" s="32">
        <f t="shared" si="16"/>
        <v>915389.50000000023</v>
      </c>
      <c r="P176" s="32">
        <f t="shared" si="12"/>
        <v>4377110.1333333328</v>
      </c>
    </row>
    <row r="177" spans="1:16" s="2" customFormat="1" ht="18">
      <c r="A177" s="61" t="s">
        <v>83</v>
      </c>
      <c r="B177" s="30">
        <v>448956.6</v>
      </c>
      <c r="C177" s="30">
        <v>1688455.5999999999</v>
      </c>
      <c r="D177" s="30">
        <v>1035025.2999999999</v>
      </c>
      <c r="E177" s="30"/>
      <c r="F177" s="31">
        <v>287866.70000000007</v>
      </c>
      <c r="G177" s="30">
        <v>17041</v>
      </c>
      <c r="H177" s="32">
        <f t="shared" si="17"/>
        <v>3477345.1999999997</v>
      </c>
      <c r="I177" s="30">
        <v>19507.7</v>
      </c>
      <c r="J177" s="30">
        <v>68013.899999999994</v>
      </c>
      <c r="K177" s="30">
        <v>983059.4</v>
      </c>
      <c r="L177" s="30">
        <v>133325.59999999998</v>
      </c>
      <c r="M177" s="32">
        <v>-66973.399999999921</v>
      </c>
      <c r="N177" s="32">
        <v>-293219.99999999994</v>
      </c>
      <c r="O177" s="32">
        <f t="shared" si="16"/>
        <v>843713.20000000019</v>
      </c>
      <c r="P177" s="32">
        <f t="shared" si="12"/>
        <v>4321058.4000000004</v>
      </c>
    </row>
    <row r="178" spans="1:16" s="2" customFormat="1" ht="18">
      <c r="A178" s="61" t="s">
        <v>84</v>
      </c>
      <c r="B178" s="30">
        <v>452349.43333333329</v>
      </c>
      <c r="C178" s="30">
        <v>1797904.5999999999</v>
      </c>
      <c r="D178" s="30">
        <v>1041490.3999999999</v>
      </c>
      <c r="E178" s="30"/>
      <c r="F178" s="31">
        <v>266070.3</v>
      </c>
      <c r="G178" s="30">
        <v>16846.199999999997</v>
      </c>
      <c r="H178" s="32">
        <f t="shared" si="17"/>
        <v>3574660.9333333331</v>
      </c>
      <c r="I178" s="30">
        <v>19574.099999999999</v>
      </c>
      <c r="J178" s="30">
        <v>68013.899999999994</v>
      </c>
      <c r="K178" s="30">
        <v>1000792.5999999999</v>
      </c>
      <c r="L178" s="30">
        <v>133325.59999999998</v>
      </c>
      <c r="M178" s="32">
        <v>-35310.700000000084</v>
      </c>
      <c r="N178" s="32">
        <v>-298724.33333333326</v>
      </c>
      <c r="O178" s="32">
        <f t="shared" si="16"/>
        <v>887671.16666666628</v>
      </c>
      <c r="P178" s="32">
        <f t="shared" si="12"/>
        <v>4462332.0999999996</v>
      </c>
    </row>
    <row r="179" spans="1:16" s="2" customFormat="1" ht="18">
      <c r="A179" s="61" t="s">
        <v>85</v>
      </c>
      <c r="B179" s="30">
        <v>450151.36666666664</v>
      </c>
      <c r="C179" s="30">
        <v>1850212.7000000002</v>
      </c>
      <c r="D179" s="30">
        <v>1044218.3</v>
      </c>
      <c r="E179" s="30"/>
      <c r="F179" s="31">
        <v>292367.09999999998</v>
      </c>
      <c r="G179" s="30">
        <v>16790.899999999998</v>
      </c>
      <c r="H179" s="32">
        <f t="shared" si="17"/>
        <v>3653740.3666666672</v>
      </c>
      <c r="I179" s="30">
        <v>19638.400000000001</v>
      </c>
      <c r="J179" s="30">
        <v>68013.899999999994</v>
      </c>
      <c r="K179" s="30">
        <v>1017747.3999999999</v>
      </c>
      <c r="L179" s="30">
        <v>133325.59999999998</v>
      </c>
      <c r="M179" s="32">
        <v>-52468.799999999988</v>
      </c>
      <c r="N179" s="32">
        <v>-283356.16666666663</v>
      </c>
      <c r="O179" s="32">
        <f t="shared" si="16"/>
        <v>902900.33333333314</v>
      </c>
      <c r="P179" s="32">
        <f t="shared" si="12"/>
        <v>4556640.7</v>
      </c>
    </row>
    <row r="180" spans="1:16" s="2" customFormat="1" ht="18">
      <c r="A180" s="61" t="s">
        <v>86</v>
      </c>
      <c r="B180" s="30">
        <v>519153</v>
      </c>
      <c r="C180" s="30">
        <v>1917479.9999999998</v>
      </c>
      <c r="D180" s="30">
        <v>1025782.5</v>
      </c>
      <c r="E180" s="30"/>
      <c r="F180" s="31">
        <v>272594.40000000002</v>
      </c>
      <c r="G180" s="30">
        <v>16960.199999999997</v>
      </c>
      <c r="H180" s="32">
        <f t="shared" si="17"/>
        <v>3751970.1</v>
      </c>
      <c r="I180" s="30">
        <v>18622.400000000001</v>
      </c>
      <c r="J180" s="30">
        <v>53079.899999999994</v>
      </c>
      <c r="K180" s="30">
        <v>1066976.3999999997</v>
      </c>
      <c r="L180" s="30">
        <v>133325.59999999998</v>
      </c>
      <c r="M180" s="32">
        <v>9855.4000000000524</v>
      </c>
      <c r="N180" s="32">
        <v>-153942</v>
      </c>
      <c r="O180" s="32">
        <f t="shared" si="16"/>
        <v>1127917.7</v>
      </c>
      <c r="P180" s="32">
        <f t="shared" si="12"/>
        <v>4879887.8</v>
      </c>
    </row>
    <row r="181" spans="1:16" s="2" customFormat="1" ht="18">
      <c r="A181" s="61" t="s">
        <v>87</v>
      </c>
      <c r="B181" s="30">
        <v>528829.1</v>
      </c>
      <c r="C181" s="30">
        <v>2230476.7333333329</v>
      </c>
      <c r="D181" s="30">
        <v>1007540.5333333333</v>
      </c>
      <c r="E181" s="30"/>
      <c r="F181" s="31">
        <v>297850.3</v>
      </c>
      <c r="G181" s="30">
        <v>17076.099999999999</v>
      </c>
      <c r="H181" s="32">
        <f t="shared" si="17"/>
        <v>4081772.7666666661</v>
      </c>
      <c r="I181" s="30">
        <v>18427.7</v>
      </c>
      <c r="J181" s="30">
        <v>58993.7</v>
      </c>
      <c r="K181" s="30">
        <v>1088532.7666666666</v>
      </c>
      <c r="L181" s="30">
        <v>133325.59999999998</v>
      </c>
      <c r="M181" s="32">
        <v>19305.333333333299</v>
      </c>
      <c r="N181" s="32">
        <v>-274113.43333333335</v>
      </c>
      <c r="O181" s="32">
        <f t="shared" si="16"/>
        <v>1044471.6666666665</v>
      </c>
      <c r="P181" s="32">
        <f t="shared" si="12"/>
        <v>5126244.4333333327</v>
      </c>
    </row>
    <row r="182" spans="1:16" s="2" customFormat="1" ht="18">
      <c r="A182" s="61" t="s">
        <v>88</v>
      </c>
      <c r="B182" s="30">
        <v>545246.19999999984</v>
      </c>
      <c r="C182" s="30">
        <v>2186294.1666666665</v>
      </c>
      <c r="D182" s="30">
        <v>1037796.1666666665</v>
      </c>
      <c r="E182" s="30"/>
      <c r="F182" s="31">
        <v>285856.40000000002</v>
      </c>
      <c r="G182" s="30">
        <v>16165.400000000001</v>
      </c>
      <c r="H182" s="32">
        <f t="shared" ref="H182:H218" si="18">SUM(B182:G182)</f>
        <v>4071358.3333333326</v>
      </c>
      <c r="I182" s="30">
        <v>18504.400000000001</v>
      </c>
      <c r="J182" s="30">
        <v>65393.3</v>
      </c>
      <c r="K182" s="30">
        <v>1114176.9333333331</v>
      </c>
      <c r="L182" s="30">
        <v>133325.59999999998</v>
      </c>
      <c r="M182" s="32">
        <v>10318.066666666709</v>
      </c>
      <c r="N182" s="32">
        <v>-126123.36666666673</v>
      </c>
      <c r="O182" s="32">
        <f t="shared" si="16"/>
        <v>1215594.9333333329</v>
      </c>
      <c r="P182" s="32">
        <f t="shared" si="12"/>
        <v>5286953.2666666657</v>
      </c>
    </row>
    <row r="183" spans="1:16" s="2" customFormat="1" ht="18">
      <c r="A183" s="61" t="s">
        <v>89</v>
      </c>
      <c r="B183" s="30">
        <v>524296.1</v>
      </c>
      <c r="C183" s="30">
        <v>2187680.2999999998</v>
      </c>
      <c r="D183" s="30">
        <v>1122699.0999999999</v>
      </c>
      <c r="E183" s="30"/>
      <c r="F183" s="31">
        <v>278710.39999999997</v>
      </c>
      <c r="G183" s="30">
        <v>38038.400000000001</v>
      </c>
      <c r="H183" s="32">
        <f t="shared" si="18"/>
        <v>4151424.3</v>
      </c>
      <c r="I183" s="30">
        <v>14402.7</v>
      </c>
      <c r="J183" s="30">
        <v>63262.399999999994</v>
      </c>
      <c r="K183" s="30">
        <v>1138728.5</v>
      </c>
      <c r="L183" s="30">
        <v>133325.59999999998</v>
      </c>
      <c r="M183" s="32">
        <v>17614.899999999994</v>
      </c>
      <c r="N183" s="32">
        <v>-169892.00000000012</v>
      </c>
      <c r="O183" s="32">
        <f t="shared" si="16"/>
        <v>1197442.1000000001</v>
      </c>
      <c r="P183" s="32">
        <f t="shared" si="12"/>
        <v>5348866.4000000004</v>
      </c>
    </row>
    <row r="184" spans="1:16" s="2" customFormat="1" ht="18">
      <c r="A184" s="61" t="s">
        <v>90</v>
      </c>
      <c r="B184" s="30">
        <v>519110.56666666659</v>
      </c>
      <c r="C184" s="30">
        <v>2254491.8666666662</v>
      </c>
      <c r="D184" s="30">
        <v>1143106.333333333</v>
      </c>
      <c r="E184" s="30"/>
      <c r="F184" s="31">
        <v>289615.30000000005</v>
      </c>
      <c r="G184" s="30">
        <v>38039.200000000004</v>
      </c>
      <c r="H184" s="32">
        <f t="shared" si="18"/>
        <v>4244363.2666666657</v>
      </c>
      <c r="I184" s="30">
        <v>14250.1</v>
      </c>
      <c r="J184" s="30">
        <v>73848.299999999988</v>
      </c>
      <c r="K184" s="30">
        <v>1139300.4333333333</v>
      </c>
      <c r="L184" s="30">
        <v>133325.59999999998</v>
      </c>
      <c r="M184" s="32">
        <v>22612.866666666465</v>
      </c>
      <c r="N184" s="32">
        <v>-185131.83333333343</v>
      </c>
      <c r="O184" s="32">
        <f t="shared" si="16"/>
        <v>1198205.4666666661</v>
      </c>
      <c r="P184" s="32">
        <f t="shared" si="12"/>
        <v>5442568.7333333315</v>
      </c>
    </row>
    <row r="185" spans="1:16" s="2" customFormat="1" ht="18">
      <c r="A185" s="61" t="s">
        <v>91</v>
      </c>
      <c r="B185" s="30">
        <v>522696.23333333334</v>
      </c>
      <c r="C185" s="30">
        <v>2297591.4333333336</v>
      </c>
      <c r="D185" s="30">
        <v>1181724.3666666667</v>
      </c>
      <c r="E185" s="30"/>
      <c r="F185" s="31">
        <v>298352.60000000003</v>
      </c>
      <c r="G185" s="30">
        <v>37412.899999999994</v>
      </c>
      <c r="H185" s="32">
        <f t="shared" si="18"/>
        <v>4337777.5333333341</v>
      </c>
      <c r="I185" s="30">
        <v>14502.8</v>
      </c>
      <c r="J185" s="30">
        <v>77245.700000000012</v>
      </c>
      <c r="K185" s="30">
        <v>1092385.4666666666</v>
      </c>
      <c r="L185" s="30">
        <v>133325.59999999998</v>
      </c>
      <c r="M185" s="32">
        <v>-59523.366666666741</v>
      </c>
      <c r="N185" s="32">
        <v>-143664.46666666662</v>
      </c>
      <c r="O185" s="32">
        <f t="shared" si="16"/>
        <v>1114271.7333333332</v>
      </c>
      <c r="P185" s="32">
        <f t="shared" si="12"/>
        <v>5452049.2666666675</v>
      </c>
    </row>
    <row r="186" spans="1:16" s="2" customFormat="1" ht="18">
      <c r="A186" s="61" t="s">
        <v>92</v>
      </c>
      <c r="B186" s="30">
        <v>564946.69999999995</v>
      </c>
      <c r="C186" s="30">
        <v>2411608.6</v>
      </c>
      <c r="D186" s="30">
        <v>1235637.5000000002</v>
      </c>
      <c r="E186" s="30"/>
      <c r="F186" s="31">
        <v>300212.10000000009</v>
      </c>
      <c r="G186" s="30">
        <v>38223.800000000003</v>
      </c>
      <c r="H186" s="32">
        <f t="shared" si="18"/>
        <v>4550628.7</v>
      </c>
      <c r="I186" s="30">
        <v>14439.7</v>
      </c>
      <c r="J186" s="30">
        <v>86450.8</v>
      </c>
      <c r="K186" s="30">
        <v>1164676.8</v>
      </c>
      <c r="L186" s="30">
        <v>133325.59999999998</v>
      </c>
      <c r="M186" s="32">
        <v>-137954.7999999997</v>
      </c>
      <c r="N186" s="32">
        <v>-249586.00000000003</v>
      </c>
      <c r="O186" s="32">
        <f t="shared" si="16"/>
        <v>1011352.1000000001</v>
      </c>
      <c r="P186" s="32">
        <f t="shared" si="12"/>
        <v>5561980.8000000007</v>
      </c>
    </row>
    <row r="187" spans="1:16" s="2" customFormat="1" ht="18">
      <c r="A187" s="61" t="s">
        <v>93</v>
      </c>
      <c r="B187" s="30">
        <v>533019.83333333337</v>
      </c>
      <c r="C187" s="30">
        <v>2450426.5999999996</v>
      </c>
      <c r="D187" s="30">
        <v>1248933.9000000001</v>
      </c>
      <c r="E187" s="30"/>
      <c r="F187" s="31">
        <v>308168.5</v>
      </c>
      <c r="G187" s="30">
        <v>38555.300000000003</v>
      </c>
      <c r="H187" s="32">
        <f t="shared" si="18"/>
        <v>4579104.1333333328</v>
      </c>
      <c r="I187" s="30">
        <v>14327.3</v>
      </c>
      <c r="J187" s="30">
        <v>87086</v>
      </c>
      <c r="K187" s="30">
        <v>1229873.8999999999</v>
      </c>
      <c r="L187" s="30">
        <v>133325.59999999998</v>
      </c>
      <c r="M187" s="32">
        <v>-67657.200000000041</v>
      </c>
      <c r="N187" s="32">
        <v>-257507.39999999991</v>
      </c>
      <c r="O187" s="32">
        <f t="shared" si="16"/>
        <v>1139448.2</v>
      </c>
      <c r="P187" s="32">
        <f t="shared" si="12"/>
        <v>5718552.333333333</v>
      </c>
    </row>
    <row r="188" spans="1:16" s="2" customFormat="1" ht="18">
      <c r="A188" s="61" t="s">
        <v>94</v>
      </c>
      <c r="B188" s="30">
        <v>561415.36666666658</v>
      </c>
      <c r="C188" s="30">
        <v>2441642.4</v>
      </c>
      <c r="D188" s="30">
        <v>1240688.6999999997</v>
      </c>
      <c r="E188" s="30"/>
      <c r="F188" s="31">
        <v>288305.19999999995</v>
      </c>
      <c r="G188" s="30">
        <v>38640.699999999997</v>
      </c>
      <c r="H188" s="32">
        <f t="shared" si="18"/>
        <v>4570692.3666666672</v>
      </c>
      <c r="I188" s="30">
        <v>14326.8</v>
      </c>
      <c r="J188" s="30">
        <v>84607.4</v>
      </c>
      <c r="K188" s="30">
        <v>1191382.8999999999</v>
      </c>
      <c r="L188" s="30">
        <v>133325.59999999998</v>
      </c>
      <c r="M188" s="32">
        <v>-26802.700000000223</v>
      </c>
      <c r="N188" s="32">
        <v>-197883.7</v>
      </c>
      <c r="O188" s="32">
        <f t="shared" si="16"/>
        <v>1198956.2999999996</v>
      </c>
      <c r="P188" s="32">
        <f t="shared" si="12"/>
        <v>5769648.666666667</v>
      </c>
    </row>
    <row r="189" spans="1:16" s="2" customFormat="1" ht="18">
      <c r="A189" s="61" t="s">
        <v>95</v>
      </c>
      <c r="B189" s="30">
        <v>577583.4</v>
      </c>
      <c r="C189" s="30">
        <v>2312277.2999999993</v>
      </c>
      <c r="D189" s="30">
        <v>1237861.6999999995</v>
      </c>
      <c r="E189" s="30"/>
      <c r="F189" s="31">
        <v>358218.3</v>
      </c>
      <c r="G189" s="30">
        <v>42479.799999999996</v>
      </c>
      <c r="H189" s="32">
        <f t="shared" si="18"/>
        <v>4528420.4999999981</v>
      </c>
      <c r="I189" s="30">
        <v>18402</v>
      </c>
      <c r="J189" s="30">
        <v>82625.5</v>
      </c>
      <c r="K189" s="30">
        <v>1151682.3</v>
      </c>
      <c r="L189" s="30">
        <v>133325.59999999998</v>
      </c>
      <c r="M189" s="32">
        <v>-20331.999999999884</v>
      </c>
      <c r="N189" s="32">
        <v>-162391.30000000016</v>
      </c>
      <c r="O189" s="32">
        <f t="shared" si="16"/>
        <v>1203312.0999999996</v>
      </c>
      <c r="P189" s="32">
        <f t="shared" si="12"/>
        <v>5731732.5999999978</v>
      </c>
    </row>
    <row r="190" spans="1:16" s="2" customFormat="1" ht="18">
      <c r="A190" s="61" t="s">
        <v>96</v>
      </c>
      <c r="B190" s="30">
        <v>584862.93333333335</v>
      </c>
      <c r="C190" s="30">
        <v>2539467.5666666664</v>
      </c>
      <c r="D190" s="30">
        <v>1256288.7666666666</v>
      </c>
      <c r="E190" s="30"/>
      <c r="F190" s="31">
        <v>295820.39999999997</v>
      </c>
      <c r="G190" s="30">
        <v>41698.400000000001</v>
      </c>
      <c r="H190" s="32">
        <f t="shared" si="18"/>
        <v>4718138.0666666673</v>
      </c>
      <c r="I190" s="30">
        <v>18371.8</v>
      </c>
      <c r="J190" s="30">
        <v>84900.800000000003</v>
      </c>
      <c r="K190" s="30">
        <v>1160844.4666666666</v>
      </c>
      <c r="L190" s="30">
        <v>133325.59999999998</v>
      </c>
      <c r="M190" s="32">
        <v>-80888.533333333384</v>
      </c>
      <c r="N190" s="32">
        <v>-238827.73333333351</v>
      </c>
      <c r="O190" s="32">
        <f t="shared" si="16"/>
        <v>1077726.3999999994</v>
      </c>
      <c r="P190" s="32">
        <f t="shared" si="12"/>
        <v>5795864.4666666668</v>
      </c>
    </row>
    <row r="191" spans="1:16" s="2" customFormat="1" ht="18">
      <c r="A191" s="61" t="s">
        <v>97</v>
      </c>
      <c r="B191" s="30">
        <v>584908.06666666653</v>
      </c>
      <c r="C191" s="30">
        <v>2532721.7333333329</v>
      </c>
      <c r="D191" s="30">
        <v>1314113.2333333336</v>
      </c>
      <c r="E191" s="30"/>
      <c r="F191" s="31">
        <v>393729.4</v>
      </c>
      <c r="G191" s="30">
        <v>44923.5</v>
      </c>
      <c r="H191" s="32">
        <f t="shared" si="18"/>
        <v>4870395.9333333336</v>
      </c>
      <c r="I191" s="30">
        <v>17403.7</v>
      </c>
      <c r="J191" s="30">
        <v>111398.09999999999</v>
      </c>
      <c r="K191" s="30">
        <v>849602.73333333328</v>
      </c>
      <c r="L191" s="30">
        <v>133325.59999999998</v>
      </c>
      <c r="M191" s="32">
        <v>-168973.76666666663</v>
      </c>
      <c r="N191" s="32">
        <v>-235028.06666666651</v>
      </c>
      <c r="O191" s="32">
        <f t="shared" si="16"/>
        <v>707728.30000000016</v>
      </c>
      <c r="P191" s="32">
        <f t="shared" si="12"/>
        <v>5578124.2333333334</v>
      </c>
    </row>
    <row r="192" spans="1:16" s="2" customFormat="1" ht="18">
      <c r="A192" s="61" t="s">
        <v>98</v>
      </c>
      <c r="B192" s="30">
        <v>472073.1</v>
      </c>
      <c r="C192" s="30">
        <v>2670780.8999999994</v>
      </c>
      <c r="D192" s="30">
        <v>1326273.2000000002</v>
      </c>
      <c r="E192" s="30"/>
      <c r="F192" s="31">
        <v>452245.5</v>
      </c>
      <c r="G192" s="30">
        <v>44963.6</v>
      </c>
      <c r="H192" s="32">
        <f t="shared" si="18"/>
        <v>4966336.2999999989</v>
      </c>
      <c r="I192" s="30">
        <v>17417.7</v>
      </c>
      <c r="J192" s="30">
        <v>112474.9</v>
      </c>
      <c r="K192" s="30">
        <v>723806.19999999984</v>
      </c>
      <c r="L192" s="30">
        <v>133325.59999999998</v>
      </c>
      <c r="M192" s="32">
        <v>-91423.899999999863</v>
      </c>
      <c r="N192" s="32">
        <v>-99634.500000000015</v>
      </c>
      <c r="O192" s="32">
        <f t="shared" ref="O192:O218" si="19">SUM(I192:N192)</f>
        <v>795965.99999999988</v>
      </c>
      <c r="P192" s="32">
        <f t="shared" ref="P192:P218" si="20">O192+H192</f>
        <v>5762302.2999999989</v>
      </c>
    </row>
    <row r="193" spans="1:16" s="2" customFormat="1" ht="18">
      <c r="A193" s="61" t="s">
        <v>99</v>
      </c>
      <c r="B193" s="30">
        <v>568696.96666666656</v>
      </c>
      <c r="C193" s="30">
        <v>2564967.1999999997</v>
      </c>
      <c r="D193" s="30">
        <v>1331105.4666666666</v>
      </c>
      <c r="E193" s="30"/>
      <c r="F193" s="31">
        <v>461202.19999999995</v>
      </c>
      <c r="G193" s="30">
        <v>54412.7</v>
      </c>
      <c r="H193" s="32">
        <f t="shared" si="18"/>
        <v>4980384.5333333332</v>
      </c>
      <c r="I193" s="30">
        <v>15461.3</v>
      </c>
      <c r="J193" s="30">
        <v>108347.4</v>
      </c>
      <c r="K193" s="30">
        <v>745341.89999999991</v>
      </c>
      <c r="L193" s="30">
        <v>133325.59999999998</v>
      </c>
      <c r="M193" s="32">
        <v>-121044.16666666708</v>
      </c>
      <c r="N193" s="32">
        <v>-164351.73333333342</v>
      </c>
      <c r="O193" s="32">
        <f t="shared" si="19"/>
        <v>717080.29999999935</v>
      </c>
      <c r="P193" s="32">
        <f t="shared" si="20"/>
        <v>5697464.8333333321</v>
      </c>
    </row>
    <row r="194" spans="1:16" s="2" customFormat="1" ht="18">
      <c r="A194" s="61" t="s">
        <v>100</v>
      </c>
      <c r="B194" s="30">
        <v>577093.7333333334</v>
      </c>
      <c r="C194" s="30">
        <v>2550532.8999999994</v>
      </c>
      <c r="D194" s="30">
        <v>1303478.8333333333</v>
      </c>
      <c r="E194" s="30"/>
      <c r="F194" s="31">
        <v>455381.20000000007</v>
      </c>
      <c r="G194" s="30">
        <v>54924.099999999991</v>
      </c>
      <c r="H194" s="32">
        <f t="shared" si="18"/>
        <v>4941410.7666666657</v>
      </c>
      <c r="I194" s="30">
        <v>13446.5</v>
      </c>
      <c r="J194" s="30">
        <v>114661.9</v>
      </c>
      <c r="K194" s="30">
        <v>737750.39999999991</v>
      </c>
      <c r="L194" s="30">
        <v>133325.59999999998</v>
      </c>
      <c r="M194" s="32">
        <v>-82635.033333333166</v>
      </c>
      <c r="N194" s="32">
        <v>-168753.76666666684</v>
      </c>
      <c r="O194" s="32">
        <f t="shared" si="19"/>
        <v>747795.59999999986</v>
      </c>
      <c r="P194" s="32">
        <f t="shared" si="20"/>
        <v>5689206.3666666653</v>
      </c>
    </row>
    <row r="195" spans="1:16" s="2" customFormat="1" ht="18">
      <c r="A195" s="61" t="s">
        <v>101</v>
      </c>
      <c r="B195" s="30">
        <v>562604.4</v>
      </c>
      <c r="C195" s="30">
        <v>2536137.9</v>
      </c>
      <c r="D195" s="30">
        <v>1334757.0999999999</v>
      </c>
      <c r="E195" s="30"/>
      <c r="F195" s="31">
        <v>577988.6</v>
      </c>
      <c r="G195" s="30">
        <v>62875.000000000007</v>
      </c>
      <c r="H195" s="32">
        <f t="shared" si="18"/>
        <v>5074362.9999999991</v>
      </c>
      <c r="I195" s="30">
        <v>13471.1</v>
      </c>
      <c r="J195" s="30">
        <v>109347.5</v>
      </c>
      <c r="K195" s="30">
        <v>782812.4</v>
      </c>
      <c r="L195" s="30">
        <v>133325.59999999998</v>
      </c>
      <c r="M195" s="32">
        <v>-42790.099999999846</v>
      </c>
      <c r="N195" s="32">
        <v>-33957.500000000095</v>
      </c>
      <c r="O195" s="32">
        <f t="shared" si="19"/>
        <v>962209</v>
      </c>
      <c r="P195" s="32">
        <f t="shared" si="20"/>
        <v>6036571.9999999991</v>
      </c>
    </row>
    <row r="196" spans="1:16" s="2" customFormat="1" ht="18">
      <c r="A196" s="61" t="s">
        <v>102</v>
      </c>
      <c r="B196" s="30">
        <v>584495.7666666666</v>
      </c>
      <c r="C196" s="30">
        <v>2644489.6333333328</v>
      </c>
      <c r="D196" s="30">
        <v>1369384.4666666668</v>
      </c>
      <c r="E196" s="30"/>
      <c r="F196" s="31">
        <v>571697.39999999991</v>
      </c>
      <c r="G196" s="30">
        <v>66838.3</v>
      </c>
      <c r="H196" s="32">
        <f t="shared" si="18"/>
        <v>5236905.5666666655</v>
      </c>
      <c r="I196" s="30">
        <v>16503.599999999999</v>
      </c>
      <c r="J196" s="30">
        <v>102560.79999999999</v>
      </c>
      <c r="K196" s="30">
        <v>664945</v>
      </c>
      <c r="L196" s="30">
        <v>133325.59999999998</v>
      </c>
      <c r="M196" s="32">
        <v>-35638.200000000114</v>
      </c>
      <c r="N196" s="32">
        <v>11647.033333333195</v>
      </c>
      <c r="O196" s="32">
        <f t="shared" si="19"/>
        <v>893343.83333333314</v>
      </c>
      <c r="P196" s="32">
        <f t="shared" si="20"/>
        <v>6130249.3999999985</v>
      </c>
    </row>
    <row r="197" spans="1:16" s="2" customFormat="1" ht="18">
      <c r="A197" s="61" t="s">
        <v>103</v>
      </c>
      <c r="B197" s="30">
        <v>584824.43333333335</v>
      </c>
      <c r="C197" s="30">
        <v>2613264.8666666676</v>
      </c>
      <c r="D197" s="30">
        <v>1396688.0333333334</v>
      </c>
      <c r="E197" s="30"/>
      <c r="F197" s="31">
        <v>561366.19999999984</v>
      </c>
      <c r="G197" s="30">
        <v>67182.2</v>
      </c>
      <c r="H197" s="32">
        <f t="shared" si="18"/>
        <v>5223325.7333333343</v>
      </c>
      <c r="I197" s="30">
        <v>21543.4</v>
      </c>
      <c r="J197" s="30">
        <v>80535.599999999991</v>
      </c>
      <c r="K197" s="30">
        <v>861070.20000000007</v>
      </c>
      <c r="L197" s="30">
        <v>133325.59999999998</v>
      </c>
      <c r="M197" s="32">
        <v>-80063.099999999773</v>
      </c>
      <c r="N197" s="32">
        <v>-120749.73333333329</v>
      </c>
      <c r="O197" s="32">
        <f t="shared" si="19"/>
        <v>895661.96666666702</v>
      </c>
      <c r="P197" s="32">
        <f t="shared" si="20"/>
        <v>6118987.7000000011</v>
      </c>
    </row>
    <row r="198" spans="1:16" s="2" customFormat="1" ht="18">
      <c r="A198" s="61" t="s">
        <v>104</v>
      </c>
      <c r="B198" s="30">
        <v>634709.1</v>
      </c>
      <c r="C198" s="30">
        <v>2668450.9999999995</v>
      </c>
      <c r="D198" s="30">
        <v>1403020.7999999998</v>
      </c>
      <c r="E198" s="30"/>
      <c r="F198" s="31">
        <v>592259</v>
      </c>
      <c r="G198" s="30">
        <v>58121.2</v>
      </c>
      <c r="H198" s="32">
        <f t="shared" si="18"/>
        <v>5356561.0999999996</v>
      </c>
      <c r="I198" s="30">
        <v>23525.7</v>
      </c>
      <c r="J198" s="30">
        <v>72406.5</v>
      </c>
      <c r="K198" s="30">
        <v>1003649.3</v>
      </c>
      <c r="L198" s="30">
        <v>133325.59999999998</v>
      </c>
      <c r="M198" s="32">
        <v>-85355.299999999595</v>
      </c>
      <c r="N198" s="32">
        <v>-65187.199999999895</v>
      </c>
      <c r="O198" s="32">
        <f t="shared" si="19"/>
        <v>1082364.6000000006</v>
      </c>
      <c r="P198" s="32">
        <f t="shared" si="20"/>
        <v>6438925.7000000002</v>
      </c>
    </row>
    <row r="199" spans="1:16" s="2" customFormat="1" ht="18">
      <c r="A199" s="61" t="s">
        <v>69</v>
      </c>
      <c r="B199" s="30">
        <v>602562.3666666667</v>
      </c>
      <c r="C199" s="30">
        <v>2670439.0666666664</v>
      </c>
      <c r="D199" s="30">
        <v>1444803.3666666669</v>
      </c>
      <c r="E199" s="30"/>
      <c r="F199" s="31">
        <v>534204.69999999995</v>
      </c>
      <c r="G199" s="30">
        <v>68507.7</v>
      </c>
      <c r="H199" s="32">
        <f t="shared" si="18"/>
        <v>5320517.2</v>
      </c>
      <c r="I199" s="30">
        <v>21552.6</v>
      </c>
      <c r="J199" s="30">
        <v>46423.3</v>
      </c>
      <c r="K199" s="30">
        <v>1043844.8333333333</v>
      </c>
      <c r="L199" s="30">
        <v>133325.59999999998</v>
      </c>
      <c r="M199" s="32">
        <v>-146251.69999999978</v>
      </c>
      <c r="N199" s="32">
        <v>-83652.233333333308</v>
      </c>
      <c r="O199" s="32">
        <f t="shared" si="19"/>
        <v>1015242.4</v>
      </c>
      <c r="P199" s="32">
        <f t="shared" si="20"/>
        <v>6335759.6000000006</v>
      </c>
    </row>
    <row r="200" spans="1:16" s="2" customFormat="1" ht="18">
      <c r="A200" s="61" t="s">
        <v>70</v>
      </c>
      <c r="B200" s="30">
        <v>611473.83333333337</v>
      </c>
      <c r="C200" s="30">
        <v>2673936.4333333327</v>
      </c>
      <c r="D200" s="30">
        <v>1444930.3333333337</v>
      </c>
      <c r="E200" s="30"/>
      <c r="F200" s="31">
        <v>539192.4</v>
      </c>
      <c r="G200" s="30">
        <v>71748.700000000012</v>
      </c>
      <c r="H200" s="32">
        <f t="shared" si="18"/>
        <v>5341281.7</v>
      </c>
      <c r="I200" s="30">
        <v>24052.9</v>
      </c>
      <c r="J200" s="30">
        <v>50553.200000000004</v>
      </c>
      <c r="K200" s="30">
        <v>1041036.1666666667</v>
      </c>
      <c r="L200" s="30">
        <v>133325.59999999998</v>
      </c>
      <c r="M200" s="32">
        <v>-121376.59999999992</v>
      </c>
      <c r="N200" s="32">
        <v>-136709.06666666677</v>
      </c>
      <c r="O200" s="32">
        <f t="shared" si="19"/>
        <v>990882.20000000007</v>
      </c>
      <c r="P200" s="32">
        <f t="shared" si="20"/>
        <v>6332163.9000000004</v>
      </c>
    </row>
    <row r="201" spans="1:16" s="2" customFormat="1" ht="18">
      <c r="A201" s="61" t="s">
        <v>71</v>
      </c>
      <c r="B201" s="30">
        <v>593930.1</v>
      </c>
      <c r="C201" s="30">
        <v>2616199.9000000008</v>
      </c>
      <c r="D201" s="30">
        <v>1446052.7</v>
      </c>
      <c r="E201" s="30"/>
      <c r="F201" s="31">
        <v>602455.9</v>
      </c>
      <c r="G201" s="30">
        <v>66426.600000000006</v>
      </c>
      <c r="H201" s="32">
        <f t="shared" si="18"/>
        <v>5325065.2000000011</v>
      </c>
      <c r="I201" s="30">
        <v>24126.3</v>
      </c>
      <c r="J201" s="30">
        <v>31890.100000000002</v>
      </c>
      <c r="K201" s="30">
        <v>1044919.4000000001</v>
      </c>
      <c r="L201" s="30">
        <v>133325.59999999998</v>
      </c>
      <c r="M201" s="32">
        <v>-82873.300000000192</v>
      </c>
      <c r="N201" s="32">
        <v>-31212.700000000019</v>
      </c>
      <c r="O201" s="32">
        <f t="shared" si="19"/>
        <v>1120175.3999999997</v>
      </c>
      <c r="P201" s="32">
        <f t="shared" si="20"/>
        <v>6445240.6000000006</v>
      </c>
    </row>
    <row r="202" spans="1:16" s="2" customFormat="1" ht="18">
      <c r="A202" s="61" t="s">
        <v>72</v>
      </c>
      <c r="B202" s="30">
        <v>658211.1</v>
      </c>
      <c r="C202" s="30">
        <v>2686617.3666666667</v>
      </c>
      <c r="D202" s="30">
        <v>1468298.8000000005</v>
      </c>
      <c r="E202" s="30"/>
      <c r="F202" s="31">
        <v>586365.70000000007</v>
      </c>
      <c r="G202" s="30">
        <v>65726.3</v>
      </c>
      <c r="H202" s="32">
        <f t="shared" si="18"/>
        <v>5465219.2666666675</v>
      </c>
      <c r="I202" s="30">
        <v>24134.6</v>
      </c>
      <c r="J202" s="30">
        <v>31910.2</v>
      </c>
      <c r="K202" s="30">
        <v>997343.8</v>
      </c>
      <c r="L202" s="30">
        <v>133325.59999999998</v>
      </c>
      <c r="M202" s="32">
        <v>-83837.033333333558</v>
      </c>
      <c r="N202" s="32">
        <v>-61763.266666666706</v>
      </c>
      <c r="O202" s="32">
        <f t="shared" si="19"/>
        <v>1041113.8999999998</v>
      </c>
      <c r="P202" s="32">
        <f t="shared" si="20"/>
        <v>6506333.166666667</v>
      </c>
    </row>
    <row r="203" spans="1:16" s="2" customFormat="1" ht="18">
      <c r="A203" s="61" t="s">
        <v>73</v>
      </c>
      <c r="B203" s="30">
        <v>719171.1</v>
      </c>
      <c r="C203" s="30">
        <v>2752997.3333333326</v>
      </c>
      <c r="D203" s="30">
        <v>1504536.4</v>
      </c>
      <c r="E203" s="30"/>
      <c r="F203" s="31">
        <v>673516.69999999984</v>
      </c>
      <c r="G203" s="30">
        <v>65207.1</v>
      </c>
      <c r="H203" s="32">
        <f t="shared" si="18"/>
        <v>5715428.6333333319</v>
      </c>
      <c r="I203" s="30">
        <v>24165.8</v>
      </c>
      <c r="J203" s="30">
        <v>31825.599999999999</v>
      </c>
      <c r="K203" s="30">
        <v>1005105.2999999998</v>
      </c>
      <c r="L203" s="30">
        <v>133325.59999999998</v>
      </c>
      <c r="M203" s="32">
        <v>-191452.46666666673</v>
      </c>
      <c r="N203" s="32">
        <v>-15897.933333333349</v>
      </c>
      <c r="O203" s="32">
        <f t="shared" si="19"/>
        <v>987071.89999999967</v>
      </c>
      <c r="P203" s="32">
        <f t="shared" si="20"/>
        <v>6702500.5333333313</v>
      </c>
    </row>
    <row r="204" spans="1:16" s="2" customFormat="1" ht="18">
      <c r="A204" s="61" t="s">
        <v>74</v>
      </c>
      <c r="B204" s="30">
        <v>808176.70000000007</v>
      </c>
      <c r="C204" s="30">
        <v>2882701.8</v>
      </c>
      <c r="D204" s="30">
        <v>1500227.0000000005</v>
      </c>
      <c r="E204" s="30"/>
      <c r="F204" s="31">
        <v>540671.6</v>
      </c>
      <c r="G204" s="30">
        <v>70767.8</v>
      </c>
      <c r="H204" s="32">
        <f t="shared" si="18"/>
        <v>5802544.8999999994</v>
      </c>
      <c r="I204" s="30">
        <v>25691.7</v>
      </c>
      <c r="J204" s="30">
        <v>45845.4</v>
      </c>
      <c r="K204" s="30">
        <v>1044118.3999999999</v>
      </c>
      <c r="L204" s="30">
        <v>133325.59999999998</v>
      </c>
      <c r="M204" s="32">
        <v>-264014.79999999993</v>
      </c>
      <c r="N204" s="32">
        <v>-25026.499999999898</v>
      </c>
      <c r="O204" s="32">
        <f t="shared" si="19"/>
        <v>959939.80000000028</v>
      </c>
      <c r="P204" s="32">
        <f t="shared" si="20"/>
        <v>6762484.6999999993</v>
      </c>
    </row>
    <row r="205" spans="1:16" s="2" customFormat="1" ht="18">
      <c r="A205" s="61" t="s">
        <v>75</v>
      </c>
      <c r="B205" s="30">
        <v>840545.93333333335</v>
      </c>
      <c r="C205" s="30">
        <v>3064920.4333333327</v>
      </c>
      <c r="D205" s="30">
        <v>1507221.6999999997</v>
      </c>
      <c r="E205" s="30"/>
      <c r="F205" s="31">
        <v>544219.89999999991</v>
      </c>
      <c r="G205" s="30">
        <v>72500.300000000017</v>
      </c>
      <c r="H205" s="32">
        <f t="shared" si="18"/>
        <v>6029408.2666666666</v>
      </c>
      <c r="I205" s="30">
        <v>28735.5</v>
      </c>
      <c r="J205" s="30">
        <v>31436.3</v>
      </c>
      <c r="K205" s="30">
        <v>1050097.3666666667</v>
      </c>
      <c r="L205" s="30">
        <v>133325.59999999998</v>
      </c>
      <c r="M205" s="32">
        <v>-225983.86666666661</v>
      </c>
      <c r="N205" s="32">
        <v>40317.13333333336</v>
      </c>
      <c r="O205" s="32">
        <f t="shared" si="19"/>
        <v>1057928.0333333334</v>
      </c>
      <c r="P205" s="32">
        <f t="shared" si="20"/>
        <v>7087336.2999999998</v>
      </c>
    </row>
    <row r="206" spans="1:16" s="2" customFormat="1" ht="18">
      <c r="A206" s="61" t="s">
        <v>76</v>
      </c>
      <c r="B206" s="30">
        <v>901462.3666666667</v>
      </c>
      <c r="C206" s="30">
        <v>3085032.166666666</v>
      </c>
      <c r="D206" s="30">
        <v>1507778.5000000002</v>
      </c>
      <c r="E206" s="30"/>
      <c r="F206" s="31">
        <v>549661.79999999993</v>
      </c>
      <c r="G206" s="30">
        <v>73881.300000000017</v>
      </c>
      <c r="H206" s="32">
        <f t="shared" si="18"/>
        <v>6117816.1333333328</v>
      </c>
      <c r="I206" s="30">
        <v>28754.6</v>
      </c>
      <c r="J206" s="30">
        <v>31475.200000000001</v>
      </c>
      <c r="K206" s="30">
        <v>1106752.8333333333</v>
      </c>
      <c r="L206" s="30">
        <v>133325.59999999998</v>
      </c>
      <c r="M206" s="32">
        <v>-195762.93333333317</v>
      </c>
      <c r="N206" s="32">
        <v>23853.366666666931</v>
      </c>
      <c r="O206" s="32">
        <f t="shared" si="19"/>
        <v>1128398.6666666672</v>
      </c>
      <c r="P206" s="32">
        <f t="shared" si="20"/>
        <v>7246214.7999999998</v>
      </c>
    </row>
    <row r="207" spans="1:16" s="2" customFormat="1" ht="18">
      <c r="A207" s="61" t="s">
        <v>77</v>
      </c>
      <c r="B207" s="30">
        <v>923288.29999999993</v>
      </c>
      <c r="C207" s="30">
        <v>3096146.4000000004</v>
      </c>
      <c r="D207" s="30">
        <v>1560106.4000000004</v>
      </c>
      <c r="E207" s="30"/>
      <c r="F207" s="31">
        <v>549514.70000000007</v>
      </c>
      <c r="G207" s="30">
        <v>72609.8</v>
      </c>
      <c r="H207" s="32">
        <f t="shared" si="18"/>
        <v>6201665.6000000006</v>
      </c>
      <c r="I207" s="30">
        <v>28772.5</v>
      </c>
      <c r="J207" s="30">
        <v>31325.1</v>
      </c>
      <c r="K207" s="30">
        <v>1063251.7999999998</v>
      </c>
      <c r="L207" s="30">
        <v>133325.59999999998</v>
      </c>
      <c r="M207" s="32">
        <v>-199582.49999999983</v>
      </c>
      <c r="N207" s="32">
        <v>35771.399999999812</v>
      </c>
      <c r="O207" s="32">
        <f t="shared" si="19"/>
        <v>1092863.9000000001</v>
      </c>
      <c r="P207" s="32">
        <f t="shared" si="20"/>
        <v>7294529.5000000009</v>
      </c>
    </row>
    <row r="208" spans="1:16" s="2" customFormat="1" ht="18">
      <c r="A208" s="61" t="s">
        <v>78</v>
      </c>
      <c r="B208" s="30">
        <v>940829.86666666658</v>
      </c>
      <c r="C208" s="30">
        <v>3252702.7333333329</v>
      </c>
      <c r="D208" s="30">
        <v>1555977.9000000004</v>
      </c>
      <c r="E208" s="30"/>
      <c r="F208" s="31">
        <v>566612.5</v>
      </c>
      <c r="G208" s="30">
        <v>72951.899999999994</v>
      </c>
      <c r="H208" s="32">
        <f t="shared" si="18"/>
        <v>6389074.9000000004</v>
      </c>
      <c r="I208" s="30">
        <v>29439.4</v>
      </c>
      <c r="J208" s="30">
        <v>26259.1</v>
      </c>
      <c r="K208" s="30">
        <v>1127114.9666666668</v>
      </c>
      <c r="L208" s="30">
        <v>133325.59999999998</v>
      </c>
      <c r="M208" s="32">
        <v>-196659.43333333323</v>
      </c>
      <c r="N208" s="32">
        <v>24318.633333333495</v>
      </c>
      <c r="O208" s="32">
        <f t="shared" si="19"/>
        <v>1143798.2666666673</v>
      </c>
      <c r="P208" s="32">
        <f t="shared" si="20"/>
        <v>7532873.1666666679</v>
      </c>
    </row>
    <row r="209" spans="1:17" s="2" customFormat="1" ht="18">
      <c r="A209" s="61" t="s">
        <v>79</v>
      </c>
      <c r="B209" s="30">
        <v>973782.93333333323</v>
      </c>
      <c r="C209" s="30">
        <v>3325957.5666666655</v>
      </c>
      <c r="D209" s="30">
        <v>1594555.7000000002</v>
      </c>
      <c r="E209" s="30"/>
      <c r="F209" s="31">
        <v>601899.80000000005</v>
      </c>
      <c r="G209" s="30">
        <v>72091.8</v>
      </c>
      <c r="H209" s="32">
        <f t="shared" si="18"/>
        <v>6568287.7999999989</v>
      </c>
      <c r="I209" s="30">
        <v>29467.4</v>
      </c>
      <c r="J209" s="30">
        <v>26061.399999999998</v>
      </c>
      <c r="K209" s="30">
        <v>1270655.1333333333</v>
      </c>
      <c r="L209" s="30">
        <v>133325.59999999998</v>
      </c>
      <c r="M209" s="32">
        <v>-65798.466666666718</v>
      </c>
      <c r="N209" s="32">
        <v>-126120.73333333351</v>
      </c>
      <c r="O209" s="32">
        <f t="shared" si="19"/>
        <v>1267590.333333333</v>
      </c>
      <c r="P209" s="32">
        <f t="shared" si="20"/>
        <v>7835878.1333333319</v>
      </c>
    </row>
    <row r="210" spans="1:17" s="2" customFormat="1" ht="18">
      <c r="A210" s="61" t="s">
        <v>80</v>
      </c>
      <c r="B210" s="30">
        <v>1045312.9</v>
      </c>
      <c r="C210" s="30">
        <v>3419024.5999999992</v>
      </c>
      <c r="D210" s="30">
        <v>1623035.3</v>
      </c>
      <c r="E210" s="30"/>
      <c r="F210" s="31">
        <v>596084.29999999993</v>
      </c>
      <c r="G210" s="30">
        <v>71296.700000000012</v>
      </c>
      <c r="H210" s="32">
        <f t="shared" si="18"/>
        <v>6754753.7999999989</v>
      </c>
      <c r="I210" s="30">
        <v>29483.3</v>
      </c>
      <c r="J210" s="30">
        <v>13661.300000000001</v>
      </c>
      <c r="K210" s="30">
        <v>1366975.2</v>
      </c>
      <c r="L210" s="30">
        <v>133325.59999999998</v>
      </c>
      <c r="M210" s="32">
        <v>-80750.800000000061</v>
      </c>
      <c r="N210" s="32">
        <v>-97781.699999999953</v>
      </c>
      <c r="O210" s="32">
        <f t="shared" si="19"/>
        <v>1364912.9</v>
      </c>
      <c r="P210" s="32">
        <f t="shared" si="20"/>
        <v>8119666.6999999993</v>
      </c>
    </row>
    <row r="211" spans="1:17" s="2" customFormat="1" ht="18">
      <c r="A211" s="61" t="s">
        <v>63</v>
      </c>
      <c r="B211" s="30">
        <v>987698.63333333319</v>
      </c>
      <c r="C211" s="30">
        <v>3425222.8666666658</v>
      </c>
      <c r="D211" s="30">
        <v>1632841.7000000002</v>
      </c>
      <c r="E211" s="30">
        <v>0</v>
      </c>
      <c r="F211" s="31">
        <v>583284.70000000007</v>
      </c>
      <c r="G211" s="30">
        <v>71911.600000000006</v>
      </c>
      <c r="H211" s="32">
        <v>6700959.4999999991</v>
      </c>
      <c r="I211" s="30">
        <v>34511.599999999999</v>
      </c>
      <c r="J211" s="30">
        <v>80569.8</v>
      </c>
      <c r="K211" s="30">
        <v>1431857.2999999998</v>
      </c>
      <c r="L211" s="30">
        <v>133325.6</v>
      </c>
      <c r="M211" s="32">
        <v>-72242.299999999945</v>
      </c>
      <c r="N211" s="32">
        <v>-76562.000000000015</v>
      </c>
      <c r="O211" s="32">
        <v>1531459.9999999998</v>
      </c>
      <c r="P211" s="32">
        <v>8232419.4999999991</v>
      </c>
    </row>
    <row r="212" spans="1:17" s="2" customFormat="1" ht="18">
      <c r="A212" s="61" t="s">
        <v>64</v>
      </c>
      <c r="B212" s="30">
        <v>1013813.5666666668</v>
      </c>
      <c r="C212" s="30">
        <v>3433977.333333333</v>
      </c>
      <c r="D212" s="30">
        <v>1644886.8000000003</v>
      </c>
      <c r="E212" s="30">
        <v>1000</v>
      </c>
      <c r="F212" s="31">
        <v>612184.29999999993</v>
      </c>
      <c r="G212" s="30">
        <v>71872.900000000009</v>
      </c>
      <c r="H212" s="32">
        <v>6777734.8999999994</v>
      </c>
      <c r="I212" s="30">
        <v>31571.9</v>
      </c>
      <c r="J212" s="30">
        <v>79629.200000000012</v>
      </c>
      <c r="K212" s="30">
        <v>1227897.2999999998</v>
      </c>
      <c r="L212" s="30">
        <v>133325.6</v>
      </c>
      <c r="M212" s="32">
        <v>-70225.299999999843</v>
      </c>
      <c r="N212" s="32">
        <v>-92449.199999999822</v>
      </c>
      <c r="O212" s="32">
        <v>1309749.5000000005</v>
      </c>
      <c r="P212" s="32">
        <v>8087484.4000000004</v>
      </c>
    </row>
    <row r="213" spans="1:17" s="2" customFormat="1" ht="18">
      <c r="A213" s="61" t="s">
        <v>65</v>
      </c>
      <c r="B213" s="30">
        <v>1041429.2999999998</v>
      </c>
      <c r="C213" s="30">
        <v>3560506.5</v>
      </c>
      <c r="D213" s="30">
        <v>1656428.9000000001</v>
      </c>
      <c r="E213" s="30">
        <v>1000</v>
      </c>
      <c r="F213" s="31">
        <v>653185.99999999988</v>
      </c>
      <c r="G213" s="30">
        <v>73391.000000000015</v>
      </c>
      <c r="H213" s="32">
        <v>6985941.7000000002</v>
      </c>
      <c r="I213" s="30">
        <v>32638.799999999999</v>
      </c>
      <c r="J213" s="30">
        <v>78755.5</v>
      </c>
      <c r="K213" s="30">
        <v>1171728.9999999998</v>
      </c>
      <c r="L213" s="30">
        <v>133325.6</v>
      </c>
      <c r="M213" s="32">
        <v>-75193.499999999825</v>
      </c>
      <c r="N213" s="32">
        <v>-82568.900000000081</v>
      </c>
      <c r="O213" s="32">
        <v>1258686.5</v>
      </c>
      <c r="P213" s="32">
        <v>8244628.2000000002</v>
      </c>
    </row>
    <row r="214" spans="1:17" s="2" customFormat="1" ht="18">
      <c r="A214" s="61" t="s">
        <v>66</v>
      </c>
      <c r="B214" s="30">
        <v>1047932.0666666665</v>
      </c>
      <c r="C214" s="30">
        <v>3510392.4</v>
      </c>
      <c r="D214" s="30">
        <v>1729261.966666667</v>
      </c>
      <c r="E214" s="30">
        <v>1000</v>
      </c>
      <c r="F214" s="31">
        <v>654327.90000000014</v>
      </c>
      <c r="G214" s="30">
        <v>73601.900000000009</v>
      </c>
      <c r="H214" s="32">
        <v>7016516.2333333343</v>
      </c>
      <c r="I214" s="30">
        <v>41917</v>
      </c>
      <c r="J214" s="30">
        <v>78707</v>
      </c>
      <c r="K214" s="30">
        <v>1193308.4000000001</v>
      </c>
      <c r="L214" s="30">
        <v>133325.6</v>
      </c>
      <c r="M214" s="32">
        <v>-130475.73333333341</v>
      </c>
      <c r="N214" s="32">
        <v>-13730.966666666267</v>
      </c>
      <c r="O214" s="32">
        <v>1303051.3000000005</v>
      </c>
      <c r="P214" s="32">
        <v>8319567.5333333351</v>
      </c>
    </row>
    <row r="215" spans="1:17" s="2" customFormat="1" ht="18">
      <c r="A215" s="61" t="s">
        <v>67</v>
      </c>
      <c r="B215" s="30">
        <v>1106623.6333333333</v>
      </c>
      <c r="C215" s="30">
        <v>3693924.1000000006</v>
      </c>
      <c r="D215" s="30">
        <v>1733842.8333333333</v>
      </c>
      <c r="E215" s="30">
        <v>1000</v>
      </c>
      <c r="F215" s="31">
        <v>592770.70000000007</v>
      </c>
      <c r="G215" s="30">
        <v>72273</v>
      </c>
      <c r="H215" s="32">
        <v>7200434.2666666675</v>
      </c>
      <c r="I215" s="30">
        <v>45073.8</v>
      </c>
      <c r="J215" s="30">
        <v>78665.899999999994</v>
      </c>
      <c r="K215" s="30">
        <v>1194035.4999999998</v>
      </c>
      <c r="L215" s="30">
        <v>133325.6</v>
      </c>
      <c r="M215" s="32">
        <v>-95238.266666666459</v>
      </c>
      <c r="N215" s="32">
        <v>-38462.733333333425</v>
      </c>
      <c r="O215" s="32">
        <v>1317399.8</v>
      </c>
      <c r="P215" s="32">
        <v>8517834.0666666683</v>
      </c>
    </row>
    <row r="216" spans="1:17" s="2" customFormat="1" ht="18">
      <c r="A216" s="61" t="s">
        <v>68</v>
      </c>
      <c r="B216" s="30">
        <v>1203550.6999999997</v>
      </c>
      <c r="C216" s="30">
        <v>3852162.5</v>
      </c>
      <c r="D216" s="30">
        <v>1757867.2999999998</v>
      </c>
      <c r="E216" s="30">
        <v>1000</v>
      </c>
      <c r="F216" s="31">
        <v>660664.79999999993</v>
      </c>
      <c r="G216" s="30">
        <v>72496.599999999991</v>
      </c>
      <c r="H216" s="32">
        <v>7547741.8999999985</v>
      </c>
      <c r="I216" s="30">
        <v>40136.300000000003</v>
      </c>
      <c r="J216" s="30">
        <v>78723.200000000012</v>
      </c>
      <c r="K216" s="30">
        <v>1242081.2000000004</v>
      </c>
      <c r="L216" s="30">
        <v>133325.6</v>
      </c>
      <c r="M216" s="32">
        <v>-153753.00000000017</v>
      </c>
      <c r="N216" s="32">
        <v>147729.90000000034</v>
      </c>
      <c r="O216" s="32">
        <v>1488243.2000000007</v>
      </c>
      <c r="P216" s="32">
        <v>9035985.0999999996</v>
      </c>
    </row>
    <row r="217" spans="1:17" s="2" customFormat="1" ht="18">
      <c r="A217" s="61" t="s">
        <v>62</v>
      </c>
      <c r="B217" s="30">
        <v>1214475.9333333333</v>
      </c>
      <c r="C217" s="30">
        <v>3978061.2999999984</v>
      </c>
      <c r="D217" s="30">
        <v>1786193.5666666667</v>
      </c>
      <c r="E217" s="30">
        <v>1000</v>
      </c>
      <c r="F217" s="31">
        <v>676572.39999999991</v>
      </c>
      <c r="G217" s="30">
        <v>72969.100000000006</v>
      </c>
      <c r="H217" s="32">
        <v>7729272.299999997</v>
      </c>
      <c r="I217" s="30">
        <v>40281.5</v>
      </c>
      <c r="J217" s="30">
        <v>78839</v>
      </c>
      <c r="K217" s="30">
        <v>1288977.3666666665</v>
      </c>
      <c r="L217" s="30">
        <v>133325.6</v>
      </c>
      <c r="M217" s="32">
        <v>-155967.73333333345</v>
      </c>
      <c r="N217" s="32">
        <v>-43029.73333333325</v>
      </c>
      <c r="O217" s="32">
        <v>1342426</v>
      </c>
      <c r="P217" s="32">
        <v>9071698.299999997</v>
      </c>
    </row>
    <row r="218" spans="1:17" s="2" customFormat="1" ht="18">
      <c r="A218" s="61" t="s">
        <v>112</v>
      </c>
      <c r="B218" s="30">
        <v>1199276.6666666667</v>
      </c>
      <c r="C218" s="30">
        <v>4010165.7999999989</v>
      </c>
      <c r="D218" s="30">
        <v>1726294.1333333333</v>
      </c>
      <c r="E218" s="30">
        <v>1000</v>
      </c>
      <c r="F218" s="31">
        <v>652100.30000000005</v>
      </c>
      <c r="G218" s="30">
        <v>74952.000000000015</v>
      </c>
      <c r="H218" s="32">
        <v>7663788.8999999994</v>
      </c>
      <c r="I218" s="30">
        <v>40383</v>
      </c>
      <c r="J218" s="30">
        <v>78959.100000000006</v>
      </c>
      <c r="K218" s="30">
        <v>1335094.4333333333</v>
      </c>
      <c r="L218" s="30">
        <v>133325.6</v>
      </c>
      <c r="M218" s="32">
        <v>-132148.36666666658</v>
      </c>
      <c r="N218" s="32">
        <v>-90506.166666666832</v>
      </c>
      <c r="O218" s="32">
        <v>1365107.6000000003</v>
      </c>
      <c r="P218" s="32">
        <v>9028896.5</v>
      </c>
    </row>
    <row r="219" spans="1:17" s="2" customFormat="1" ht="18">
      <c r="A219" s="61" t="s">
        <v>114</v>
      </c>
      <c r="B219" s="30">
        <v>1174838.3999999997</v>
      </c>
      <c r="C219" s="30">
        <v>3895542.7</v>
      </c>
      <c r="D219" s="30">
        <v>1819369.0000000002</v>
      </c>
      <c r="E219" s="30">
        <v>1000</v>
      </c>
      <c r="F219" s="31">
        <v>952810.7</v>
      </c>
      <c r="G219" s="30">
        <v>77726.600000000006</v>
      </c>
      <c r="H219" s="32">
        <v>7921287.3999999994</v>
      </c>
      <c r="I219" s="30">
        <v>42867.7</v>
      </c>
      <c r="J219" s="30">
        <v>79090.2</v>
      </c>
      <c r="K219" s="30">
        <v>1354210.2000000002</v>
      </c>
      <c r="L219" s="30">
        <v>133325.6</v>
      </c>
      <c r="M219" s="32">
        <v>-146964.16299999977</v>
      </c>
      <c r="N219" s="32">
        <v>-119865.63699999964</v>
      </c>
      <c r="O219" s="32">
        <v>1342663.9000000008</v>
      </c>
      <c r="P219" s="32">
        <v>9263951.3000000007</v>
      </c>
    </row>
    <row r="220" spans="1:17" s="2" customFormat="1">
      <c r="A220" s="62" t="s">
        <v>4</v>
      </c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4"/>
    </row>
    <row r="221" spans="1:17" s="2" customFormat="1" ht="18.75" customHeight="1">
      <c r="A221" s="65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7"/>
      <c r="Q221"/>
    </row>
    <row r="222" spans="1:17" ht="18.7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</row>
    <row r="223" spans="1:17" ht="18.7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</row>
    <row r="224" spans="1:17" ht="18.7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</row>
    <row r="225" spans="1:16" ht="18.7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</row>
    <row r="226" spans="1:16">
      <c r="K226" s="2"/>
      <c r="L226" s="2"/>
      <c r="N226" s="2"/>
    </row>
    <row r="227" spans="1:16">
      <c r="K227" s="2"/>
      <c r="L227" s="2"/>
      <c r="N227" s="2"/>
    </row>
    <row r="228" spans="1:16">
      <c r="K228" s="2"/>
      <c r="L228" s="2"/>
      <c r="N228" s="2"/>
    </row>
    <row r="229" spans="1:16">
      <c r="K229" s="2"/>
      <c r="L229" s="2"/>
      <c r="N229" s="2"/>
    </row>
    <row r="230" spans="1:16">
      <c r="K230" s="2"/>
      <c r="L230" s="2"/>
      <c r="N230" s="2"/>
    </row>
    <row r="231" spans="1:16">
      <c r="K231" s="2"/>
      <c r="L231" s="2"/>
      <c r="N231" s="2"/>
    </row>
    <row r="232" spans="1:16">
      <c r="K232" s="2"/>
      <c r="L232" s="2"/>
      <c r="N232" s="2"/>
    </row>
    <row r="233" spans="1:16">
      <c r="K233" s="2"/>
      <c r="L233" s="2"/>
      <c r="N233" s="2"/>
    </row>
    <row r="234" spans="1:16">
      <c r="K234" s="2"/>
      <c r="L234" s="2"/>
      <c r="N234" s="2"/>
    </row>
    <row r="235" spans="1:16">
      <c r="K235" s="2"/>
      <c r="L235" s="2"/>
      <c r="N235" s="2"/>
    </row>
  </sheetData>
  <mergeCells count="6">
    <mergeCell ref="A220:P221"/>
    <mergeCell ref="A2:P2"/>
    <mergeCell ref="I5:O5"/>
    <mergeCell ref="B5:H5"/>
    <mergeCell ref="P5:P6"/>
    <mergeCell ref="A5:A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79"/>
  <sheetViews>
    <sheetView tabSelected="1" workbookViewId="0">
      <pane xSplit="1" ySplit="6" topLeftCell="C70" activePane="bottomRight" state="frozen"/>
      <selection activeCell="A201" activeCellId="2" sqref="A195:XFD195 A198:XFD198 A201:XFD201"/>
      <selection pane="topRight" activeCell="A201" activeCellId="2" sqref="A195:XFD195 A198:XFD198 A201:XFD201"/>
      <selection pane="bottomLeft" activeCell="A201" activeCellId="2" sqref="A195:XFD195 A198:XFD198 A201:XFD201"/>
      <selection pane="bottomRight" activeCell="B77" sqref="B77:P77"/>
    </sheetView>
  </sheetViews>
  <sheetFormatPr baseColWidth="10" defaultColWidth="10.6640625" defaultRowHeight="15.75"/>
  <cols>
    <col min="1" max="1" width="24.5546875" customWidth="1"/>
    <col min="2" max="2" width="12.5546875" customWidth="1"/>
    <col min="3" max="3" width="17" customWidth="1"/>
    <col min="6" max="6" width="12.21875" customWidth="1"/>
    <col min="7" max="7" width="14.88671875" customWidth="1"/>
    <col min="10" max="10" width="12.77734375" customWidth="1"/>
    <col min="12" max="12" width="12" customWidth="1"/>
    <col min="13" max="13" width="16.6640625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8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3" t="s">
        <v>35</v>
      </c>
      <c r="B5" s="71" t="s">
        <v>1</v>
      </c>
      <c r="C5" s="71"/>
      <c r="D5" s="71"/>
      <c r="E5" s="71"/>
      <c r="F5" s="71"/>
      <c r="G5" s="71"/>
      <c r="H5" s="71"/>
      <c r="I5" s="71" t="s">
        <v>3</v>
      </c>
      <c r="J5" s="71"/>
      <c r="K5" s="71"/>
      <c r="L5" s="71"/>
      <c r="M5" s="71"/>
      <c r="N5" s="71"/>
      <c r="O5" s="71"/>
      <c r="P5" s="72" t="s">
        <v>5</v>
      </c>
    </row>
    <row r="6" spans="1:16" s="33" customFormat="1" ht="93.75">
      <c r="A6" s="74"/>
      <c r="B6" s="37" t="s">
        <v>36</v>
      </c>
      <c r="C6" s="35" t="s">
        <v>37</v>
      </c>
      <c r="D6" s="38" t="s">
        <v>6</v>
      </c>
      <c r="E6" s="38" t="s">
        <v>57</v>
      </c>
      <c r="F6" s="38" t="s">
        <v>38</v>
      </c>
      <c r="G6" s="36" t="s">
        <v>12</v>
      </c>
      <c r="H6" s="35" t="s">
        <v>2</v>
      </c>
      <c r="I6" s="36" t="s">
        <v>7</v>
      </c>
      <c r="J6" s="40" t="s">
        <v>39</v>
      </c>
      <c r="K6" s="38" t="s">
        <v>40</v>
      </c>
      <c r="L6" s="38" t="s">
        <v>54</v>
      </c>
      <c r="M6" s="36" t="s">
        <v>13</v>
      </c>
      <c r="N6" s="39" t="s">
        <v>9</v>
      </c>
      <c r="O6" s="39" t="s">
        <v>2</v>
      </c>
      <c r="P6" s="72"/>
    </row>
    <row r="7" spans="1:16" s="2" customFormat="1">
      <c r="A7" s="29">
        <v>39508</v>
      </c>
      <c r="B7" s="30">
        <v>80635.8</v>
      </c>
      <c r="C7" s="30">
        <v>168932.30000000002</v>
      </c>
      <c r="D7" s="30">
        <v>89083.5</v>
      </c>
      <c r="E7" s="30"/>
      <c r="F7" s="31">
        <v>59602.599999999991</v>
      </c>
      <c r="G7" s="30">
        <v>6755.5</v>
      </c>
      <c r="H7" s="32">
        <f t="shared" ref="H7:H17" si="0">SUM(B7:G7)</f>
        <v>405009.7</v>
      </c>
      <c r="I7" s="30">
        <v>6970.2</v>
      </c>
      <c r="J7" s="30">
        <v>2145.1999999999998</v>
      </c>
      <c r="K7" s="30">
        <v>92586.200000000012</v>
      </c>
      <c r="L7" s="30"/>
      <c r="M7" s="32">
        <v>-1790.1999999999987</v>
      </c>
      <c r="N7" s="32">
        <v>32622.400000000009</v>
      </c>
      <c r="O7" s="32">
        <f t="shared" ref="O7:O48" si="1">SUM(I7:N7)</f>
        <v>132533.80000000002</v>
      </c>
      <c r="P7" s="32">
        <f t="shared" ref="P7:P33" si="2">O7+H7</f>
        <v>537543.5</v>
      </c>
    </row>
    <row r="8" spans="1:16" s="2" customFormat="1">
      <c r="A8" s="29">
        <v>39600</v>
      </c>
      <c r="B8" s="30">
        <v>99266.699999999983</v>
      </c>
      <c r="C8" s="30">
        <v>167031.90000000005</v>
      </c>
      <c r="D8" s="30">
        <v>86848.6</v>
      </c>
      <c r="E8" s="30"/>
      <c r="F8" s="31">
        <v>53497.899999999987</v>
      </c>
      <c r="G8" s="30">
        <v>7103.2</v>
      </c>
      <c r="H8" s="32">
        <f t="shared" si="0"/>
        <v>413748.30000000005</v>
      </c>
      <c r="I8" s="30">
        <v>7739.7999999999993</v>
      </c>
      <c r="J8" s="30">
        <v>2889.3</v>
      </c>
      <c r="K8" s="30">
        <v>98965.5</v>
      </c>
      <c r="L8" s="30"/>
      <c r="M8" s="32">
        <v>-3918.8000000000029</v>
      </c>
      <c r="N8" s="32">
        <v>37576.499999999985</v>
      </c>
      <c r="O8" s="32">
        <f t="shared" si="1"/>
        <v>143252.29999999999</v>
      </c>
      <c r="P8" s="32">
        <f t="shared" si="2"/>
        <v>557000.60000000009</v>
      </c>
    </row>
    <row r="9" spans="1:16" s="2" customFormat="1">
      <c r="A9" s="29">
        <v>39692</v>
      </c>
      <c r="B9" s="30">
        <v>110350.20000000001</v>
      </c>
      <c r="C9" s="30">
        <v>184837.59999999998</v>
      </c>
      <c r="D9" s="30">
        <v>94519.900000000009</v>
      </c>
      <c r="E9" s="30"/>
      <c r="F9" s="31">
        <v>63322.599999999984</v>
      </c>
      <c r="G9" s="30">
        <v>7610.2999999999993</v>
      </c>
      <c r="H9" s="32">
        <f t="shared" si="0"/>
        <v>460640.6</v>
      </c>
      <c r="I9" s="30">
        <v>8094.7999999999993</v>
      </c>
      <c r="J9" s="30">
        <v>3473.3</v>
      </c>
      <c r="K9" s="30">
        <v>104968.7</v>
      </c>
      <c r="L9" s="30"/>
      <c r="M9" s="32">
        <v>-3204.8000000000047</v>
      </c>
      <c r="N9" s="32">
        <v>31659.900000000012</v>
      </c>
      <c r="O9" s="32">
        <f t="shared" si="1"/>
        <v>144991.9</v>
      </c>
      <c r="P9" s="32">
        <f t="shared" si="2"/>
        <v>605632.5</v>
      </c>
    </row>
    <row r="10" spans="1:16" s="2" customFormat="1">
      <c r="A10" s="29">
        <v>39783</v>
      </c>
      <c r="B10" s="30">
        <v>112622.5</v>
      </c>
      <c r="C10" s="30">
        <v>207061.90000000005</v>
      </c>
      <c r="D10" s="30">
        <v>99838.999999999985</v>
      </c>
      <c r="E10" s="30"/>
      <c r="F10" s="31">
        <v>63073.699999999953</v>
      </c>
      <c r="G10" s="30">
        <v>7693.2999999999975</v>
      </c>
      <c r="H10" s="32">
        <f t="shared" si="0"/>
        <v>490290.39999999997</v>
      </c>
      <c r="I10" s="30">
        <v>8345</v>
      </c>
      <c r="J10" s="30">
        <v>5225.7</v>
      </c>
      <c r="K10" s="30">
        <v>113622.39999999999</v>
      </c>
      <c r="L10" s="30"/>
      <c r="M10" s="32">
        <v>-3768.2999999999984</v>
      </c>
      <c r="N10" s="32">
        <v>55045</v>
      </c>
      <c r="O10" s="32">
        <f t="shared" si="1"/>
        <v>178469.8</v>
      </c>
      <c r="P10" s="32">
        <f t="shared" si="2"/>
        <v>668760.19999999995</v>
      </c>
    </row>
    <row r="11" spans="1:16" s="2" customFormat="1">
      <c r="A11" s="29">
        <v>39873</v>
      </c>
      <c r="B11" s="30">
        <v>99933.9</v>
      </c>
      <c r="C11" s="30">
        <v>203598.3</v>
      </c>
      <c r="D11" s="30">
        <v>99993.599999999991</v>
      </c>
      <c r="E11" s="30"/>
      <c r="F11" s="31">
        <v>67860.600000000006</v>
      </c>
      <c r="G11" s="30">
        <v>8009.0999999999995</v>
      </c>
      <c r="H11" s="32">
        <f t="shared" si="0"/>
        <v>479395.49999999988</v>
      </c>
      <c r="I11" s="30">
        <v>8899.4</v>
      </c>
      <c r="J11" s="30">
        <v>5647.2</v>
      </c>
      <c r="K11" s="30">
        <v>115251</v>
      </c>
      <c r="L11" s="30"/>
      <c r="M11" s="32">
        <v>278.69999999999777</v>
      </c>
      <c r="N11" s="32">
        <v>22781.8</v>
      </c>
      <c r="O11" s="32">
        <f t="shared" si="1"/>
        <v>152858.1</v>
      </c>
      <c r="P11" s="32">
        <f t="shared" si="2"/>
        <v>632253.59999999986</v>
      </c>
    </row>
    <row r="12" spans="1:16" s="2" customFormat="1">
      <c r="A12" s="29">
        <v>39965</v>
      </c>
      <c r="B12" s="30">
        <v>108011.2</v>
      </c>
      <c r="C12" s="30">
        <v>202721.79999999996</v>
      </c>
      <c r="D12" s="30">
        <v>106915.59999999998</v>
      </c>
      <c r="E12" s="30"/>
      <c r="F12" s="31">
        <v>69104.300000000017</v>
      </c>
      <c r="G12" s="30">
        <v>8673.0999999999985</v>
      </c>
      <c r="H12" s="32">
        <f t="shared" si="0"/>
        <v>495425.99999999988</v>
      </c>
      <c r="I12" s="30">
        <v>10110.4</v>
      </c>
      <c r="J12" s="30">
        <v>3207.8999999999996</v>
      </c>
      <c r="K12" s="30">
        <v>126943.8</v>
      </c>
      <c r="L12" s="30"/>
      <c r="M12" s="32">
        <v>-139.8999999999985</v>
      </c>
      <c r="N12" s="32">
        <v>54502.2</v>
      </c>
      <c r="O12" s="32">
        <f t="shared" si="1"/>
        <v>194624.40000000002</v>
      </c>
      <c r="P12" s="32">
        <f t="shared" si="2"/>
        <v>690050.39999999991</v>
      </c>
    </row>
    <row r="13" spans="1:16" s="2" customFormat="1">
      <c r="A13" s="29">
        <v>40057</v>
      </c>
      <c r="B13" s="30">
        <v>104472.6</v>
      </c>
      <c r="C13" s="30">
        <v>228836.60000000006</v>
      </c>
      <c r="D13" s="30">
        <v>101524.9</v>
      </c>
      <c r="E13" s="30"/>
      <c r="F13" s="31">
        <v>71084.000000000015</v>
      </c>
      <c r="G13" s="30">
        <v>9250.2000000000007</v>
      </c>
      <c r="H13" s="32">
        <f t="shared" si="0"/>
        <v>515168.3000000001</v>
      </c>
      <c r="I13" s="30">
        <v>11042.499999999998</v>
      </c>
      <c r="J13" s="30">
        <v>2277.6999999999998</v>
      </c>
      <c r="K13" s="30">
        <v>136251.1</v>
      </c>
      <c r="L13" s="30"/>
      <c r="M13" s="32">
        <v>-1346.5999999999983</v>
      </c>
      <c r="N13" s="32">
        <v>47387.7</v>
      </c>
      <c r="O13" s="32">
        <f t="shared" si="1"/>
        <v>195612.39999999997</v>
      </c>
      <c r="P13" s="32">
        <f t="shared" si="2"/>
        <v>710780.70000000007</v>
      </c>
    </row>
    <row r="14" spans="1:16" s="2" customFormat="1">
      <c r="A14" s="29">
        <v>40148</v>
      </c>
      <c r="B14" s="30">
        <v>120909.20000000001</v>
      </c>
      <c r="C14" s="30">
        <v>246210.90000000002</v>
      </c>
      <c r="D14" s="30">
        <v>116937.90000000001</v>
      </c>
      <c r="E14" s="30"/>
      <c r="F14" s="31">
        <v>81245.400000000009</v>
      </c>
      <c r="G14" s="30">
        <v>9700.5</v>
      </c>
      <c r="H14" s="32">
        <f t="shared" si="0"/>
        <v>575003.9</v>
      </c>
      <c r="I14" s="30">
        <v>11783.1</v>
      </c>
      <c r="J14" s="30">
        <v>3627.5</v>
      </c>
      <c r="K14" s="30">
        <v>143779.1</v>
      </c>
      <c r="L14" s="30"/>
      <c r="M14" s="32">
        <v>-1285.7000000000069</v>
      </c>
      <c r="N14" s="32">
        <v>74176.800000000003</v>
      </c>
      <c r="O14" s="32">
        <f t="shared" si="1"/>
        <v>232080.8</v>
      </c>
      <c r="P14" s="32">
        <f t="shared" si="2"/>
        <v>807084.7</v>
      </c>
    </row>
    <row r="15" spans="1:16" s="2" customFormat="1">
      <c r="A15" s="29">
        <v>40238</v>
      </c>
      <c r="B15" s="30">
        <v>109450.5</v>
      </c>
      <c r="C15" s="30">
        <v>257628.79999999996</v>
      </c>
      <c r="D15" s="30">
        <v>121964.00000000003</v>
      </c>
      <c r="E15" s="30"/>
      <c r="F15" s="31">
        <v>82957.999999999913</v>
      </c>
      <c r="G15" s="30">
        <v>10295.800000000003</v>
      </c>
      <c r="H15" s="32">
        <f t="shared" si="0"/>
        <v>582297.09999999986</v>
      </c>
      <c r="I15" s="30">
        <v>11832.599999999999</v>
      </c>
      <c r="J15" s="30">
        <v>4455.2</v>
      </c>
      <c r="K15" s="30">
        <v>141896.9</v>
      </c>
      <c r="L15" s="30"/>
      <c r="M15" s="32">
        <v>-1409.4999999999977</v>
      </c>
      <c r="N15" s="32">
        <v>48173.4</v>
      </c>
      <c r="O15" s="32">
        <f t="shared" si="1"/>
        <v>204948.59999999998</v>
      </c>
      <c r="P15" s="32">
        <f t="shared" si="2"/>
        <v>787245.69999999984</v>
      </c>
    </row>
    <row r="16" spans="1:16" s="2" customFormat="1">
      <c r="A16" s="29">
        <v>40330</v>
      </c>
      <c r="B16" s="30">
        <v>131106.6</v>
      </c>
      <c r="C16" s="30">
        <v>253277.9</v>
      </c>
      <c r="D16" s="30">
        <v>127077.79999999997</v>
      </c>
      <c r="E16" s="30"/>
      <c r="F16" s="31">
        <v>87855.799999999988</v>
      </c>
      <c r="G16" s="30">
        <v>11854.199999999999</v>
      </c>
      <c r="H16" s="32">
        <f t="shared" si="0"/>
        <v>611172.29999999993</v>
      </c>
      <c r="I16" s="30">
        <v>11896.9</v>
      </c>
      <c r="J16" s="30">
        <v>5313.2</v>
      </c>
      <c r="K16" s="30">
        <v>151899</v>
      </c>
      <c r="L16" s="30"/>
      <c r="M16" s="32">
        <v>-5290.9000000000005</v>
      </c>
      <c r="N16" s="32">
        <v>28694.6</v>
      </c>
      <c r="O16" s="32">
        <f t="shared" si="1"/>
        <v>192512.80000000002</v>
      </c>
      <c r="P16" s="32">
        <f t="shared" si="2"/>
        <v>803685.1</v>
      </c>
    </row>
    <row r="17" spans="1:16" s="2" customFormat="1">
      <c r="A17" s="29">
        <v>40422</v>
      </c>
      <c r="B17" s="30">
        <v>132528.80000000002</v>
      </c>
      <c r="C17" s="30">
        <v>281440.7</v>
      </c>
      <c r="D17" s="30">
        <v>135496.70000000004</v>
      </c>
      <c r="E17" s="30"/>
      <c r="F17" s="31">
        <v>87672.000000000015</v>
      </c>
      <c r="G17" s="30">
        <v>15011.899999999998</v>
      </c>
      <c r="H17" s="32">
        <f t="shared" si="0"/>
        <v>652150.10000000009</v>
      </c>
      <c r="I17" s="30">
        <v>15382.1</v>
      </c>
      <c r="J17" s="30">
        <v>6642.8</v>
      </c>
      <c r="K17" s="30">
        <v>157054.20000000001</v>
      </c>
      <c r="L17" s="30"/>
      <c r="M17" s="32">
        <v>-1624.9000000000012</v>
      </c>
      <c r="N17" s="32">
        <v>24475.1</v>
      </c>
      <c r="O17" s="32">
        <f t="shared" si="1"/>
        <v>201929.30000000002</v>
      </c>
      <c r="P17" s="32">
        <f t="shared" si="2"/>
        <v>854079.40000000014</v>
      </c>
    </row>
    <row r="18" spans="1:16" s="2" customFormat="1">
      <c r="A18" s="29">
        <v>40513</v>
      </c>
      <c r="B18" s="30">
        <v>138046.20000000001</v>
      </c>
      <c r="C18" s="30">
        <v>325647.41550299997</v>
      </c>
      <c r="D18" s="30">
        <v>153042.70000000001</v>
      </c>
      <c r="E18" s="30"/>
      <c r="F18" s="31">
        <v>89619.9</v>
      </c>
      <c r="G18" s="30">
        <v>12715.400000000001</v>
      </c>
      <c r="H18" s="32">
        <f>SUM(B18:G18)</f>
        <v>719071.6155030001</v>
      </c>
      <c r="I18" s="30">
        <v>17033.199999999997</v>
      </c>
      <c r="J18" s="30">
        <v>10515.6</v>
      </c>
      <c r="K18" s="30">
        <v>189548.19999999998</v>
      </c>
      <c r="L18" s="30"/>
      <c r="M18" s="32">
        <v>3236.4844970000017</v>
      </c>
      <c r="N18" s="32">
        <v>40070.499999999993</v>
      </c>
      <c r="O18" s="32">
        <f t="shared" si="1"/>
        <v>260403.98449699997</v>
      </c>
      <c r="P18" s="32">
        <f t="shared" si="2"/>
        <v>979475.60000000009</v>
      </c>
    </row>
    <row r="19" spans="1:16" s="2" customFormat="1">
      <c r="A19" s="29">
        <v>40603</v>
      </c>
      <c r="B19" s="30">
        <v>131306.92499999999</v>
      </c>
      <c r="C19" s="30">
        <v>332429.51628799998</v>
      </c>
      <c r="D19" s="30">
        <v>155211.87500000003</v>
      </c>
      <c r="E19" s="30"/>
      <c r="F19" s="31">
        <v>73827.799999999945</v>
      </c>
      <c r="G19" s="30">
        <v>15017.500000000004</v>
      </c>
      <c r="H19" s="32">
        <f t="shared" ref="H19:H39" si="3">SUM(B19:G19)</f>
        <v>707793.6162879999</v>
      </c>
      <c r="I19" s="30">
        <v>14949.599999999999</v>
      </c>
      <c r="J19" s="30">
        <v>8476.4</v>
      </c>
      <c r="K19" s="30">
        <v>203178.9</v>
      </c>
      <c r="L19" s="30"/>
      <c r="M19" s="32">
        <v>11910.008712000015</v>
      </c>
      <c r="N19" s="32">
        <v>24157.874999999996</v>
      </c>
      <c r="O19" s="32">
        <f t="shared" si="1"/>
        <v>262672.783712</v>
      </c>
      <c r="P19" s="32">
        <f t="shared" si="2"/>
        <v>970466.39999999991</v>
      </c>
    </row>
    <row r="20" spans="1:16" s="2" customFormat="1">
      <c r="A20" s="29">
        <v>40695</v>
      </c>
      <c r="B20" s="30">
        <v>153425.55000000002</v>
      </c>
      <c r="C20" s="30">
        <v>329456.90872500004</v>
      </c>
      <c r="D20" s="30">
        <v>168226.65</v>
      </c>
      <c r="E20" s="30"/>
      <c r="F20" s="31">
        <v>77501.099999999991</v>
      </c>
      <c r="G20" s="30">
        <v>16816</v>
      </c>
      <c r="H20" s="32">
        <f t="shared" si="3"/>
        <v>745426.20872500003</v>
      </c>
      <c r="I20" s="30">
        <v>13847.699999999999</v>
      </c>
      <c r="J20" s="30">
        <v>6058.6</v>
      </c>
      <c r="K20" s="30">
        <v>216593.40000000002</v>
      </c>
      <c r="L20" s="30"/>
      <c r="M20" s="32">
        <v>14853.141274999993</v>
      </c>
      <c r="N20" s="32">
        <v>20039.250000000015</v>
      </c>
      <c r="O20" s="32">
        <f t="shared" si="1"/>
        <v>271392.09127500001</v>
      </c>
      <c r="P20" s="32">
        <f t="shared" si="2"/>
        <v>1016818.3</v>
      </c>
    </row>
    <row r="21" spans="1:16" s="2" customFormat="1">
      <c r="A21" s="29">
        <v>40787</v>
      </c>
      <c r="B21" s="30">
        <v>150165.07500000001</v>
      </c>
      <c r="C21" s="30">
        <v>309630.78333333338</v>
      </c>
      <c r="D21" s="30">
        <v>183595.02499999999</v>
      </c>
      <c r="E21" s="30"/>
      <c r="F21" s="31">
        <v>83265.499999999985</v>
      </c>
      <c r="G21" s="30">
        <v>17962.7</v>
      </c>
      <c r="H21" s="32">
        <f t="shared" si="3"/>
        <v>744619.08333333337</v>
      </c>
      <c r="I21" s="30">
        <v>14047.6</v>
      </c>
      <c r="J21" s="30">
        <v>7790</v>
      </c>
      <c r="K21" s="30">
        <v>230518.8</v>
      </c>
      <c r="L21" s="30"/>
      <c r="M21" s="32">
        <v>5058.2250000000085</v>
      </c>
      <c r="N21" s="32">
        <v>19960.641666666659</v>
      </c>
      <c r="O21" s="32">
        <f t="shared" si="1"/>
        <v>277375.26666666666</v>
      </c>
      <c r="P21" s="32">
        <f t="shared" si="2"/>
        <v>1021994.3500000001</v>
      </c>
    </row>
    <row r="22" spans="1:16" s="2" customFormat="1">
      <c r="A22" s="29">
        <v>40878</v>
      </c>
      <c r="B22" s="30">
        <v>152049.79999999999</v>
      </c>
      <c r="C22" s="30">
        <v>324233.86666666658</v>
      </c>
      <c r="D22" s="30">
        <v>190372.39999999997</v>
      </c>
      <c r="E22" s="30"/>
      <c r="F22" s="31">
        <v>89131.400000000009</v>
      </c>
      <c r="G22" s="30">
        <v>17995.999999999996</v>
      </c>
      <c r="H22" s="32">
        <f t="shared" si="3"/>
        <v>773783.46666666656</v>
      </c>
      <c r="I22" s="30">
        <v>15478.699999999999</v>
      </c>
      <c r="J22" s="30">
        <v>12302.2</v>
      </c>
      <c r="K22" s="30">
        <v>237586.19999999998</v>
      </c>
      <c r="L22" s="30"/>
      <c r="M22" s="32">
        <v>9396.5000000000055</v>
      </c>
      <c r="N22" s="32">
        <v>58205.333333333321</v>
      </c>
      <c r="O22" s="32">
        <f t="shared" si="1"/>
        <v>332968.93333333329</v>
      </c>
      <c r="P22" s="32">
        <f t="shared" si="2"/>
        <v>1106752.3999999999</v>
      </c>
    </row>
    <row r="23" spans="1:16" s="2" customFormat="1">
      <c r="A23" s="29">
        <v>40969</v>
      </c>
      <c r="B23" s="30">
        <v>145829.32499999998</v>
      </c>
      <c r="C23" s="30">
        <v>316120.97500000003</v>
      </c>
      <c r="D23" s="30">
        <v>187065.34999999998</v>
      </c>
      <c r="E23" s="30"/>
      <c r="F23" s="31">
        <v>93410.300000000017</v>
      </c>
      <c r="G23" s="30">
        <v>19045.899999999998</v>
      </c>
      <c r="H23" s="32">
        <f t="shared" si="3"/>
        <v>761471.85000000009</v>
      </c>
      <c r="I23" s="30">
        <v>15152.7</v>
      </c>
      <c r="J23" s="30">
        <v>6964.2</v>
      </c>
      <c r="K23" s="30">
        <v>241856.72500000001</v>
      </c>
      <c r="L23" s="30"/>
      <c r="M23" s="32">
        <v>-886.07500000000027</v>
      </c>
      <c r="N23" s="32">
        <v>10225.175000000012</v>
      </c>
      <c r="O23" s="32">
        <f t="shared" si="1"/>
        <v>273312.72499999998</v>
      </c>
      <c r="P23" s="32">
        <f t="shared" si="2"/>
        <v>1034784.5750000001</v>
      </c>
    </row>
    <row r="24" spans="1:16" s="2" customFormat="1">
      <c r="A24" s="29">
        <v>41061</v>
      </c>
      <c r="B24" s="30">
        <v>162896.05000000002</v>
      </c>
      <c r="C24" s="30">
        <v>313118.61951733328</v>
      </c>
      <c r="D24" s="30">
        <v>188046.3</v>
      </c>
      <c r="E24" s="30"/>
      <c r="F24" s="31">
        <v>101671.69999999997</v>
      </c>
      <c r="G24" s="30">
        <v>19761.099999999999</v>
      </c>
      <c r="H24" s="32">
        <f t="shared" si="3"/>
        <v>785493.76951733313</v>
      </c>
      <c r="I24" s="30">
        <v>16658.5</v>
      </c>
      <c r="J24" s="30">
        <v>9147.7000000000007</v>
      </c>
      <c r="K24" s="30">
        <v>256422.15000000005</v>
      </c>
      <c r="L24" s="30"/>
      <c r="M24" s="32">
        <v>5282.3138160000062</v>
      </c>
      <c r="N24" s="32">
        <v>11641.41666666665</v>
      </c>
      <c r="O24" s="32">
        <f t="shared" si="1"/>
        <v>299152.08048266667</v>
      </c>
      <c r="P24" s="32">
        <f t="shared" si="2"/>
        <v>1084645.8499999999</v>
      </c>
    </row>
    <row r="25" spans="1:16" s="2" customFormat="1">
      <c r="A25" s="29">
        <v>41153</v>
      </c>
      <c r="B25" s="30">
        <v>160467.67499999999</v>
      </c>
      <c r="C25" s="30">
        <v>325976.74166666681</v>
      </c>
      <c r="D25" s="30">
        <v>192660.69999999998</v>
      </c>
      <c r="E25" s="30"/>
      <c r="F25" s="31">
        <v>129937.04999999999</v>
      </c>
      <c r="G25" s="30">
        <v>19788.900000000005</v>
      </c>
      <c r="H25" s="32">
        <f t="shared" si="3"/>
        <v>828831.06666666677</v>
      </c>
      <c r="I25" s="30">
        <v>16658.5</v>
      </c>
      <c r="J25" s="30">
        <v>8142</v>
      </c>
      <c r="K25" s="30">
        <v>279564.17499999999</v>
      </c>
      <c r="L25" s="30"/>
      <c r="M25" s="32">
        <v>-9812.1749999999993</v>
      </c>
      <c r="N25" s="32">
        <v>8088.8083333333489</v>
      </c>
      <c r="O25" s="32">
        <f t="shared" si="1"/>
        <v>302641.30833333335</v>
      </c>
      <c r="P25" s="32">
        <f t="shared" si="2"/>
        <v>1131472.375</v>
      </c>
    </row>
    <row r="26" spans="1:16" s="2" customFormat="1">
      <c r="A26" s="29">
        <v>41244</v>
      </c>
      <c r="B26" s="30">
        <v>170990.69999999998</v>
      </c>
      <c r="C26" s="30">
        <v>351213.60000000003</v>
      </c>
      <c r="D26" s="30">
        <v>221036.7</v>
      </c>
      <c r="E26" s="30"/>
      <c r="F26" s="31">
        <v>134007.29999999999</v>
      </c>
      <c r="G26" s="30">
        <v>20402.899999999998</v>
      </c>
      <c r="H26" s="32">
        <f t="shared" si="3"/>
        <v>897651.20000000007</v>
      </c>
      <c r="I26" s="30">
        <v>17471.5</v>
      </c>
      <c r="J26" s="30">
        <v>15658.2</v>
      </c>
      <c r="K26" s="30">
        <v>295446.90000000002</v>
      </c>
      <c r="L26" s="30"/>
      <c r="M26" s="32">
        <v>-3692.6000000000117</v>
      </c>
      <c r="N26" s="32">
        <v>14473.7</v>
      </c>
      <c r="O26" s="32">
        <f t="shared" si="1"/>
        <v>339357.7</v>
      </c>
      <c r="P26" s="32">
        <f t="shared" si="2"/>
        <v>1237008.9000000001</v>
      </c>
    </row>
    <row r="27" spans="1:16" s="2" customFormat="1">
      <c r="A27" s="29">
        <v>41334</v>
      </c>
      <c r="B27" s="30">
        <v>164148.85</v>
      </c>
      <c r="C27" s="30">
        <v>356362.55000000005</v>
      </c>
      <c r="D27" s="30">
        <v>231016.72499999998</v>
      </c>
      <c r="E27" s="30"/>
      <c r="F27" s="31">
        <v>142356.44999999995</v>
      </c>
      <c r="G27" s="30">
        <v>21714.5</v>
      </c>
      <c r="H27" s="32">
        <f t="shared" si="3"/>
        <v>915599.07499999995</v>
      </c>
      <c r="I27" s="30">
        <v>16658.899999999998</v>
      </c>
      <c r="J27" s="30">
        <v>8762.2000000000007</v>
      </c>
      <c r="K27" s="30">
        <v>303814.20000000007</v>
      </c>
      <c r="L27" s="30"/>
      <c r="M27" s="32">
        <v>-1828.9999999999859</v>
      </c>
      <c r="N27" s="32">
        <v>2188.8000000000061</v>
      </c>
      <c r="O27" s="32">
        <f t="shared" si="1"/>
        <v>329595.10000000003</v>
      </c>
      <c r="P27" s="32">
        <f t="shared" si="2"/>
        <v>1245194.175</v>
      </c>
    </row>
    <row r="28" spans="1:16" s="2" customFormat="1">
      <c r="A28" s="29">
        <v>41426</v>
      </c>
      <c r="B28" s="30">
        <v>177823</v>
      </c>
      <c r="C28" s="30">
        <v>369692.89999999985</v>
      </c>
      <c r="D28" s="30">
        <v>244693.94999999995</v>
      </c>
      <c r="E28" s="30"/>
      <c r="F28" s="31">
        <v>135685.39999999997</v>
      </c>
      <c r="G28" s="30">
        <v>22699.9</v>
      </c>
      <c r="H28" s="32">
        <f t="shared" si="3"/>
        <v>950595.14999999979</v>
      </c>
      <c r="I28" s="30">
        <v>16658.899999999998</v>
      </c>
      <c r="J28" s="30">
        <v>3846.6</v>
      </c>
      <c r="K28" s="30">
        <v>304140.90000000002</v>
      </c>
      <c r="L28" s="30"/>
      <c r="M28" s="32">
        <v>-6564.2999999999847</v>
      </c>
      <c r="N28" s="32">
        <v>-8804.4999999999873</v>
      </c>
      <c r="O28" s="32">
        <f t="shared" si="1"/>
        <v>309277.60000000003</v>
      </c>
      <c r="P28" s="32">
        <f t="shared" si="2"/>
        <v>1259872.7499999998</v>
      </c>
    </row>
    <row r="29" spans="1:16" s="2" customFormat="1">
      <c r="A29" s="29">
        <v>41518</v>
      </c>
      <c r="B29" s="30">
        <v>172433.85</v>
      </c>
      <c r="C29" s="30">
        <v>393038.25</v>
      </c>
      <c r="D29" s="30">
        <v>256838.42499999999</v>
      </c>
      <c r="E29" s="30"/>
      <c r="F29" s="31">
        <v>134125.99999999997</v>
      </c>
      <c r="G29" s="30">
        <v>24772.5</v>
      </c>
      <c r="H29" s="32">
        <f t="shared" si="3"/>
        <v>981209.02499999991</v>
      </c>
      <c r="I29" s="30">
        <v>16711.8</v>
      </c>
      <c r="J29" s="30">
        <v>3616.6</v>
      </c>
      <c r="K29" s="30">
        <v>307416.10000000003</v>
      </c>
      <c r="L29" s="30"/>
      <c r="M29" s="32">
        <v>-10953.350000000009</v>
      </c>
      <c r="N29" s="32">
        <v>19336.850000000009</v>
      </c>
      <c r="O29" s="32">
        <f t="shared" si="1"/>
        <v>336128.00000000006</v>
      </c>
      <c r="P29" s="32">
        <f t="shared" si="2"/>
        <v>1317337.0249999999</v>
      </c>
    </row>
    <row r="30" spans="1:16" s="2" customFormat="1">
      <c r="A30" s="29">
        <v>41609</v>
      </c>
      <c r="B30" s="30">
        <v>184188.60000000003</v>
      </c>
      <c r="C30" s="30">
        <v>402424.5</v>
      </c>
      <c r="D30" s="30">
        <v>264023.3</v>
      </c>
      <c r="E30" s="30"/>
      <c r="F30" s="31">
        <v>136096.19999999998</v>
      </c>
      <c r="G30" s="30">
        <v>26738.600000000006</v>
      </c>
      <c r="H30" s="32">
        <f t="shared" si="3"/>
        <v>1013471.2000000001</v>
      </c>
      <c r="I30" s="30">
        <v>17595.400000000001</v>
      </c>
      <c r="J30" s="30">
        <v>7533</v>
      </c>
      <c r="K30" s="30">
        <v>317119.3</v>
      </c>
      <c r="L30" s="30"/>
      <c r="M30" s="32">
        <v>-7557.7000000000126</v>
      </c>
      <c r="N30" s="32">
        <v>5349.9000000000406</v>
      </c>
      <c r="O30" s="32">
        <f t="shared" si="1"/>
        <v>340039.9</v>
      </c>
      <c r="P30" s="32">
        <f t="shared" si="2"/>
        <v>1353511.1</v>
      </c>
    </row>
    <row r="31" spans="1:16" s="2" customFormat="1">
      <c r="A31" s="29">
        <v>41699</v>
      </c>
      <c r="B31" s="30">
        <v>169519.69999999998</v>
      </c>
      <c r="C31" s="30">
        <v>383013.09999999992</v>
      </c>
      <c r="D31" s="30">
        <v>285613.15000000002</v>
      </c>
      <c r="E31" s="30"/>
      <c r="F31" s="31">
        <v>150060.39999999991</v>
      </c>
      <c r="G31" s="30">
        <v>26466.500000000007</v>
      </c>
      <c r="H31" s="32">
        <f t="shared" si="3"/>
        <v>1014672.8499999999</v>
      </c>
      <c r="I31" s="30">
        <v>17678.7</v>
      </c>
      <c r="J31" s="30">
        <v>6602.2</v>
      </c>
      <c r="K31" s="30">
        <v>315274.22499999998</v>
      </c>
      <c r="L31" s="30"/>
      <c r="M31" s="32">
        <v>-11700.62500000002</v>
      </c>
      <c r="N31" s="32">
        <v>1834.5500000000256</v>
      </c>
      <c r="O31" s="32">
        <f t="shared" si="1"/>
        <v>329689.05000000005</v>
      </c>
      <c r="P31" s="32">
        <f t="shared" si="2"/>
        <v>1344361.9</v>
      </c>
    </row>
    <row r="32" spans="1:16" s="2" customFormat="1">
      <c r="A32" s="29">
        <v>41791</v>
      </c>
      <c r="B32" s="30">
        <v>191944.69999999998</v>
      </c>
      <c r="C32" s="30">
        <v>422341.60000000003</v>
      </c>
      <c r="D32" s="30">
        <v>290332</v>
      </c>
      <c r="E32" s="30"/>
      <c r="F32" s="31">
        <v>145971.70000000001</v>
      </c>
      <c r="G32" s="30">
        <v>29940.799999999999</v>
      </c>
      <c r="H32" s="32">
        <f t="shared" si="3"/>
        <v>1080530.8</v>
      </c>
      <c r="I32" s="30">
        <v>18384.599999999999</v>
      </c>
      <c r="J32" s="30">
        <v>2743.8</v>
      </c>
      <c r="K32" s="30">
        <v>352057.74999999994</v>
      </c>
      <c r="L32" s="30"/>
      <c r="M32" s="32">
        <v>-5289.549999999992</v>
      </c>
      <c r="N32" s="32">
        <v>-19833.300000000003</v>
      </c>
      <c r="O32" s="32">
        <f t="shared" si="1"/>
        <v>348063.3</v>
      </c>
      <c r="P32" s="32">
        <f t="shared" si="2"/>
        <v>1428594.1</v>
      </c>
    </row>
    <row r="33" spans="1:16" s="2" customFormat="1">
      <c r="A33" s="29">
        <v>41883</v>
      </c>
      <c r="B33" s="30">
        <v>186479.89166666666</v>
      </c>
      <c r="C33" s="30">
        <v>430359.05277777778</v>
      </c>
      <c r="D33" s="30">
        <v>286361.9611111111</v>
      </c>
      <c r="E33" s="30"/>
      <c r="F33" s="31">
        <v>149361.39999999991</v>
      </c>
      <c r="G33" s="30">
        <v>32928.700000000004</v>
      </c>
      <c r="H33" s="32">
        <f t="shared" si="3"/>
        <v>1085491.0055555555</v>
      </c>
      <c r="I33" s="30">
        <v>18608.3</v>
      </c>
      <c r="J33" s="30">
        <v>8443.4</v>
      </c>
      <c r="K33" s="30">
        <v>360739.73888888891</v>
      </c>
      <c r="L33" s="30"/>
      <c r="M33" s="32">
        <v>-27763.466666666671</v>
      </c>
      <c r="N33" s="32">
        <v>-31836.927777777739</v>
      </c>
      <c r="O33" s="32">
        <f t="shared" si="1"/>
        <v>328191.04444444453</v>
      </c>
      <c r="P33" s="32">
        <f t="shared" si="2"/>
        <v>1413682.05</v>
      </c>
    </row>
    <row r="34" spans="1:16" s="2" customFormat="1">
      <c r="A34" s="29">
        <v>41974</v>
      </c>
      <c r="B34" s="30">
        <v>195547.7</v>
      </c>
      <c r="C34" s="30">
        <v>458310.60000000003</v>
      </c>
      <c r="D34" s="30">
        <v>288594.30000000005</v>
      </c>
      <c r="E34" s="30"/>
      <c r="F34" s="31">
        <v>164626.70000000004</v>
      </c>
      <c r="G34" s="30">
        <v>34759.1</v>
      </c>
      <c r="H34" s="32">
        <f t="shared" si="3"/>
        <v>1141838.4000000001</v>
      </c>
      <c r="I34" s="30">
        <v>18489.400000000001</v>
      </c>
      <c r="J34" s="30">
        <v>9222.6</v>
      </c>
      <c r="K34" s="30">
        <v>385480.5</v>
      </c>
      <c r="L34" s="30"/>
      <c r="M34" s="32">
        <v>-7032.8999999999824</v>
      </c>
      <c r="N34" s="32">
        <v>-47293.900000000009</v>
      </c>
      <c r="O34" s="32">
        <f t="shared" si="1"/>
        <v>358865.7</v>
      </c>
      <c r="P34" s="32">
        <f>O34+H34</f>
        <v>1500704.1</v>
      </c>
    </row>
    <row r="35" spans="1:16" s="2" customFormat="1">
      <c r="A35" s="29">
        <v>42064</v>
      </c>
      <c r="B35" s="30">
        <v>190519.40000000002</v>
      </c>
      <c r="C35" s="30">
        <v>418133.04999999993</v>
      </c>
      <c r="D35" s="30">
        <v>306019.20000000007</v>
      </c>
      <c r="E35" s="30"/>
      <c r="F35" s="31">
        <v>149561.5</v>
      </c>
      <c r="G35" s="30">
        <v>35591.5</v>
      </c>
      <c r="H35" s="32">
        <f t="shared" si="3"/>
        <v>1099824.6499999999</v>
      </c>
      <c r="I35" s="30">
        <v>18108.099999999999</v>
      </c>
      <c r="J35" s="30">
        <v>10123.599999999999</v>
      </c>
      <c r="K35" s="30">
        <v>386878.55</v>
      </c>
      <c r="L35" s="30"/>
      <c r="M35" s="32">
        <v>-21663.550000000017</v>
      </c>
      <c r="N35" s="32">
        <v>-63382.500000000058</v>
      </c>
      <c r="O35" s="32">
        <f t="shared" si="1"/>
        <v>330064.1999999999</v>
      </c>
      <c r="P35" s="32">
        <f t="shared" ref="P35:P48" si="4">O35+H35</f>
        <v>1429888.8499999999</v>
      </c>
    </row>
    <row r="36" spans="1:16" s="2" customFormat="1">
      <c r="A36" s="29">
        <v>42156</v>
      </c>
      <c r="B36" s="30">
        <v>221501.8</v>
      </c>
      <c r="C36" s="30">
        <v>431261.09999999986</v>
      </c>
      <c r="D36" s="30">
        <v>315064.59999999986</v>
      </c>
      <c r="E36" s="30"/>
      <c r="F36" s="31">
        <v>136241.59999999995</v>
      </c>
      <c r="G36" s="30">
        <v>38846.100000000006</v>
      </c>
      <c r="H36" s="32">
        <f t="shared" si="3"/>
        <v>1142915.1999999997</v>
      </c>
      <c r="I36" s="30">
        <v>15873.099999999999</v>
      </c>
      <c r="J36" s="30">
        <v>1293.3</v>
      </c>
      <c r="K36" s="30">
        <v>394690.19999999995</v>
      </c>
      <c r="L36" s="30"/>
      <c r="M36" s="32">
        <v>-19290.899999999994</v>
      </c>
      <c r="N36" s="32">
        <v>-57649.79999999993</v>
      </c>
      <c r="O36" s="32">
        <f t="shared" si="1"/>
        <v>334915.90000000002</v>
      </c>
      <c r="P36" s="32">
        <f t="shared" si="4"/>
        <v>1477831.0999999996</v>
      </c>
    </row>
    <row r="37" spans="1:16" s="2" customFormat="1">
      <c r="A37" s="29">
        <v>42248</v>
      </c>
      <c r="B37" s="30">
        <v>185941.30833333335</v>
      </c>
      <c r="C37" s="30">
        <v>458469.11111111112</v>
      </c>
      <c r="D37" s="30">
        <v>322042.07499999995</v>
      </c>
      <c r="E37" s="30"/>
      <c r="F37" s="31">
        <v>140695.09999999992</v>
      </c>
      <c r="G37" s="30">
        <v>40021.999999999993</v>
      </c>
      <c r="H37" s="32">
        <f t="shared" si="3"/>
        <v>1147169.5944444444</v>
      </c>
      <c r="I37" s="30">
        <v>16259.899999999998</v>
      </c>
      <c r="J37" s="30">
        <v>1252.3</v>
      </c>
      <c r="K37" s="30">
        <v>404596.24166666664</v>
      </c>
      <c r="L37" s="30"/>
      <c r="M37" s="32">
        <v>-25421.372222222228</v>
      </c>
      <c r="N37" s="32">
        <v>-46201.530555555517</v>
      </c>
      <c r="O37" s="32">
        <f t="shared" si="1"/>
        <v>350485.5388888889</v>
      </c>
      <c r="P37" s="32">
        <f t="shared" si="4"/>
        <v>1497655.1333333333</v>
      </c>
    </row>
    <row r="38" spans="1:16" s="2" customFormat="1">
      <c r="A38" s="29">
        <v>42339</v>
      </c>
      <c r="B38" s="30">
        <v>202881.5</v>
      </c>
      <c r="C38" s="30">
        <v>440851.1999999999</v>
      </c>
      <c r="D38" s="30">
        <v>327388.60000000003</v>
      </c>
      <c r="E38" s="30"/>
      <c r="F38" s="31">
        <v>135251.80000000002</v>
      </c>
      <c r="G38" s="30">
        <v>48906.30000000001</v>
      </c>
      <c r="H38" s="32">
        <f t="shared" si="3"/>
        <v>1155279.4000000001</v>
      </c>
      <c r="I38" s="30">
        <v>12527.599999999999</v>
      </c>
      <c r="J38" s="30">
        <v>5645.1</v>
      </c>
      <c r="K38" s="30">
        <v>422409.19999999995</v>
      </c>
      <c r="L38" s="30"/>
      <c r="M38" s="32">
        <v>-25004.400000000005</v>
      </c>
      <c r="N38" s="32">
        <v>-59588.299999999974</v>
      </c>
      <c r="O38" s="32">
        <f t="shared" si="1"/>
        <v>355989.19999999995</v>
      </c>
      <c r="P38" s="32">
        <f t="shared" si="4"/>
        <v>1511268.6</v>
      </c>
    </row>
    <row r="39" spans="1:16" s="2" customFormat="1">
      <c r="A39" s="29">
        <v>42430</v>
      </c>
      <c r="B39" s="30">
        <v>188938.15</v>
      </c>
      <c r="C39" s="30">
        <v>463550.65</v>
      </c>
      <c r="D39" s="30">
        <v>308660.29999999993</v>
      </c>
      <c r="E39" s="30"/>
      <c r="F39" s="31">
        <v>118414.49999999997</v>
      </c>
      <c r="G39" s="30">
        <v>52729.1</v>
      </c>
      <c r="H39" s="32">
        <f t="shared" si="3"/>
        <v>1132292.7</v>
      </c>
      <c r="I39" s="30">
        <v>12645.4</v>
      </c>
      <c r="J39" s="30">
        <v>5204</v>
      </c>
      <c r="K39" s="30">
        <v>416495.97499999992</v>
      </c>
      <c r="L39" s="30"/>
      <c r="M39" s="32">
        <v>-35214.250000000015</v>
      </c>
      <c r="N39" s="32">
        <v>-48489.425000000003</v>
      </c>
      <c r="O39" s="32">
        <f t="shared" si="1"/>
        <v>350641.69999999995</v>
      </c>
      <c r="P39" s="32">
        <f t="shared" si="4"/>
        <v>1482934.4</v>
      </c>
    </row>
    <row r="40" spans="1:16" s="2" customFormat="1">
      <c r="A40" s="29">
        <v>42522</v>
      </c>
      <c r="B40" s="30">
        <v>224409.89999999997</v>
      </c>
      <c r="C40" s="30">
        <v>493677.1</v>
      </c>
      <c r="D40" s="30">
        <v>290293.49999999994</v>
      </c>
      <c r="E40" s="30"/>
      <c r="F40" s="31">
        <v>113982</v>
      </c>
      <c r="G40" s="30">
        <v>53870.100000000006</v>
      </c>
      <c r="H40" s="32">
        <f t="shared" ref="H40:H50" si="5">SUM(B40:G40)</f>
        <v>1176232.6000000001</v>
      </c>
      <c r="I40" s="30">
        <v>11194.099999999999</v>
      </c>
      <c r="J40" s="30">
        <v>5535.4</v>
      </c>
      <c r="K40" s="30">
        <v>431367.05</v>
      </c>
      <c r="L40" s="30"/>
      <c r="M40" s="32">
        <v>-20051.600000000013</v>
      </c>
      <c r="N40" s="32">
        <v>-26444.050000000039</v>
      </c>
      <c r="O40" s="32">
        <f t="shared" si="1"/>
        <v>401600.89999999991</v>
      </c>
      <c r="P40" s="32">
        <f t="shared" si="4"/>
        <v>1577833.5</v>
      </c>
    </row>
    <row r="41" spans="1:16" s="2" customFormat="1">
      <c r="A41" s="29">
        <v>42614</v>
      </c>
      <c r="B41" s="30">
        <v>218877.59999999998</v>
      </c>
      <c r="C41" s="30">
        <v>522711.89999999997</v>
      </c>
      <c r="D41" s="30">
        <v>288204.5</v>
      </c>
      <c r="E41" s="30"/>
      <c r="F41" s="31">
        <v>107052.3</v>
      </c>
      <c r="G41" s="30">
        <v>32716.1</v>
      </c>
      <c r="H41" s="32">
        <f t="shared" si="5"/>
        <v>1169562.4000000001</v>
      </c>
      <c r="I41" s="30">
        <v>27794.5</v>
      </c>
      <c r="J41" s="30">
        <v>5791.3</v>
      </c>
      <c r="K41" s="30">
        <v>435564.52499999997</v>
      </c>
      <c r="L41" s="30"/>
      <c r="M41" s="32">
        <v>-16096.700000000012</v>
      </c>
      <c r="N41" s="32">
        <v>-11951.024999999961</v>
      </c>
      <c r="O41" s="32">
        <f t="shared" si="1"/>
        <v>441102.6</v>
      </c>
      <c r="P41" s="32">
        <f t="shared" si="4"/>
        <v>1610665</v>
      </c>
    </row>
    <row r="42" spans="1:16" s="2" customFormat="1">
      <c r="A42" s="29">
        <v>42705</v>
      </c>
      <c r="B42" s="30">
        <v>231214.6</v>
      </c>
      <c r="C42" s="30">
        <v>579093.39986500004</v>
      </c>
      <c r="D42" s="30">
        <v>282784.59999999998</v>
      </c>
      <c r="E42" s="30"/>
      <c r="F42" s="31">
        <v>93970.000135000024</v>
      </c>
      <c r="G42" s="30">
        <v>47647.9</v>
      </c>
      <c r="H42" s="32">
        <f t="shared" si="5"/>
        <v>1234710.5</v>
      </c>
      <c r="I42" s="30">
        <v>13744.4</v>
      </c>
      <c r="J42" s="30">
        <v>12385</v>
      </c>
      <c r="K42" s="30">
        <v>475463.3</v>
      </c>
      <c r="L42" s="30">
        <v>72879.900000000009</v>
      </c>
      <c r="M42" s="32">
        <v>-60227.500000000029</v>
      </c>
      <c r="N42" s="32">
        <v>-39482.000000000044</v>
      </c>
      <c r="O42" s="32">
        <f t="shared" si="1"/>
        <v>474763.09999999992</v>
      </c>
      <c r="P42" s="32">
        <f t="shared" si="4"/>
        <v>1709473.5999999999</v>
      </c>
    </row>
    <row r="43" spans="1:16" s="2" customFormat="1">
      <c r="A43" s="29">
        <v>42825</v>
      </c>
      <c r="B43" s="30">
        <v>229143.00000000006</v>
      </c>
      <c r="C43" s="30">
        <v>642469.65</v>
      </c>
      <c r="D43" s="30">
        <v>306584.55</v>
      </c>
      <c r="E43" s="30"/>
      <c r="F43" s="31">
        <v>121247.4</v>
      </c>
      <c r="G43" s="30">
        <v>50629.200000000004</v>
      </c>
      <c r="H43" s="32">
        <f t="shared" si="5"/>
        <v>1350073.8</v>
      </c>
      <c r="I43" s="30">
        <v>14102.3</v>
      </c>
      <c r="J43" s="30">
        <v>24941.399999999998</v>
      </c>
      <c r="K43" s="30">
        <v>474245.64999999997</v>
      </c>
      <c r="L43" s="30">
        <v>72879.900000000009</v>
      </c>
      <c r="M43" s="32">
        <v>-47863.149999999921</v>
      </c>
      <c r="N43" s="32">
        <v>-135584.70000000004</v>
      </c>
      <c r="O43" s="32">
        <f t="shared" si="1"/>
        <v>402721.4</v>
      </c>
      <c r="P43" s="32">
        <f t="shared" si="4"/>
        <v>1752795.2000000002</v>
      </c>
    </row>
    <row r="44" spans="1:16" s="2" customFormat="1">
      <c r="A44" s="29">
        <v>42916</v>
      </c>
      <c r="B44" s="30">
        <v>261660.30000000002</v>
      </c>
      <c r="C44" s="30">
        <v>705438.70000000007</v>
      </c>
      <c r="D44" s="30">
        <v>309096.69999999995</v>
      </c>
      <c r="E44" s="30"/>
      <c r="F44" s="31">
        <v>140815.79999999999</v>
      </c>
      <c r="G44" s="30">
        <v>53132.4</v>
      </c>
      <c r="H44" s="32">
        <f t="shared" si="5"/>
        <v>1470143.9000000001</v>
      </c>
      <c r="I44" s="30">
        <v>13350.1</v>
      </c>
      <c r="J44" s="30">
        <v>28009</v>
      </c>
      <c r="K44" s="30">
        <v>492489.1</v>
      </c>
      <c r="L44" s="30">
        <v>76183.899999999994</v>
      </c>
      <c r="M44" s="32">
        <v>-77018.399999999994</v>
      </c>
      <c r="N44" s="32">
        <v>-141703.20000000001</v>
      </c>
      <c r="O44" s="32">
        <f t="shared" si="1"/>
        <v>391310.49999999994</v>
      </c>
      <c r="P44" s="32">
        <f t="shared" si="4"/>
        <v>1861454.4000000001</v>
      </c>
    </row>
    <row r="45" spans="1:16" s="2" customFormat="1">
      <c r="A45" s="29">
        <v>43008</v>
      </c>
      <c r="B45" s="30">
        <v>250027.09999999995</v>
      </c>
      <c r="C45" s="30">
        <v>713705.45000000019</v>
      </c>
      <c r="D45" s="30">
        <v>322085.59999999998</v>
      </c>
      <c r="E45" s="30"/>
      <c r="F45" s="31">
        <v>142228.70000000001</v>
      </c>
      <c r="G45" s="30">
        <v>55757.4</v>
      </c>
      <c r="H45" s="32">
        <f t="shared" si="5"/>
        <v>1483804.25</v>
      </c>
      <c r="I45" s="30">
        <v>12501.7</v>
      </c>
      <c r="J45" s="30">
        <v>32252.799999999999</v>
      </c>
      <c r="K45" s="30">
        <v>509413.2</v>
      </c>
      <c r="L45" s="30">
        <v>77940.400000000009</v>
      </c>
      <c r="M45" s="32">
        <v>-39567.100000000006</v>
      </c>
      <c r="N45" s="32">
        <v>-156505.49999999997</v>
      </c>
      <c r="O45" s="32">
        <f t="shared" si="1"/>
        <v>436035.5</v>
      </c>
      <c r="P45" s="32">
        <f t="shared" si="4"/>
        <v>1919839.75</v>
      </c>
    </row>
    <row r="46" spans="1:16" s="2" customFormat="1">
      <c r="A46" s="29">
        <v>43100</v>
      </c>
      <c r="B46" s="30">
        <v>263446.60000000003</v>
      </c>
      <c r="C46" s="30">
        <v>732242.5</v>
      </c>
      <c r="D46" s="30">
        <v>345183.6</v>
      </c>
      <c r="E46" s="30"/>
      <c r="F46" s="31">
        <v>158586.29999999999</v>
      </c>
      <c r="G46" s="30">
        <v>57180.100000000006</v>
      </c>
      <c r="H46" s="32">
        <f>SUM(B46:G46)</f>
        <v>1556639.1000000003</v>
      </c>
      <c r="I46" s="30">
        <v>12022.2</v>
      </c>
      <c r="J46" s="30">
        <v>17665.900000000001</v>
      </c>
      <c r="K46" s="30">
        <v>514286.39999999997</v>
      </c>
      <c r="L46" s="30">
        <v>77484.100000000006</v>
      </c>
      <c r="M46" s="32">
        <v>-55319.700000000077</v>
      </c>
      <c r="N46" s="32">
        <v>-133064.19999999998</v>
      </c>
      <c r="O46" s="32">
        <f t="shared" si="1"/>
        <v>433074.69999999995</v>
      </c>
      <c r="P46" s="32">
        <f t="shared" si="4"/>
        <v>1989713.8000000003</v>
      </c>
    </row>
    <row r="47" spans="1:16" s="2" customFormat="1">
      <c r="A47" s="29">
        <v>43190</v>
      </c>
      <c r="B47" s="30">
        <v>249480.1</v>
      </c>
      <c r="C47" s="30">
        <v>788754.29999999993</v>
      </c>
      <c r="D47" s="30">
        <v>366927.89999999991</v>
      </c>
      <c r="E47" s="30"/>
      <c r="F47" s="31">
        <v>171240.60000000003</v>
      </c>
      <c r="G47" s="30">
        <v>59888.800000000003</v>
      </c>
      <c r="H47" s="32">
        <f t="shared" si="5"/>
        <v>1636291.7</v>
      </c>
      <c r="I47" s="30">
        <v>11284.9</v>
      </c>
      <c r="J47" s="30">
        <v>25616.3</v>
      </c>
      <c r="K47" s="30">
        <v>518835.99999999994</v>
      </c>
      <c r="L47" s="30">
        <v>78569.400000000009</v>
      </c>
      <c r="M47" s="32">
        <v>-90223.500000000058</v>
      </c>
      <c r="N47" s="32">
        <v>-146644.70000000001</v>
      </c>
      <c r="O47" s="32">
        <f t="shared" si="1"/>
        <v>397438.39999999985</v>
      </c>
      <c r="P47" s="32">
        <f t="shared" si="4"/>
        <v>2033730.0999999999</v>
      </c>
    </row>
    <row r="48" spans="1:16" s="2" customFormat="1">
      <c r="A48" s="29">
        <v>43281</v>
      </c>
      <c r="B48" s="30">
        <v>282383.60000000003</v>
      </c>
      <c r="C48" s="30">
        <v>798303.60000000009</v>
      </c>
      <c r="D48" s="30">
        <v>382070.9</v>
      </c>
      <c r="E48" s="30"/>
      <c r="F48" s="31">
        <v>157640.1</v>
      </c>
      <c r="G48" s="30">
        <v>63540.399999999994</v>
      </c>
      <c r="H48" s="32">
        <f t="shared" si="5"/>
        <v>1683938.6</v>
      </c>
      <c r="I48" s="30">
        <v>11429.7</v>
      </c>
      <c r="J48" s="30">
        <v>18656.7</v>
      </c>
      <c r="K48" s="30">
        <v>547630</v>
      </c>
      <c r="L48" s="30">
        <v>88231.4</v>
      </c>
      <c r="M48" s="32">
        <v>-60156.499999999985</v>
      </c>
      <c r="N48" s="32">
        <v>-173349.20000000007</v>
      </c>
      <c r="O48" s="32">
        <f t="shared" si="1"/>
        <v>432442.1</v>
      </c>
      <c r="P48" s="32">
        <f t="shared" si="4"/>
        <v>2116380.7000000002</v>
      </c>
    </row>
    <row r="49" spans="1:16" s="2" customFormat="1">
      <c r="A49" s="29">
        <v>43373</v>
      </c>
      <c r="B49" s="30">
        <v>265561.60000000009</v>
      </c>
      <c r="C49" s="30">
        <v>836454.60000000009</v>
      </c>
      <c r="D49" s="30">
        <v>409943.79999999993</v>
      </c>
      <c r="E49" s="30"/>
      <c r="F49" s="31">
        <v>176854.19999999998</v>
      </c>
      <c r="G49" s="30">
        <v>67621.599999999977</v>
      </c>
      <c r="H49" s="32">
        <f t="shared" si="5"/>
        <v>1756435.7999999998</v>
      </c>
      <c r="I49" s="30">
        <v>12156.8</v>
      </c>
      <c r="J49" s="30">
        <v>26368.5</v>
      </c>
      <c r="K49" s="30">
        <v>580074.59999999986</v>
      </c>
      <c r="L49" s="30">
        <v>94145.199999999983</v>
      </c>
      <c r="M49" s="32">
        <v>-57110.900000000009</v>
      </c>
      <c r="N49" s="32">
        <v>-190449.29999999996</v>
      </c>
      <c r="O49" s="32">
        <f>SUM(I49:N49)</f>
        <v>465184.89999999991</v>
      </c>
      <c r="P49" s="32">
        <f>O49+H49</f>
        <v>2221620.6999999997</v>
      </c>
    </row>
    <row r="50" spans="1:16" s="2" customFormat="1">
      <c r="A50" s="29">
        <v>43465</v>
      </c>
      <c r="B50" s="30">
        <v>295501.09999999998</v>
      </c>
      <c r="C50" s="30">
        <v>914642.00000000012</v>
      </c>
      <c r="D50" s="30">
        <v>415718.1</v>
      </c>
      <c r="E50" s="30"/>
      <c r="F50" s="31">
        <v>171510.19999999998</v>
      </c>
      <c r="G50" s="30">
        <v>70511.199999999983</v>
      </c>
      <c r="H50" s="32">
        <f t="shared" si="5"/>
        <v>1867882.6</v>
      </c>
      <c r="I50" s="30">
        <v>12578.800000000001</v>
      </c>
      <c r="J50" s="30">
        <v>20055.699999999997</v>
      </c>
      <c r="K50" s="30">
        <v>597121.29999999993</v>
      </c>
      <c r="L50" s="30">
        <v>93615</v>
      </c>
      <c r="M50" s="32">
        <v>-50731.299999999996</v>
      </c>
      <c r="N50" s="32">
        <v>-196479.80000000002</v>
      </c>
      <c r="O50" s="32">
        <f>SUM(I50:N50)</f>
        <v>476159.69999999984</v>
      </c>
      <c r="P50" s="32">
        <f>O50+H50</f>
        <v>2344042.2999999998</v>
      </c>
    </row>
    <row r="51" spans="1:16" s="2" customFormat="1">
      <c r="A51" s="29">
        <v>43555</v>
      </c>
      <c r="B51" s="30">
        <v>275528.7</v>
      </c>
      <c r="C51" s="30">
        <v>1001634.5999999999</v>
      </c>
      <c r="D51" s="30">
        <v>422729.69999999984</v>
      </c>
      <c r="E51" s="30"/>
      <c r="F51" s="31">
        <v>185301.5</v>
      </c>
      <c r="G51" s="30">
        <v>79767.400000000009</v>
      </c>
      <c r="H51" s="32">
        <f t="shared" ref="H51:H52" si="6">SUM(B51:G51)</f>
        <v>1964961.8999999994</v>
      </c>
      <c r="I51" s="30">
        <v>13078.600000000002</v>
      </c>
      <c r="J51" s="30">
        <v>34809.4</v>
      </c>
      <c r="K51" s="30">
        <v>615426.1</v>
      </c>
      <c r="L51" s="30">
        <v>98046.5</v>
      </c>
      <c r="M51" s="32">
        <v>-82655.900000000183</v>
      </c>
      <c r="N51" s="32">
        <v>-236797.9</v>
      </c>
      <c r="O51" s="32">
        <f t="shared" ref="O51:O74" si="7">SUM(I51:N51)</f>
        <v>441906.79999999981</v>
      </c>
      <c r="P51" s="32">
        <f t="shared" ref="P51:P76" si="8">O51+H51</f>
        <v>2406868.6999999993</v>
      </c>
    </row>
    <row r="52" spans="1:16" s="2" customFormat="1">
      <c r="A52" s="29">
        <v>43646</v>
      </c>
      <c r="B52" s="30">
        <v>318283.69999999995</v>
      </c>
      <c r="C52" s="30">
        <v>1074559.1000000001</v>
      </c>
      <c r="D52" s="30">
        <v>458268.4</v>
      </c>
      <c r="E52" s="30"/>
      <c r="F52" s="31">
        <v>178256.6</v>
      </c>
      <c r="G52" s="30">
        <v>83690.899999999994</v>
      </c>
      <c r="H52" s="32">
        <f t="shared" si="6"/>
        <v>2113058.7000000002</v>
      </c>
      <c r="I52" s="30">
        <v>13251.8</v>
      </c>
      <c r="J52" s="30">
        <v>38420.699999999997</v>
      </c>
      <c r="K52" s="30">
        <v>612269.5</v>
      </c>
      <c r="L52" s="30">
        <v>102581.4</v>
      </c>
      <c r="M52" s="32">
        <v>-78067.900000000052</v>
      </c>
      <c r="N52" s="32">
        <v>-230627.10000000003</v>
      </c>
      <c r="O52" s="32">
        <f t="shared" si="7"/>
        <v>457828.39999999997</v>
      </c>
      <c r="P52" s="32">
        <f t="shared" si="8"/>
        <v>2570887.1</v>
      </c>
    </row>
    <row r="53" spans="1:16" s="2" customFormat="1">
      <c r="A53" s="29">
        <v>43738</v>
      </c>
      <c r="B53" s="30">
        <v>317452.39999999997</v>
      </c>
      <c r="C53" s="30">
        <v>1118003.3</v>
      </c>
      <c r="D53" s="30">
        <v>454128</v>
      </c>
      <c r="E53" s="30"/>
      <c r="F53" s="31">
        <v>185112.4</v>
      </c>
      <c r="G53" s="30">
        <v>89039.7</v>
      </c>
      <c r="H53" s="32">
        <f t="shared" ref="H53:H74" si="9">SUM(B53:G53)</f>
        <v>2163735.7999999998</v>
      </c>
      <c r="I53" s="30">
        <v>13461.2</v>
      </c>
      <c r="J53" s="30">
        <v>29487.1</v>
      </c>
      <c r="K53" s="30">
        <v>662468</v>
      </c>
      <c r="L53" s="30">
        <v>106929.3</v>
      </c>
      <c r="M53" s="32">
        <v>-81960.09999999986</v>
      </c>
      <c r="N53" s="32">
        <v>-242941.30000000005</v>
      </c>
      <c r="O53" s="32">
        <f t="shared" si="7"/>
        <v>487444.20000000019</v>
      </c>
      <c r="P53" s="32">
        <f t="shared" si="8"/>
        <v>2651180</v>
      </c>
    </row>
    <row r="54" spans="1:16" s="2" customFormat="1">
      <c r="A54" s="29">
        <v>43830</v>
      </c>
      <c r="B54" s="30">
        <v>359838.80000000005</v>
      </c>
      <c r="C54" s="30">
        <v>1070136.7999999998</v>
      </c>
      <c r="D54" s="30">
        <v>584633</v>
      </c>
      <c r="E54" s="30"/>
      <c r="F54" s="31">
        <v>188088.8</v>
      </c>
      <c r="G54" s="30">
        <v>99059</v>
      </c>
      <c r="H54" s="32">
        <f t="shared" si="9"/>
        <v>2301756.4</v>
      </c>
      <c r="I54" s="30">
        <v>13357.7</v>
      </c>
      <c r="J54" s="30">
        <v>59688.299999999996</v>
      </c>
      <c r="K54" s="30">
        <v>694562.6</v>
      </c>
      <c r="L54" s="30">
        <v>109217.60000000001</v>
      </c>
      <c r="M54" s="32">
        <v>-66658.8</v>
      </c>
      <c r="N54" s="32">
        <v>-283513.40000000002</v>
      </c>
      <c r="O54" s="32">
        <f t="shared" si="7"/>
        <v>526653.99999999988</v>
      </c>
      <c r="P54" s="32">
        <f t="shared" si="8"/>
        <v>2828410.4</v>
      </c>
    </row>
    <row r="55" spans="1:16" s="2" customFormat="1">
      <c r="A55" s="29">
        <v>43921</v>
      </c>
      <c r="B55" s="30">
        <v>330623.39999999997</v>
      </c>
      <c r="C55" s="30">
        <v>1082118.7</v>
      </c>
      <c r="D55" s="30">
        <v>609190.6</v>
      </c>
      <c r="E55" s="30"/>
      <c r="F55" s="31">
        <v>190685.09999999998</v>
      </c>
      <c r="G55" s="30">
        <f>107546+182.3</f>
        <v>107728.3</v>
      </c>
      <c r="H55" s="32">
        <f t="shared" si="9"/>
        <v>2320346.0999999996</v>
      </c>
      <c r="I55" s="30">
        <v>13526.1</v>
      </c>
      <c r="J55" s="30">
        <v>58131.8</v>
      </c>
      <c r="K55" s="30">
        <v>700933.30000000016</v>
      </c>
      <c r="L55" s="30">
        <v>114467.79999999999</v>
      </c>
      <c r="M55" s="32">
        <v>-57739.000000000116</v>
      </c>
      <c r="N55" s="32">
        <v>-304314.3</v>
      </c>
      <c r="O55" s="32">
        <f t="shared" si="7"/>
        <v>525005.70000000019</v>
      </c>
      <c r="P55" s="32">
        <f t="shared" si="8"/>
        <v>2845351.8</v>
      </c>
    </row>
    <row r="56" spans="1:16" s="2" customFormat="1">
      <c r="A56" s="29">
        <v>44012</v>
      </c>
      <c r="B56" s="30">
        <v>377987.4</v>
      </c>
      <c r="C56" s="30">
        <v>1180168.2999999998</v>
      </c>
      <c r="D56" s="30">
        <v>642361.4</v>
      </c>
      <c r="E56" s="30"/>
      <c r="F56" s="31">
        <v>200919</v>
      </c>
      <c r="G56" s="30">
        <f>125705.7+182.3</f>
        <v>125888</v>
      </c>
      <c r="H56" s="32">
        <f t="shared" si="9"/>
        <v>2527324.0999999996</v>
      </c>
      <c r="I56" s="30">
        <v>7581.6</v>
      </c>
      <c r="J56" s="30">
        <v>55808.9</v>
      </c>
      <c r="K56" s="30">
        <v>749871.6</v>
      </c>
      <c r="L56" s="30">
        <v>119272.2</v>
      </c>
      <c r="M56" s="32">
        <v>-64272.100000000173</v>
      </c>
      <c r="N56" s="32">
        <v>-385519.6</v>
      </c>
      <c r="O56" s="32">
        <f t="shared" si="7"/>
        <v>482742.59999999974</v>
      </c>
      <c r="P56" s="32">
        <f t="shared" si="8"/>
        <v>3010066.6999999993</v>
      </c>
    </row>
    <row r="57" spans="1:16" s="2" customFormat="1">
      <c r="A57" s="29">
        <v>44104</v>
      </c>
      <c r="B57" s="30">
        <v>389340.1999999999</v>
      </c>
      <c r="C57" s="30">
        <v>1295715.9000000001</v>
      </c>
      <c r="D57" s="30">
        <v>678223.39999999991</v>
      </c>
      <c r="E57" s="30"/>
      <c r="F57" s="31">
        <v>214148.39999999997</v>
      </c>
      <c r="G57" s="30">
        <f>138334.5+181.5</f>
        <v>138516</v>
      </c>
      <c r="H57" s="32">
        <f t="shared" si="9"/>
        <v>2715943.9</v>
      </c>
      <c r="I57" s="30">
        <v>9519.3000000000011</v>
      </c>
      <c r="J57" s="30">
        <v>65861.7</v>
      </c>
      <c r="K57" s="30">
        <v>779145.20000000007</v>
      </c>
      <c r="L57" s="30">
        <v>123993.09999999999</v>
      </c>
      <c r="M57" s="32">
        <v>-53578.699999999953</v>
      </c>
      <c r="N57" s="32">
        <v>-252699.00000000012</v>
      </c>
      <c r="O57" s="32">
        <f t="shared" si="7"/>
        <v>672241.6</v>
      </c>
      <c r="P57" s="32">
        <f t="shared" si="8"/>
        <v>3388185.5</v>
      </c>
    </row>
    <row r="58" spans="1:16" s="2" customFormat="1">
      <c r="A58" s="29">
        <v>44196</v>
      </c>
      <c r="B58" s="30">
        <v>433211.8</v>
      </c>
      <c r="C58" s="30">
        <v>1369841.3000000003</v>
      </c>
      <c r="D58" s="30">
        <v>723397.99999999988</v>
      </c>
      <c r="E58" s="30"/>
      <c r="F58" s="31">
        <v>207328.49999999997</v>
      </c>
      <c r="G58" s="30">
        <f>141279.8+179.1</f>
        <v>141458.9</v>
      </c>
      <c r="H58" s="32">
        <f t="shared" si="9"/>
        <v>2875238.5</v>
      </c>
      <c r="I58" s="30">
        <v>18100</v>
      </c>
      <c r="J58" s="30">
        <v>63218.3</v>
      </c>
      <c r="K58" s="30">
        <v>793900.2</v>
      </c>
      <c r="L58" s="30">
        <v>124007.9</v>
      </c>
      <c r="M58" s="32">
        <v>-52119.700000000012</v>
      </c>
      <c r="N58" s="32">
        <v>-281606.31651700003</v>
      </c>
      <c r="O58" s="32">
        <f t="shared" si="7"/>
        <v>665500.38348299987</v>
      </c>
      <c r="P58" s="32">
        <f t="shared" si="8"/>
        <v>3540738.8834830001</v>
      </c>
    </row>
    <row r="59" spans="1:16" s="2" customFormat="1">
      <c r="A59" s="29">
        <v>44286</v>
      </c>
      <c r="B59" s="30">
        <v>396404.60000000003</v>
      </c>
      <c r="C59" s="30">
        <v>1445542.8999999997</v>
      </c>
      <c r="D59" s="30">
        <v>773663.29999999993</v>
      </c>
      <c r="E59" s="30"/>
      <c r="F59" s="31">
        <v>224018.69999999992</v>
      </c>
      <c r="G59" s="30">
        <v>150926.1</v>
      </c>
      <c r="H59" s="32">
        <f t="shared" si="9"/>
        <v>2990555.5999999996</v>
      </c>
      <c r="I59" s="30">
        <v>18910</v>
      </c>
      <c r="J59" s="30">
        <v>64851.1</v>
      </c>
      <c r="K59" s="30">
        <v>809523.99999999988</v>
      </c>
      <c r="L59" s="30">
        <v>128540.5</v>
      </c>
      <c r="M59" s="32">
        <v>-40174.400000000081</v>
      </c>
      <c r="N59" s="32">
        <v>-321694.99999999988</v>
      </c>
      <c r="O59" s="32">
        <f t="shared" si="7"/>
        <v>659956.19999999984</v>
      </c>
      <c r="P59" s="32">
        <f t="shared" si="8"/>
        <v>3650511.7999999993</v>
      </c>
    </row>
    <row r="60" spans="1:16" s="2" customFormat="1" ht="18">
      <c r="A60" s="61" t="s">
        <v>105</v>
      </c>
      <c r="B60" s="30">
        <v>458192.3</v>
      </c>
      <c r="C60" s="30">
        <v>1589876.0300000003</v>
      </c>
      <c r="D60" s="30">
        <v>821663.4</v>
      </c>
      <c r="E60" s="30"/>
      <c r="F60" s="31">
        <v>225156.69999999995</v>
      </c>
      <c r="G60" s="30">
        <v>164497.5</v>
      </c>
      <c r="H60" s="32">
        <f t="shared" si="9"/>
        <v>3259385.9300000006</v>
      </c>
      <c r="I60" s="30">
        <v>23041.699999999997</v>
      </c>
      <c r="J60" s="30">
        <v>65638.100000000006</v>
      </c>
      <c r="K60" s="30">
        <v>835586.79999999993</v>
      </c>
      <c r="L60" s="30">
        <v>133325.59999999998</v>
      </c>
      <c r="M60" s="32">
        <v>-90693.100000000079</v>
      </c>
      <c r="N60" s="32">
        <v>-334213.79999999981</v>
      </c>
      <c r="O60" s="32">
        <f t="shared" si="7"/>
        <v>632685.30000000005</v>
      </c>
      <c r="P60" s="32">
        <f t="shared" si="8"/>
        <v>3892071.2300000004</v>
      </c>
    </row>
    <row r="61" spans="1:16" s="2" customFormat="1" ht="18">
      <c r="A61" s="61" t="s">
        <v>108</v>
      </c>
      <c r="B61" s="30">
        <v>452697.39999999997</v>
      </c>
      <c r="C61" s="30">
        <v>1675444.2</v>
      </c>
      <c r="D61" s="30">
        <v>964342.7</v>
      </c>
      <c r="E61" s="30"/>
      <c r="F61" s="31">
        <v>234167.69999999998</v>
      </c>
      <c r="G61" s="30">
        <v>12030.6</v>
      </c>
      <c r="H61" s="32">
        <f t="shared" si="9"/>
        <v>3338682.6</v>
      </c>
      <c r="I61" s="30">
        <v>16502.599999999999</v>
      </c>
      <c r="J61" s="30">
        <v>56628.299999999996</v>
      </c>
      <c r="K61" s="30">
        <v>900897</v>
      </c>
      <c r="L61" s="30">
        <v>133325.59999999998</v>
      </c>
      <c r="M61" s="32">
        <v>-83959.5</v>
      </c>
      <c r="N61" s="32">
        <v>-310064.5</v>
      </c>
      <c r="O61" s="32">
        <f t="shared" si="7"/>
        <v>713329.5</v>
      </c>
      <c r="P61" s="32">
        <f t="shared" si="8"/>
        <v>4052012.1</v>
      </c>
    </row>
    <row r="62" spans="1:16" s="2" customFormat="1" ht="18">
      <c r="A62" s="61" t="s">
        <v>111</v>
      </c>
      <c r="B62" s="30">
        <v>478733.2</v>
      </c>
      <c r="C62" s="30">
        <v>1569167.3999999997</v>
      </c>
      <c r="D62" s="30">
        <v>987235.6</v>
      </c>
      <c r="E62" s="30"/>
      <c r="F62" s="31">
        <v>254710.69999999998</v>
      </c>
      <c r="G62" s="30">
        <v>12289.7</v>
      </c>
      <c r="H62" s="32">
        <f t="shared" si="9"/>
        <v>3302136.6</v>
      </c>
      <c r="I62" s="30">
        <v>19417</v>
      </c>
      <c r="J62" s="30">
        <v>56884.399999999994</v>
      </c>
      <c r="K62" s="30">
        <v>955897.49999999988</v>
      </c>
      <c r="L62" s="30">
        <v>133325.59999999998</v>
      </c>
      <c r="M62" s="32">
        <v>-30939.200000000114</v>
      </c>
      <c r="N62" s="32">
        <v>-306922.70000000007</v>
      </c>
      <c r="O62" s="32">
        <f t="shared" si="7"/>
        <v>827662.59999999974</v>
      </c>
      <c r="P62" s="32">
        <f t="shared" si="8"/>
        <v>4129799.1999999997</v>
      </c>
    </row>
    <row r="63" spans="1:16" s="2" customFormat="1" ht="18">
      <c r="A63" s="61" t="s">
        <v>83</v>
      </c>
      <c r="B63" s="30">
        <v>448956.6</v>
      </c>
      <c r="C63" s="30">
        <v>1688455.5999999999</v>
      </c>
      <c r="D63" s="30">
        <v>1035025.2999999999</v>
      </c>
      <c r="E63" s="30"/>
      <c r="F63" s="31">
        <v>287866.70000000007</v>
      </c>
      <c r="G63" s="30">
        <v>17041</v>
      </c>
      <c r="H63" s="32">
        <f t="shared" si="9"/>
        <v>3477345.1999999997</v>
      </c>
      <c r="I63" s="30">
        <v>19507.7</v>
      </c>
      <c r="J63" s="30">
        <v>68013.899999999994</v>
      </c>
      <c r="K63" s="30">
        <v>983059.4</v>
      </c>
      <c r="L63" s="30">
        <v>133325.59999999998</v>
      </c>
      <c r="M63" s="32">
        <v>-66973.399999999921</v>
      </c>
      <c r="N63" s="32">
        <v>-293219.99999999994</v>
      </c>
      <c r="O63" s="32">
        <f t="shared" si="7"/>
        <v>843713.20000000019</v>
      </c>
      <c r="P63" s="32">
        <f t="shared" si="8"/>
        <v>4321058.4000000004</v>
      </c>
    </row>
    <row r="64" spans="1:16" s="2" customFormat="1" ht="18">
      <c r="A64" s="61" t="s">
        <v>86</v>
      </c>
      <c r="B64" s="30">
        <v>519153</v>
      </c>
      <c r="C64" s="30">
        <v>1917479.9999999998</v>
      </c>
      <c r="D64" s="30">
        <v>1025782.5</v>
      </c>
      <c r="E64" s="30"/>
      <c r="F64" s="31">
        <v>272594.40000000002</v>
      </c>
      <c r="G64" s="30">
        <v>16960.199999999997</v>
      </c>
      <c r="H64" s="32">
        <f t="shared" si="9"/>
        <v>3751970.1</v>
      </c>
      <c r="I64" s="30">
        <v>18622.400000000001</v>
      </c>
      <c r="J64" s="30">
        <v>53079.899999999994</v>
      </c>
      <c r="K64" s="30">
        <v>1066976.3999999997</v>
      </c>
      <c r="L64" s="30">
        <v>133325.59999999998</v>
      </c>
      <c r="M64" s="32">
        <v>9855.4000000000524</v>
      </c>
      <c r="N64" s="32">
        <v>-153942</v>
      </c>
      <c r="O64" s="32">
        <f t="shared" si="7"/>
        <v>1127917.7</v>
      </c>
      <c r="P64" s="32">
        <f t="shared" si="8"/>
        <v>4879887.8</v>
      </c>
    </row>
    <row r="65" spans="1:16" s="2" customFormat="1" ht="18">
      <c r="A65" s="61" t="s">
        <v>89</v>
      </c>
      <c r="B65" s="30">
        <v>524296.1</v>
      </c>
      <c r="C65" s="30">
        <v>2187680.2999999998</v>
      </c>
      <c r="D65" s="30">
        <v>1122699.0999999999</v>
      </c>
      <c r="E65" s="30"/>
      <c r="F65" s="31">
        <v>278710.39999999997</v>
      </c>
      <c r="G65" s="30">
        <v>38038.400000000001</v>
      </c>
      <c r="H65" s="32">
        <f t="shared" si="9"/>
        <v>4151424.3</v>
      </c>
      <c r="I65" s="30">
        <v>14402.7</v>
      </c>
      <c r="J65" s="30">
        <v>63262.399999999994</v>
      </c>
      <c r="K65" s="30">
        <v>1138728.5</v>
      </c>
      <c r="L65" s="30">
        <v>133325.59999999998</v>
      </c>
      <c r="M65" s="32">
        <v>17614.899999999994</v>
      </c>
      <c r="N65" s="32">
        <v>-169892.00000000012</v>
      </c>
      <c r="O65" s="32">
        <f t="shared" si="7"/>
        <v>1197442.1000000001</v>
      </c>
      <c r="P65" s="32">
        <f t="shared" si="8"/>
        <v>5348866.4000000004</v>
      </c>
    </row>
    <row r="66" spans="1:16" s="2" customFormat="1" ht="18">
      <c r="A66" s="61" t="s">
        <v>92</v>
      </c>
      <c r="B66" s="30">
        <v>564946.69999999995</v>
      </c>
      <c r="C66" s="30">
        <v>2411608.6</v>
      </c>
      <c r="D66" s="30">
        <v>1235637.5000000002</v>
      </c>
      <c r="E66" s="30"/>
      <c r="F66" s="31">
        <v>300212.10000000009</v>
      </c>
      <c r="G66" s="30">
        <v>38223.800000000003</v>
      </c>
      <c r="H66" s="32">
        <f t="shared" si="9"/>
        <v>4550628.7</v>
      </c>
      <c r="I66" s="30">
        <v>14439.7</v>
      </c>
      <c r="J66" s="30">
        <v>86450.8</v>
      </c>
      <c r="K66" s="30">
        <v>1164676.8</v>
      </c>
      <c r="L66" s="30">
        <v>133325.59999999998</v>
      </c>
      <c r="M66" s="32">
        <v>-137954.7999999997</v>
      </c>
      <c r="N66" s="32">
        <v>-249586.00000000003</v>
      </c>
      <c r="O66" s="32">
        <f t="shared" si="7"/>
        <v>1011352.1000000001</v>
      </c>
      <c r="P66" s="32">
        <f t="shared" si="8"/>
        <v>5561980.8000000007</v>
      </c>
    </row>
    <row r="67" spans="1:16" s="2" customFormat="1" ht="18">
      <c r="A67" s="61" t="s">
        <v>95</v>
      </c>
      <c r="B67" s="30">
        <v>577583.4</v>
      </c>
      <c r="C67" s="30">
        <v>2312277.2999999993</v>
      </c>
      <c r="D67" s="30">
        <v>1237861.6999999995</v>
      </c>
      <c r="E67" s="30"/>
      <c r="F67" s="31">
        <v>358218.3</v>
      </c>
      <c r="G67" s="30">
        <v>42479.799999999996</v>
      </c>
      <c r="H67" s="32">
        <f t="shared" si="9"/>
        <v>4528420.4999999981</v>
      </c>
      <c r="I67" s="30">
        <v>18402</v>
      </c>
      <c r="J67" s="30">
        <v>82625.5</v>
      </c>
      <c r="K67" s="30">
        <v>1151682.3</v>
      </c>
      <c r="L67" s="30">
        <v>133325.59999999998</v>
      </c>
      <c r="M67" s="32">
        <v>-20331.999999999884</v>
      </c>
      <c r="N67" s="32">
        <v>-162391.30000000016</v>
      </c>
      <c r="O67" s="32">
        <f t="shared" si="7"/>
        <v>1203312.0999999996</v>
      </c>
      <c r="P67" s="32">
        <f t="shared" si="8"/>
        <v>5731732.5999999978</v>
      </c>
    </row>
    <row r="68" spans="1:16" s="2" customFormat="1" ht="18">
      <c r="A68" s="61" t="s">
        <v>98</v>
      </c>
      <c r="B68" s="30">
        <v>472073.1</v>
      </c>
      <c r="C68" s="30">
        <v>2670780.8999999994</v>
      </c>
      <c r="D68" s="30">
        <v>1326273.2000000002</v>
      </c>
      <c r="E68" s="30"/>
      <c r="F68" s="31">
        <v>452245.5</v>
      </c>
      <c r="G68" s="30">
        <v>44963.6</v>
      </c>
      <c r="H68" s="32">
        <f t="shared" si="9"/>
        <v>4966336.2999999989</v>
      </c>
      <c r="I68" s="30">
        <v>17417.7</v>
      </c>
      <c r="J68" s="30">
        <v>112474.9</v>
      </c>
      <c r="K68" s="30">
        <v>723806.19999999984</v>
      </c>
      <c r="L68" s="30">
        <v>133325.59999999998</v>
      </c>
      <c r="M68" s="32">
        <v>-91423.899999999863</v>
      </c>
      <c r="N68" s="32">
        <v>-99634.500000000015</v>
      </c>
      <c r="O68" s="32">
        <f t="shared" si="7"/>
        <v>795965.99999999988</v>
      </c>
      <c r="P68" s="32">
        <f t="shared" si="8"/>
        <v>5762302.2999999989</v>
      </c>
    </row>
    <row r="69" spans="1:16" s="2" customFormat="1" ht="18">
      <c r="A69" s="61" t="s">
        <v>101</v>
      </c>
      <c r="B69" s="30">
        <v>562604.4</v>
      </c>
      <c r="C69" s="30">
        <v>2536137.9</v>
      </c>
      <c r="D69" s="30">
        <v>1334757.0999999999</v>
      </c>
      <c r="E69" s="30"/>
      <c r="F69" s="31">
        <v>577988.6</v>
      </c>
      <c r="G69" s="30">
        <v>62875.000000000007</v>
      </c>
      <c r="H69" s="32">
        <f t="shared" si="9"/>
        <v>5074362.9999999991</v>
      </c>
      <c r="I69" s="30">
        <v>13471.1</v>
      </c>
      <c r="J69" s="30">
        <v>109347.5</v>
      </c>
      <c r="K69" s="30">
        <v>782812.4</v>
      </c>
      <c r="L69" s="30">
        <v>133325.59999999998</v>
      </c>
      <c r="M69" s="32">
        <v>-42790.099999999846</v>
      </c>
      <c r="N69" s="32">
        <v>-33957.500000000095</v>
      </c>
      <c r="O69" s="32">
        <f t="shared" si="7"/>
        <v>962209</v>
      </c>
      <c r="P69" s="32">
        <f t="shared" si="8"/>
        <v>6036571.9999999991</v>
      </c>
    </row>
    <row r="70" spans="1:16" s="2" customFormat="1" ht="18">
      <c r="A70" s="61" t="s">
        <v>104</v>
      </c>
      <c r="B70" s="30">
        <v>634709.1</v>
      </c>
      <c r="C70" s="30">
        <v>2668450.9999999995</v>
      </c>
      <c r="D70" s="30">
        <v>1403020.7999999998</v>
      </c>
      <c r="E70" s="30"/>
      <c r="F70" s="31">
        <v>592259</v>
      </c>
      <c r="G70" s="30">
        <v>58121.2</v>
      </c>
      <c r="H70" s="32">
        <f t="shared" si="9"/>
        <v>5356561.0999999996</v>
      </c>
      <c r="I70" s="30">
        <v>23525.7</v>
      </c>
      <c r="J70" s="30">
        <v>72406.5</v>
      </c>
      <c r="K70" s="30">
        <v>1003649.3</v>
      </c>
      <c r="L70" s="30">
        <v>133325.59999999998</v>
      </c>
      <c r="M70" s="32">
        <v>-85355.299999999595</v>
      </c>
      <c r="N70" s="32">
        <v>-65187.199999999895</v>
      </c>
      <c r="O70" s="32">
        <f t="shared" si="7"/>
        <v>1082364.6000000006</v>
      </c>
      <c r="P70" s="32">
        <f t="shared" si="8"/>
        <v>6438925.7000000002</v>
      </c>
    </row>
    <row r="71" spans="1:16" s="2" customFormat="1" ht="18">
      <c r="A71" s="61" t="s">
        <v>71</v>
      </c>
      <c r="B71" s="30">
        <v>593930.1</v>
      </c>
      <c r="C71" s="30">
        <v>2616199.9000000008</v>
      </c>
      <c r="D71" s="30">
        <v>1446052.7</v>
      </c>
      <c r="E71" s="30"/>
      <c r="F71" s="31">
        <v>602455.9</v>
      </c>
      <c r="G71" s="30">
        <v>66426.600000000006</v>
      </c>
      <c r="H71" s="32">
        <f t="shared" si="9"/>
        <v>5325065.2000000011</v>
      </c>
      <c r="I71" s="30">
        <v>24126.3</v>
      </c>
      <c r="J71" s="30">
        <v>31890.100000000002</v>
      </c>
      <c r="K71" s="30">
        <v>1044919.4000000001</v>
      </c>
      <c r="L71" s="30">
        <v>133325.59999999998</v>
      </c>
      <c r="M71" s="32">
        <v>-82873.300000000192</v>
      </c>
      <c r="N71" s="32">
        <v>-31212.700000000019</v>
      </c>
      <c r="O71" s="32">
        <f t="shared" si="7"/>
        <v>1120175.3999999997</v>
      </c>
      <c r="P71" s="32">
        <f t="shared" si="8"/>
        <v>6445240.6000000006</v>
      </c>
    </row>
    <row r="72" spans="1:16" s="2" customFormat="1" ht="18">
      <c r="A72" s="61" t="s">
        <v>74</v>
      </c>
      <c r="B72" s="30">
        <v>808176.70000000007</v>
      </c>
      <c r="C72" s="30">
        <v>2882701.8</v>
      </c>
      <c r="D72" s="30">
        <v>1500227.0000000005</v>
      </c>
      <c r="E72" s="30"/>
      <c r="F72" s="31">
        <v>540671.6</v>
      </c>
      <c r="G72" s="30">
        <v>70767.8</v>
      </c>
      <c r="H72" s="32">
        <f t="shared" si="9"/>
        <v>5802544.8999999994</v>
      </c>
      <c r="I72" s="30">
        <v>25691.7</v>
      </c>
      <c r="J72" s="30">
        <v>45845.4</v>
      </c>
      <c r="K72" s="30">
        <v>1044118.3999999999</v>
      </c>
      <c r="L72" s="30">
        <v>133325.59999999998</v>
      </c>
      <c r="M72" s="32">
        <v>-264014.79999999993</v>
      </c>
      <c r="N72" s="32">
        <v>-25026.499999999898</v>
      </c>
      <c r="O72" s="32">
        <f t="shared" si="7"/>
        <v>959939.80000000028</v>
      </c>
      <c r="P72" s="32">
        <f t="shared" si="8"/>
        <v>6762484.6999999993</v>
      </c>
    </row>
    <row r="73" spans="1:16" s="2" customFormat="1" ht="18">
      <c r="A73" s="61" t="s">
        <v>77</v>
      </c>
      <c r="B73" s="30">
        <v>923288.29999999993</v>
      </c>
      <c r="C73" s="30">
        <v>3096146.4000000004</v>
      </c>
      <c r="D73" s="30">
        <v>1560106.4000000004</v>
      </c>
      <c r="E73" s="30"/>
      <c r="F73" s="31">
        <v>549514.70000000007</v>
      </c>
      <c r="G73" s="30">
        <v>72609.8</v>
      </c>
      <c r="H73" s="32">
        <f t="shared" si="9"/>
        <v>6201665.6000000006</v>
      </c>
      <c r="I73" s="30">
        <v>28772.5</v>
      </c>
      <c r="J73" s="30">
        <v>31325.1</v>
      </c>
      <c r="K73" s="30">
        <v>1063251.7999999998</v>
      </c>
      <c r="L73" s="30">
        <v>133325.59999999998</v>
      </c>
      <c r="M73" s="32">
        <v>-199582.49999999983</v>
      </c>
      <c r="N73" s="32">
        <v>35771.399999999812</v>
      </c>
      <c r="O73" s="32">
        <f t="shared" si="7"/>
        <v>1092863.9000000001</v>
      </c>
      <c r="P73" s="32">
        <f t="shared" si="8"/>
        <v>7294529.5000000009</v>
      </c>
    </row>
    <row r="74" spans="1:16" s="2" customFormat="1" ht="18">
      <c r="A74" s="61" t="s">
        <v>80</v>
      </c>
      <c r="B74" s="30">
        <v>1045312.9</v>
      </c>
      <c r="C74" s="30">
        <v>3419024.5999999992</v>
      </c>
      <c r="D74" s="30">
        <v>1623035.3</v>
      </c>
      <c r="E74" s="30"/>
      <c r="F74" s="31">
        <v>596084.29999999993</v>
      </c>
      <c r="G74" s="30">
        <v>71296.700000000012</v>
      </c>
      <c r="H74" s="32">
        <f t="shared" si="9"/>
        <v>6754753.7999999989</v>
      </c>
      <c r="I74" s="30">
        <v>29483.3</v>
      </c>
      <c r="J74" s="30">
        <v>13661.300000000001</v>
      </c>
      <c r="K74" s="30">
        <v>1366975.2</v>
      </c>
      <c r="L74" s="30">
        <v>133325.59999999998</v>
      </c>
      <c r="M74" s="32">
        <v>-80750.800000000061</v>
      </c>
      <c r="N74" s="32">
        <v>-97781.699999999953</v>
      </c>
      <c r="O74" s="32">
        <f t="shared" si="7"/>
        <v>1364912.9</v>
      </c>
      <c r="P74" s="32">
        <f t="shared" si="8"/>
        <v>8119666.6999999993</v>
      </c>
    </row>
    <row r="75" spans="1:16" s="2" customFormat="1" ht="18">
      <c r="A75" s="61" t="s">
        <v>65</v>
      </c>
      <c r="B75" s="30">
        <v>1041429.2999999998</v>
      </c>
      <c r="C75" s="30">
        <v>3560506.5</v>
      </c>
      <c r="D75" s="30">
        <v>1656428.9000000001</v>
      </c>
      <c r="E75" s="30">
        <v>1000</v>
      </c>
      <c r="F75" s="31">
        <v>653185.99999999988</v>
      </c>
      <c r="G75" s="30">
        <v>73391.000000000015</v>
      </c>
      <c r="H75" s="32">
        <f t="shared" ref="H75:H76" si="10">SUM(B75:G75)</f>
        <v>6985941.7000000002</v>
      </c>
      <c r="I75" s="30">
        <v>32638.799999999999</v>
      </c>
      <c r="J75" s="30">
        <v>78755.5</v>
      </c>
      <c r="K75" s="30">
        <v>1171728.9999999998</v>
      </c>
      <c r="L75" s="30">
        <v>133325.6</v>
      </c>
      <c r="M75" s="32">
        <v>-75193.499999999825</v>
      </c>
      <c r="N75" s="32">
        <v>-82568.900000000081</v>
      </c>
      <c r="O75" s="32">
        <f t="shared" ref="O75:O76" si="11">SUM(I75:N75)</f>
        <v>1258686.5</v>
      </c>
      <c r="P75" s="32">
        <f t="shared" si="8"/>
        <v>8244628.2000000002</v>
      </c>
    </row>
    <row r="76" spans="1:16" s="2" customFormat="1" ht="18">
      <c r="A76" s="61" t="s">
        <v>68</v>
      </c>
      <c r="B76" s="30">
        <v>1203783.4999999998</v>
      </c>
      <c r="C76" s="30">
        <v>3849278.5999999996</v>
      </c>
      <c r="D76" s="30">
        <v>1756811.7999999998</v>
      </c>
      <c r="E76" s="30">
        <v>1000</v>
      </c>
      <c r="F76" s="31">
        <v>660664.79999999993</v>
      </c>
      <c r="G76" s="30">
        <v>72496.599999999991</v>
      </c>
      <c r="H76" s="32">
        <f t="shared" si="10"/>
        <v>7544035.2999999989</v>
      </c>
      <c r="I76" s="30">
        <v>40136.300000000003</v>
      </c>
      <c r="J76" s="30">
        <v>78723.200000000012</v>
      </c>
      <c r="K76" s="30">
        <v>1239692.3000000003</v>
      </c>
      <c r="L76" s="30">
        <v>133325.6</v>
      </c>
      <c r="M76" s="32">
        <v>-152872.39999999985</v>
      </c>
      <c r="N76" s="32">
        <v>148248.10000000036</v>
      </c>
      <c r="O76" s="32">
        <f t="shared" si="11"/>
        <v>1487253.1000000008</v>
      </c>
      <c r="P76" s="32">
        <f t="shared" si="8"/>
        <v>9031288.4000000004</v>
      </c>
    </row>
    <row r="77" spans="1:16" s="2" customFormat="1" ht="18">
      <c r="A77" s="61" t="s">
        <v>114</v>
      </c>
      <c r="B77" s="30">
        <v>1174838.3999999997</v>
      </c>
      <c r="C77" s="30">
        <v>3895542.7</v>
      </c>
      <c r="D77" s="30">
        <v>1819369.0000000002</v>
      </c>
      <c r="E77" s="30">
        <v>1000</v>
      </c>
      <c r="F77" s="31">
        <v>952810.7</v>
      </c>
      <c r="G77" s="30">
        <v>77726.600000000006</v>
      </c>
      <c r="H77" s="32">
        <v>7921287.3999999994</v>
      </c>
      <c r="I77" s="30">
        <v>42867.7</v>
      </c>
      <c r="J77" s="30">
        <v>79090.2</v>
      </c>
      <c r="K77" s="30">
        <v>1354210.2000000002</v>
      </c>
      <c r="L77" s="30">
        <v>133325.6</v>
      </c>
      <c r="M77" s="32">
        <v>-146964.16299999977</v>
      </c>
      <c r="N77" s="32">
        <v>-119865.63699999964</v>
      </c>
      <c r="O77" s="32">
        <v>1342663.9000000008</v>
      </c>
      <c r="P77" s="32">
        <v>9263951.3000000007</v>
      </c>
    </row>
    <row r="78" spans="1:16" s="2" customFormat="1" ht="18">
      <c r="A78" s="62" t="s">
        <v>4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4"/>
    </row>
    <row r="79" spans="1:16" s="2" customFormat="1" ht="18.75" customHeight="1">
      <c r="A79" s="65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7"/>
    </row>
  </sheetData>
  <mergeCells count="6">
    <mergeCell ref="A78:P79"/>
    <mergeCell ref="A2:P2"/>
    <mergeCell ref="A5:A6"/>
    <mergeCell ref="B5:H5"/>
    <mergeCell ref="I5:O5"/>
    <mergeCell ref="P5:P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65"/>
  <sheetViews>
    <sheetView zoomScale="89" zoomScaleNormal="89" workbookViewId="0">
      <pane ySplit="1" topLeftCell="A2" activePane="bottomLeft" state="frozen"/>
      <selection pane="bottomLeft" activeCell="D32" sqref="D32"/>
    </sheetView>
  </sheetViews>
  <sheetFormatPr baseColWidth="10" defaultColWidth="10.6640625" defaultRowHeight="15.75"/>
  <cols>
    <col min="1" max="1" width="29.21875" customWidth="1"/>
    <col min="2" max="2" width="22.44140625" style="14" customWidth="1"/>
    <col min="3" max="3" width="13.77734375" style="14" bestFit="1" customWidth="1"/>
    <col min="7" max="7" width="17.33203125" customWidth="1"/>
    <col min="10" max="10" width="12.33203125" customWidth="1"/>
    <col min="12" max="12" width="12.44140625" customWidth="1"/>
    <col min="13" max="14" width="15.77734375" customWidth="1"/>
    <col min="16" max="16" width="12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8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3" t="s">
        <v>35</v>
      </c>
      <c r="B5" s="71" t="s">
        <v>1</v>
      </c>
      <c r="C5" s="71"/>
      <c r="D5" s="71"/>
      <c r="E5" s="71"/>
      <c r="F5" s="71"/>
      <c r="G5" s="71"/>
      <c r="H5" s="71"/>
      <c r="I5" s="71" t="s">
        <v>3</v>
      </c>
      <c r="J5" s="71"/>
      <c r="K5" s="71"/>
      <c r="L5" s="71"/>
      <c r="M5" s="71"/>
      <c r="N5" s="71"/>
      <c r="O5" s="71"/>
      <c r="P5" s="72" t="s">
        <v>5</v>
      </c>
    </row>
    <row r="6" spans="1:16" s="33" customFormat="1" ht="93.75">
      <c r="A6" s="74"/>
      <c r="B6" s="37" t="s">
        <v>36</v>
      </c>
      <c r="C6" s="35" t="s">
        <v>37</v>
      </c>
      <c r="D6" s="38" t="s">
        <v>6</v>
      </c>
      <c r="E6" s="38" t="s">
        <v>57</v>
      </c>
      <c r="F6" s="38" t="s">
        <v>38</v>
      </c>
      <c r="G6" s="36" t="s">
        <v>12</v>
      </c>
      <c r="H6" s="35" t="s">
        <v>2</v>
      </c>
      <c r="I6" s="36" t="s">
        <v>51</v>
      </c>
      <c r="J6" s="40" t="s">
        <v>39</v>
      </c>
      <c r="K6" s="38" t="s">
        <v>40</v>
      </c>
      <c r="L6" s="38" t="s">
        <v>54</v>
      </c>
      <c r="M6" s="36" t="s">
        <v>13</v>
      </c>
      <c r="N6" s="39" t="s">
        <v>9</v>
      </c>
      <c r="O6" s="39" t="s">
        <v>2</v>
      </c>
      <c r="P6" s="72"/>
    </row>
    <row r="7" spans="1:16" s="2" customFormat="1" ht="15" customHeight="1">
      <c r="A7" s="41">
        <v>2008</v>
      </c>
      <c r="B7" s="30">
        <v>112622.5</v>
      </c>
      <c r="C7" s="30">
        <v>207061.90000000005</v>
      </c>
      <c r="D7" s="30">
        <v>99838.999999999985</v>
      </c>
      <c r="E7" s="30"/>
      <c r="F7" s="31">
        <v>63073.699999999953</v>
      </c>
      <c r="G7" s="30">
        <v>7693.2999999999975</v>
      </c>
      <c r="H7" s="32">
        <f t="shared" ref="H7:H8" si="0">SUM(B7:G7)</f>
        <v>490290.39999999997</v>
      </c>
      <c r="I7" s="30">
        <v>8345</v>
      </c>
      <c r="J7" s="30">
        <v>5225.7</v>
      </c>
      <c r="K7" s="30">
        <v>113622.39999999999</v>
      </c>
      <c r="L7" s="30"/>
      <c r="M7" s="32">
        <v>-3768.2999999999984</v>
      </c>
      <c r="N7" s="32">
        <v>55045</v>
      </c>
      <c r="O7" s="32">
        <f t="shared" ref="O7:O16" si="1">SUM(I7:N7)</f>
        <v>178469.8</v>
      </c>
      <c r="P7" s="32">
        <f t="shared" ref="P7:P12" si="2">O7+H7</f>
        <v>668760.19999999995</v>
      </c>
    </row>
    <row r="8" spans="1:16" s="2" customFormat="1">
      <c r="A8" s="41">
        <v>2009</v>
      </c>
      <c r="B8" s="30">
        <v>120909.20000000001</v>
      </c>
      <c r="C8" s="30">
        <v>246210.90000000002</v>
      </c>
      <c r="D8" s="30">
        <v>116937.90000000001</v>
      </c>
      <c r="E8" s="30"/>
      <c r="F8" s="31">
        <v>81245.400000000009</v>
      </c>
      <c r="G8" s="30">
        <v>9700.5</v>
      </c>
      <c r="H8" s="32">
        <f t="shared" si="0"/>
        <v>575003.9</v>
      </c>
      <c r="I8" s="30">
        <v>11783.1</v>
      </c>
      <c r="J8" s="30">
        <v>3627.5</v>
      </c>
      <c r="K8" s="30">
        <v>143779.1</v>
      </c>
      <c r="L8" s="30"/>
      <c r="M8" s="32">
        <v>-1285.7000000000069</v>
      </c>
      <c r="N8" s="32">
        <v>74176.800000000003</v>
      </c>
      <c r="O8" s="32">
        <f t="shared" si="1"/>
        <v>232080.8</v>
      </c>
      <c r="P8" s="32">
        <f t="shared" si="2"/>
        <v>807084.7</v>
      </c>
    </row>
    <row r="9" spans="1:16" s="2" customFormat="1">
      <c r="A9" s="41">
        <v>2010</v>
      </c>
      <c r="B9" s="30">
        <v>138046.20000000001</v>
      </c>
      <c r="C9" s="30">
        <v>325647.41550299997</v>
      </c>
      <c r="D9" s="30">
        <v>153042.70000000001</v>
      </c>
      <c r="E9" s="30"/>
      <c r="F9" s="31">
        <v>89619.9</v>
      </c>
      <c r="G9" s="30">
        <v>12715.400000000001</v>
      </c>
      <c r="H9" s="32">
        <f>SUM(B9:G9)</f>
        <v>719071.6155030001</v>
      </c>
      <c r="I9" s="30">
        <v>17033.199999999997</v>
      </c>
      <c r="J9" s="30">
        <v>10515.6</v>
      </c>
      <c r="K9" s="30">
        <v>189548.19999999998</v>
      </c>
      <c r="L9" s="30"/>
      <c r="M9" s="32">
        <v>3236.4844970000017</v>
      </c>
      <c r="N9" s="32">
        <v>40070.499999999993</v>
      </c>
      <c r="O9" s="32">
        <f t="shared" si="1"/>
        <v>260403.98449699997</v>
      </c>
      <c r="P9" s="32">
        <f t="shared" si="2"/>
        <v>979475.60000000009</v>
      </c>
    </row>
    <row r="10" spans="1:16" s="2" customFormat="1">
      <c r="A10" s="41">
        <v>2011</v>
      </c>
      <c r="B10" s="30">
        <v>152049.79999999999</v>
      </c>
      <c r="C10" s="30">
        <v>324233.86666666658</v>
      </c>
      <c r="D10" s="30">
        <v>190372.39999999997</v>
      </c>
      <c r="E10" s="30"/>
      <c r="F10" s="31">
        <v>89131.400000000009</v>
      </c>
      <c r="G10" s="30">
        <v>17995.999999999996</v>
      </c>
      <c r="H10" s="32">
        <f t="shared" ref="H10:H17" si="3">SUM(B10:G10)</f>
        <v>773783.46666666656</v>
      </c>
      <c r="I10" s="30">
        <v>15478.699999999999</v>
      </c>
      <c r="J10" s="30">
        <v>12302.2</v>
      </c>
      <c r="K10" s="30">
        <v>237586.19999999998</v>
      </c>
      <c r="L10" s="30"/>
      <c r="M10" s="32">
        <v>9396.5000000000055</v>
      </c>
      <c r="N10" s="32">
        <v>58205.333333333321</v>
      </c>
      <c r="O10" s="32">
        <f t="shared" si="1"/>
        <v>332968.93333333329</v>
      </c>
      <c r="P10" s="32">
        <f t="shared" si="2"/>
        <v>1106752.3999999999</v>
      </c>
    </row>
    <row r="11" spans="1:16" s="2" customFormat="1">
      <c r="A11" s="41">
        <v>2012</v>
      </c>
      <c r="B11" s="30">
        <v>170990.69999999998</v>
      </c>
      <c r="C11" s="30">
        <v>351213.60000000003</v>
      </c>
      <c r="D11" s="30">
        <v>221036.7</v>
      </c>
      <c r="E11" s="30"/>
      <c r="F11" s="31">
        <v>134007.29999999999</v>
      </c>
      <c r="G11" s="30">
        <v>20402.899999999998</v>
      </c>
      <c r="H11" s="32">
        <f t="shared" si="3"/>
        <v>897651.20000000007</v>
      </c>
      <c r="I11" s="30">
        <v>17471.5</v>
      </c>
      <c r="J11" s="30">
        <v>15658.2</v>
      </c>
      <c r="K11" s="30">
        <v>295446.90000000002</v>
      </c>
      <c r="L11" s="30"/>
      <c r="M11" s="32">
        <v>-3692.6000000000117</v>
      </c>
      <c r="N11" s="32">
        <v>14473.7</v>
      </c>
      <c r="O11" s="32">
        <f t="shared" si="1"/>
        <v>339357.7</v>
      </c>
      <c r="P11" s="32">
        <f t="shared" si="2"/>
        <v>1237008.9000000001</v>
      </c>
    </row>
    <row r="12" spans="1:16" s="2" customFormat="1">
      <c r="A12" s="41">
        <v>2013</v>
      </c>
      <c r="B12" s="30">
        <v>184188.60000000003</v>
      </c>
      <c r="C12" s="30">
        <v>402424.5</v>
      </c>
      <c r="D12" s="30">
        <v>264023.3</v>
      </c>
      <c r="E12" s="30"/>
      <c r="F12" s="31">
        <v>136096.19999999998</v>
      </c>
      <c r="G12" s="30">
        <v>26738.600000000006</v>
      </c>
      <c r="H12" s="32">
        <f t="shared" si="3"/>
        <v>1013471.2000000001</v>
      </c>
      <c r="I12" s="30">
        <v>17595.400000000001</v>
      </c>
      <c r="J12" s="30">
        <v>7533</v>
      </c>
      <c r="K12" s="30">
        <v>317119.3</v>
      </c>
      <c r="L12" s="30"/>
      <c r="M12" s="32">
        <v>-7557.7000000000126</v>
      </c>
      <c r="N12" s="32">
        <v>5349.9000000000406</v>
      </c>
      <c r="O12" s="32">
        <f t="shared" si="1"/>
        <v>340039.9</v>
      </c>
      <c r="P12" s="32">
        <f t="shared" si="2"/>
        <v>1353511.1</v>
      </c>
    </row>
    <row r="13" spans="1:16" s="2" customFormat="1">
      <c r="A13" s="41">
        <v>2014</v>
      </c>
      <c r="B13" s="30">
        <v>195547.7</v>
      </c>
      <c r="C13" s="30">
        <v>458310.60000000003</v>
      </c>
      <c r="D13" s="30">
        <v>288594.30000000005</v>
      </c>
      <c r="E13" s="30"/>
      <c r="F13" s="31">
        <v>164626.70000000004</v>
      </c>
      <c r="G13" s="30">
        <v>34759.1</v>
      </c>
      <c r="H13" s="32">
        <f t="shared" si="3"/>
        <v>1141838.4000000001</v>
      </c>
      <c r="I13" s="30">
        <v>18489.400000000001</v>
      </c>
      <c r="J13" s="30">
        <v>9222.6</v>
      </c>
      <c r="K13" s="30">
        <v>385480.5</v>
      </c>
      <c r="L13" s="30"/>
      <c r="M13" s="32">
        <v>-7032.8999999999824</v>
      </c>
      <c r="N13" s="32">
        <v>-47293.900000000009</v>
      </c>
      <c r="O13" s="32">
        <f t="shared" si="1"/>
        <v>358865.7</v>
      </c>
      <c r="P13" s="32">
        <f>O13+H13</f>
        <v>1500704.1</v>
      </c>
    </row>
    <row r="14" spans="1:16" s="2" customFormat="1">
      <c r="A14" s="41">
        <v>2015</v>
      </c>
      <c r="B14" s="30">
        <v>202881.5</v>
      </c>
      <c r="C14" s="30">
        <v>440851.1999999999</v>
      </c>
      <c r="D14" s="30">
        <v>327388.60000000003</v>
      </c>
      <c r="E14" s="30"/>
      <c r="F14" s="31">
        <v>135251.80000000002</v>
      </c>
      <c r="G14" s="30">
        <v>48906.30000000001</v>
      </c>
      <c r="H14" s="32">
        <f t="shared" si="3"/>
        <v>1155279.4000000001</v>
      </c>
      <c r="I14" s="30">
        <v>12527.599999999999</v>
      </c>
      <c r="J14" s="30">
        <v>5645.1</v>
      </c>
      <c r="K14" s="30">
        <v>422409.19999999995</v>
      </c>
      <c r="L14" s="30"/>
      <c r="M14" s="32">
        <v>-25004.400000000005</v>
      </c>
      <c r="N14" s="32">
        <v>-59588.299999999974</v>
      </c>
      <c r="O14" s="32">
        <f t="shared" si="1"/>
        <v>355989.19999999995</v>
      </c>
      <c r="P14" s="32">
        <f t="shared" ref="P14:P16" si="4">O14+H14</f>
        <v>1511268.6</v>
      </c>
    </row>
    <row r="15" spans="1:16" s="2" customFormat="1">
      <c r="A15" s="41">
        <v>2016</v>
      </c>
      <c r="B15" s="30">
        <v>231214.6</v>
      </c>
      <c r="C15" s="30">
        <v>579093.39986500004</v>
      </c>
      <c r="D15" s="30">
        <v>282784.59999999998</v>
      </c>
      <c r="E15" s="30"/>
      <c r="F15" s="31">
        <v>93970.000135000024</v>
      </c>
      <c r="G15" s="30">
        <v>47647.9</v>
      </c>
      <c r="H15" s="32">
        <f t="shared" si="3"/>
        <v>1234710.5</v>
      </c>
      <c r="I15" s="30">
        <v>13744.4</v>
      </c>
      <c r="J15" s="30">
        <v>12385</v>
      </c>
      <c r="K15" s="30">
        <v>475463.3</v>
      </c>
      <c r="L15" s="30">
        <v>72879.900000000009</v>
      </c>
      <c r="M15" s="32">
        <v>-60227.500000000029</v>
      </c>
      <c r="N15" s="32">
        <v>-39482.000000000044</v>
      </c>
      <c r="O15" s="32">
        <f t="shared" si="1"/>
        <v>474763.09999999992</v>
      </c>
      <c r="P15" s="32">
        <f t="shared" si="4"/>
        <v>1709473.5999999999</v>
      </c>
    </row>
    <row r="16" spans="1:16" s="2" customFormat="1">
      <c r="A16" s="41">
        <v>2017</v>
      </c>
      <c r="B16" s="30">
        <v>263446.60000000003</v>
      </c>
      <c r="C16" s="30">
        <v>732242.5</v>
      </c>
      <c r="D16" s="30">
        <v>345183.6</v>
      </c>
      <c r="E16" s="30"/>
      <c r="F16" s="31">
        <v>158586.29999999999</v>
      </c>
      <c r="G16" s="30">
        <v>57180.100000000006</v>
      </c>
      <c r="H16" s="32">
        <f>SUM(B16:G16)</f>
        <v>1556639.1000000003</v>
      </c>
      <c r="I16" s="30">
        <v>12022.2</v>
      </c>
      <c r="J16" s="30">
        <v>17665.900000000001</v>
      </c>
      <c r="K16" s="30">
        <v>514286.39999999997</v>
      </c>
      <c r="L16" s="30">
        <v>77484.100000000006</v>
      </c>
      <c r="M16" s="32">
        <v>-55319.700000000077</v>
      </c>
      <c r="N16" s="32">
        <v>-133064.19999999998</v>
      </c>
      <c r="O16" s="32">
        <f t="shared" si="1"/>
        <v>433074.69999999995</v>
      </c>
      <c r="P16" s="32">
        <f t="shared" si="4"/>
        <v>1989713.8000000003</v>
      </c>
    </row>
    <row r="17" spans="1:16" s="2" customFormat="1">
      <c r="A17" s="41">
        <v>2018</v>
      </c>
      <c r="B17" s="30">
        <v>295501.09999999998</v>
      </c>
      <c r="C17" s="30">
        <v>914642.00000000012</v>
      </c>
      <c r="D17" s="30">
        <v>415718.1</v>
      </c>
      <c r="E17" s="30"/>
      <c r="F17" s="31">
        <v>171510.19999999998</v>
      </c>
      <c r="G17" s="30">
        <v>70511.199999999983</v>
      </c>
      <c r="H17" s="32">
        <f t="shared" si="3"/>
        <v>1867882.6</v>
      </c>
      <c r="I17" s="30">
        <v>12578.800000000001</v>
      </c>
      <c r="J17" s="30">
        <v>20055.699999999997</v>
      </c>
      <c r="K17" s="30">
        <v>597121.29999999993</v>
      </c>
      <c r="L17" s="30">
        <v>93615</v>
      </c>
      <c r="M17" s="32">
        <v>-50731.299999999996</v>
      </c>
      <c r="N17" s="32">
        <v>-196479.80000000002</v>
      </c>
      <c r="O17" s="32">
        <f t="shared" ref="O17:O23" si="5">SUM(I17:N17)</f>
        <v>476159.69999999984</v>
      </c>
      <c r="P17" s="32">
        <f t="shared" ref="P17:P23" si="6">O17+H17</f>
        <v>2344042.2999999998</v>
      </c>
    </row>
    <row r="18" spans="1:16" s="2" customFormat="1">
      <c r="A18" s="41">
        <v>2019</v>
      </c>
      <c r="B18" s="30">
        <v>359838.80000000005</v>
      </c>
      <c r="C18" s="30">
        <v>1070136.7999999998</v>
      </c>
      <c r="D18" s="30">
        <v>584633</v>
      </c>
      <c r="E18" s="30"/>
      <c r="F18" s="31">
        <v>188088.8</v>
      </c>
      <c r="G18" s="30">
        <v>99059</v>
      </c>
      <c r="H18" s="32">
        <f t="shared" ref="H18:H23" si="7">SUM(B18:G18)</f>
        <v>2301756.4</v>
      </c>
      <c r="I18" s="30">
        <v>13357.7</v>
      </c>
      <c r="J18" s="30">
        <v>59688.299999999996</v>
      </c>
      <c r="K18" s="30">
        <v>694562.6</v>
      </c>
      <c r="L18" s="30">
        <v>109217.60000000001</v>
      </c>
      <c r="M18" s="32">
        <v>-66658.8</v>
      </c>
      <c r="N18" s="32">
        <v>-283513.40000000002</v>
      </c>
      <c r="O18" s="32">
        <f t="shared" si="5"/>
        <v>526653.99999999988</v>
      </c>
      <c r="P18" s="32">
        <f t="shared" si="6"/>
        <v>2828410.4</v>
      </c>
    </row>
    <row r="19" spans="1:16" s="2" customFormat="1">
      <c r="A19" s="41">
        <v>2020</v>
      </c>
      <c r="B19" s="30">
        <v>433211.8</v>
      </c>
      <c r="C19" s="30">
        <v>1369841.3000000003</v>
      </c>
      <c r="D19" s="30">
        <v>723397.99999999988</v>
      </c>
      <c r="E19" s="30"/>
      <c r="F19" s="31">
        <v>207328.49999999997</v>
      </c>
      <c r="G19" s="30">
        <f>141279.8+179.1</f>
        <v>141458.9</v>
      </c>
      <c r="H19" s="32">
        <f t="shared" si="7"/>
        <v>2875238.5</v>
      </c>
      <c r="I19" s="30">
        <v>18100</v>
      </c>
      <c r="J19" s="30">
        <v>63218.3</v>
      </c>
      <c r="K19" s="30">
        <v>793900.2</v>
      </c>
      <c r="L19" s="30">
        <v>124007.9</v>
      </c>
      <c r="M19" s="32">
        <v>-52119.700000000012</v>
      </c>
      <c r="N19" s="32">
        <v>-281606.31651700003</v>
      </c>
      <c r="O19" s="32">
        <f t="shared" si="5"/>
        <v>665500.38348299987</v>
      </c>
      <c r="P19" s="32">
        <f t="shared" si="6"/>
        <v>3540738.8834830001</v>
      </c>
    </row>
    <row r="20" spans="1:16" s="2" customFormat="1" ht="18">
      <c r="A20" s="41" t="s">
        <v>58</v>
      </c>
      <c r="B20" s="30">
        <v>478733.2</v>
      </c>
      <c r="C20" s="30">
        <v>1569167.3999999997</v>
      </c>
      <c r="D20" s="30">
        <v>987235.6</v>
      </c>
      <c r="E20" s="30"/>
      <c r="F20" s="31">
        <v>254710.69999999998</v>
      </c>
      <c r="G20" s="30">
        <v>12289.7</v>
      </c>
      <c r="H20" s="32">
        <f t="shared" si="7"/>
        <v>3302136.6</v>
      </c>
      <c r="I20" s="30">
        <v>19417</v>
      </c>
      <c r="J20" s="30">
        <v>56884.399999999994</v>
      </c>
      <c r="K20" s="30">
        <v>955897.49999999988</v>
      </c>
      <c r="L20" s="30">
        <v>133325.59999999998</v>
      </c>
      <c r="M20" s="32">
        <v>-30939.200000000114</v>
      </c>
      <c r="N20" s="32">
        <v>-306922.70000000007</v>
      </c>
      <c r="O20" s="32">
        <f t="shared" si="5"/>
        <v>827662.59999999974</v>
      </c>
      <c r="P20" s="32">
        <f t="shared" si="6"/>
        <v>4129799.1999999997</v>
      </c>
    </row>
    <row r="21" spans="1:16" s="2" customFormat="1" ht="18">
      <c r="A21" s="41" t="s">
        <v>59</v>
      </c>
      <c r="B21" s="30">
        <v>564946.69999999995</v>
      </c>
      <c r="C21" s="30">
        <v>2411608.6</v>
      </c>
      <c r="D21" s="30">
        <v>1235637.5000000002</v>
      </c>
      <c r="E21" s="30"/>
      <c r="F21" s="31">
        <v>300212.10000000009</v>
      </c>
      <c r="G21" s="30">
        <v>38223.800000000003</v>
      </c>
      <c r="H21" s="32">
        <f t="shared" si="7"/>
        <v>4550628.7</v>
      </c>
      <c r="I21" s="30">
        <v>14439.7</v>
      </c>
      <c r="J21" s="30">
        <v>86450.8</v>
      </c>
      <c r="K21" s="30">
        <v>1164676.8</v>
      </c>
      <c r="L21" s="30">
        <v>133325.59999999998</v>
      </c>
      <c r="M21" s="32">
        <v>-137954.7999999997</v>
      </c>
      <c r="N21" s="32">
        <v>-249586.00000000003</v>
      </c>
      <c r="O21" s="32">
        <f t="shared" si="5"/>
        <v>1011352.1000000001</v>
      </c>
      <c r="P21" s="32">
        <f t="shared" si="6"/>
        <v>5561980.8000000007</v>
      </c>
    </row>
    <row r="22" spans="1:16" s="2" customFormat="1" ht="18">
      <c r="A22" s="41" t="s">
        <v>60</v>
      </c>
      <c r="B22" s="30">
        <v>634709.1</v>
      </c>
      <c r="C22" s="30">
        <v>2668450.9999999995</v>
      </c>
      <c r="D22" s="30">
        <v>1403020.7999999998</v>
      </c>
      <c r="E22" s="30"/>
      <c r="F22" s="31">
        <v>592259</v>
      </c>
      <c r="G22" s="30">
        <v>58121.2</v>
      </c>
      <c r="H22" s="32">
        <f t="shared" si="7"/>
        <v>5356561.0999999996</v>
      </c>
      <c r="I22" s="30">
        <v>23525.7</v>
      </c>
      <c r="J22" s="30">
        <v>72406.5</v>
      </c>
      <c r="K22" s="30">
        <v>1003649.3</v>
      </c>
      <c r="L22" s="30">
        <v>133325.59999999998</v>
      </c>
      <c r="M22" s="32">
        <v>-85355.299999999595</v>
      </c>
      <c r="N22" s="32">
        <v>-65187.199999999895</v>
      </c>
      <c r="O22" s="32">
        <f t="shared" si="5"/>
        <v>1082364.6000000006</v>
      </c>
      <c r="P22" s="32">
        <f t="shared" si="6"/>
        <v>6438925.7000000002</v>
      </c>
    </row>
    <row r="23" spans="1:16" s="2" customFormat="1" ht="18">
      <c r="A23" s="41" t="s">
        <v>61</v>
      </c>
      <c r="B23" s="30">
        <v>1045312.9</v>
      </c>
      <c r="C23" s="30">
        <v>3419024.5999999992</v>
      </c>
      <c r="D23" s="30">
        <v>1623035.3</v>
      </c>
      <c r="E23" s="30"/>
      <c r="F23" s="31">
        <v>596084.29999999993</v>
      </c>
      <c r="G23" s="30">
        <v>71296.700000000012</v>
      </c>
      <c r="H23" s="32">
        <f t="shared" si="7"/>
        <v>6754753.7999999989</v>
      </c>
      <c r="I23" s="30">
        <v>29483.3</v>
      </c>
      <c r="J23" s="30">
        <v>13661.300000000001</v>
      </c>
      <c r="K23" s="30">
        <v>1366975.2</v>
      </c>
      <c r="L23" s="30">
        <v>133325.59999999998</v>
      </c>
      <c r="M23" s="32">
        <v>-80750.800000000061</v>
      </c>
      <c r="N23" s="32">
        <v>-97781.699999999953</v>
      </c>
      <c r="O23" s="32">
        <f t="shared" si="5"/>
        <v>1364912.9</v>
      </c>
      <c r="P23" s="32">
        <f t="shared" si="6"/>
        <v>8119666.6999999993</v>
      </c>
    </row>
    <row r="24" spans="1:16" s="2" customFormat="1" ht="18.75" customHeight="1">
      <c r="A24" s="62" t="s">
        <v>4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/>
    </row>
    <row r="25" spans="1:16" s="2" customFormat="1" ht="18.75" customHeight="1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7"/>
    </row>
    <row r="26" spans="1:16">
      <c r="B26"/>
      <c r="C26"/>
    </row>
    <row r="27" spans="1:16">
      <c r="B27"/>
      <c r="C27"/>
    </row>
    <row r="28" spans="1:16">
      <c r="B28"/>
      <c r="C28"/>
    </row>
    <row r="29" spans="1:16">
      <c r="B29"/>
      <c r="C29"/>
    </row>
    <row r="30" spans="1:16">
      <c r="B30"/>
      <c r="C30"/>
    </row>
    <row r="31" spans="1:16">
      <c r="B31"/>
      <c r="C31"/>
    </row>
    <row r="32" spans="1:16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</sheetData>
  <mergeCells count="6">
    <mergeCell ref="A24:P25"/>
    <mergeCell ref="A2:P2"/>
    <mergeCell ref="A5:A6"/>
    <mergeCell ref="B5:H5"/>
    <mergeCell ref="I5:O5"/>
    <mergeCell ref="P5:P6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IRATUZI Gad</cp:lastModifiedBy>
  <cp:lastPrinted>2016-11-30T12:33:26Z</cp:lastPrinted>
  <dcterms:created xsi:type="dcterms:W3CDTF">2000-09-13T06:18:37Z</dcterms:created>
  <dcterms:modified xsi:type="dcterms:W3CDTF">2025-11-06T14:23:24Z</dcterms:modified>
</cp:coreProperties>
</file>