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<sst xmlns="http://schemas.openxmlformats.org/spreadsheetml/2006/main" count="158" uniqueCount="66">
  <si>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</si>
  <si>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</si>
  <si>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</si>
  <si>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</si>
  <si>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</si>
  <si>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</si>
  <si>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</si>
  <si>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</si>
  <si>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</si>
  <si>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</si>
  <si>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</si>
  <si>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</si>
  <si>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</si>
  <si>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</si>
  <si>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</si>
  <si>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</si>
  <si>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</si>
  <si>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</si>
  <si>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</si>
  <si>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</si>
  <si>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</si>
  <si>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</si>
  <si>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</si>
  <si>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</si>
  <si>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</si>
  <si>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</si>
  <si>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</si>
  <si>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</si>
  <si>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</si>
  <si>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</si>
  <si>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</si>
  <si>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</si>
  <si>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</si>
  <si>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</si>
  <si>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</si>
  <si>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</si>
  <si>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</si>
  <si>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</si>
  <si>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</si>
  <si>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</si>
  <si>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</si>
  <si>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</si>
  <si>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</si>
  <si>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</si>
  <si>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</si>
  <si>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</si>
  <si>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</si>
  <si>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</si>
  <si>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</si>
  <si>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</si>
  <si>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</si>
  <si>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</si>
  <si>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</si>
  <si>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</si>
  <si>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</si>
  <si>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</si>
  <si>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</si>
  <si>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</si>
  <si>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</si>
  <si>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</si>
  <si>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</si>
  <si>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</si>
  <si>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t>2024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</si>
  <si>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</si>
  <si>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T3- 2025</t>
  </si>
  <si>
    <t>Source des données :Commerce extérieur(OBR)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</si>
</sst>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11" xfId="0" applyFont="1" applyFill="1" applyBorder="1" applyAlignment="1">
      <alignment horizontal="center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2" t="s">
        <v>46</v>
      </c>
      <c r="C29" s="29" t="s">
        <v>26</v>
      </c>
    </row>
    <row r="30" spans="2:3" x14ac:dyDescent="0.25">
      <c r="B30" s="73"/>
      <c r="C30" s="30" t="s">
        <v>0</v>
      </c>
    </row>
    <row r="31" spans="2:3" x14ac:dyDescent="0.25">
      <c r="B31" s="73"/>
      <c r="C31" s="30" t="s">
        <v>1</v>
      </c>
    </row>
    <row r="32" spans="2:3" x14ac:dyDescent="0.25">
      <c r="B32" s="74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3" workbookViewId="0">
      <selection activeCell="E21" sqref="E21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45901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64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62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2" t="s">
        <v>46</v>
      </c>
      <c r="C31" s="29" t="s">
        <v>26</v>
      </c>
      <c r="D31" s="1"/>
      <c r="E31" s="1"/>
    </row>
    <row r="32" spans="2:5" x14ac:dyDescent="0.25">
      <c r="B32" s="73"/>
      <c r="C32" s="30" t="s">
        <v>0</v>
      </c>
      <c r="D32" s="1"/>
      <c r="E32" s="1"/>
    </row>
    <row r="33" spans="2:5" x14ac:dyDescent="0.25">
      <c r="B33" s="73"/>
      <c r="C33" s="30" t="s">
        <v>1</v>
      </c>
      <c r="D33" s="1"/>
      <c r="E33" s="1"/>
    </row>
    <row r="34" spans="2:5" x14ac:dyDescent="0.25">
      <c r="B34" s="74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86"/>
  <sheetViews>
    <sheetView workbookViewId="0">
      <pane xSplit="1" ySplit="7" topLeftCell="B280" activePane="bottomRight" state="frozen"/>
      <selection pane="topRight" activeCell="B1" sqref="B1"/>
      <selection pane="bottomLeft" activeCell="A8" sqref="A8"/>
      <selection pane="bottomRight" activeCell="A283" sqref="A283:B283"/>
    </sheetView>
  </sheetViews>
  <sheetFormatPr defaultColWidth="12.6640625" defaultRowHeight="15.75" x14ac:dyDescent="0.25"/>
  <cols>
    <col min="1" max="1" width="29.33203125" style="28" customWidth="1"/>
    <col min="2" max="3" width="12.6640625" style="59" customWidth="1"/>
    <col min="4" max="4" width="22.33203125" style="59" customWidth="1"/>
    <col min="5" max="5" width="14.109375" style="5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5"/>
    </row>
    <row r="3" spans="1:5" x14ac:dyDescent="0.25">
      <c r="A3" s="42"/>
      <c r="B3" s="43"/>
      <c r="C3" s="43"/>
      <c r="D3" s="43"/>
      <c r="E3" s="48" t="s">
        <v>14</v>
      </c>
    </row>
    <row r="4" spans="1:5" ht="18" x14ac:dyDescent="0.25">
      <c r="A4" s="75" t="s">
        <v>54</v>
      </c>
      <c r="B4" s="76"/>
      <c r="C4" s="76"/>
      <c r="D4" s="76"/>
      <c r="E4" s="77"/>
    </row>
    <row r="5" spans="1:5" x14ac:dyDescent="0.25">
      <c r="A5" s="45"/>
      <c r="B5" s="49"/>
      <c r="C5" s="49"/>
      <c r="D5" s="49"/>
      <c r="E5" s="50"/>
    </row>
    <row r="6" spans="1:5" x14ac:dyDescent="0.25">
      <c r="A6" s="18" t="s">
        <v>50</v>
      </c>
      <c r="B6" s="78" t="s">
        <v>26</v>
      </c>
      <c r="C6" s="78" t="s">
        <v>0</v>
      </c>
      <c r="D6" s="78" t="s">
        <v>1</v>
      </c>
      <c r="E6" s="78" t="s">
        <v>2</v>
      </c>
    </row>
    <row r="7" spans="1:5" x14ac:dyDescent="0.25">
      <c r="A7" s="36" t="s">
        <v>49</v>
      </c>
      <c r="B7" s="79"/>
      <c r="C7" s="79"/>
      <c r="D7" s="79"/>
      <c r="E7" s="79"/>
    </row>
    <row r="8" spans="1:5" x14ac:dyDescent="0.25">
      <c r="A8" s="37">
        <v>36526</v>
      </c>
      <c r="B8" s="51">
        <v>1978</v>
      </c>
      <c r="C8" s="52">
        <v>171</v>
      </c>
      <c r="D8" s="52">
        <v>1181</v>
      </c>
      <c r="E8" s="52" t="s">
        <v>8</v>
      </c>
    </row>
    <row r="9" spans="1:5" x14ac:dyDescent="0.25">
      <c r="A9" s="37">
        <v>36557</v>
      </c>
      <c r="B9" s="51">
        <v>621</v>
      </c>
      <c r="C9" s="52" t="s">
        <v>8</v>
      </c>
      <c r="D9" s="52">
        <v>3833</v>
      </c>
      <c r="E9" s="52" t="s">
        <v>8</v>
      </c>
    </row>
    <row r="10" spans="1:5" x14ac:dyDescent="0.25">
      <c r="A10" s="37">
        <v>36586</v>
      </c>
      <c r="B10" s="51">
        <v>2645</v>
      </c>
      <c r="C10" s="52">
        <v>268</v>
      </c>
      <c r="D10" s="52">
        <v>3962</v>
      </c>
      <c r="E10" s="52" t="s">
        <v>8</v>
      </c>
    </row>
    <row r="11" spans="1:5" x14ac:dyDescent="0.25">
      <c r="A11" s="37">
        <v>36617</v>
      </c>
      <c r="B11" s="51">
        <v>5178</v>
      </c>
      <c r="C11" s="52">
        <v>541</v>
      </c>
      <c r="D11" s="52">
        <v>4021</v>
      </c>
      <c r="E11" s="52">
        <v>129</v>
      </c>
    </row>
    <row r="12" spans="1:5" x14ac:dyDescent="0.25">
      <c r="A12" s="37">
        <v>36647</v>
      </c>
      <c r="B12" s="51">
        <v>6493</v>
      </c>
      <c r="C12" s="52">
        <v>326</v>
      </c>
      <c r="D12" s="52">
        <v>4514</v>
      </c>
      <c r="E12" s="52">
        <v>1517</v>
      </c>
    </row>
    <row r="13" spans="1:5" x14ac:dyDescent="0.25">
      <c r="A13" s="37">
        <v>36678</v>
      </c>
      <c r="B13" s="51">
        <v>2191</v>
      </c>
      <c r="C13" s="52">
        <v>226</v>
      </c>
      <c r="D13" s="52">
        <v>4519</v>
      </c>
      <c r="E13" s="52">
        <v>64</v>
      </c>
    </row>
    <row r="14" spans="1:5" x14ac:dyDescent="0.25">
      <c r="A14" s="37">
        <v>36708</v>
      </c>
      <c r="B14" s="51">
        <v>2425</v>
      </c>
      <c r="C14" s="52">
        <v>174</v>
      </c>
      <c r="D14" s="52">
        <v>737</v>
      </c>
      <c r="E14" s="52" t="s">
        <v>8</v>
      </c>
    </row>
    <row r="15" spans="1:5" x14ac:dyDescent="0.25">
      <c r="A15" s="37">
        <v>36739</v>
      </c>
      <c r="B15" s="51">
        <v>2625</v>
      </c>
      <c r="C15" s="52">
        <v>82</v>
      </c>
      <c r="D15" s="52">
        <v>2662</v>
      </c>
      <c r="E15" s="52" t="s">
        <v>8</v>
      </c>
    </row>
    <row r="16" spans="1:5" x14ac:dyDescent="0.25">
      <c r="A16" s="37">
        <v>36770</v>
      </c>
      <c r="B16" s="51">
        <v>2698</v>
      </c>
      <c r="C16" s="52" t="s">
        <v>8</v>
      </c>
      <c r="D16" s="52">
        <v>1141</v>
      </c>
      <c r="E16" s="52">
        <v>1</v>
      </c>
    </row>
    <row r="17" spans="1:5" x14ac:dyDescent="0.25">
      <c r="A17" s="37">
        <v>36800</v>
      </c>
      <c r="B17" s="51">
        <v>2729</v>
      </c>
      <c r="C17" s="52">
        <v>330</v>
      </c>
      <c r="D17" s="52">
        <v>2372</v>
      </c>
      <c r="E17" s="52" t="s">
        <v>8</v>
      </c>
    </row>
    <row r="18" spans="1:5" x14ac:dyDescent="0.25">
      <c r="A18" s="37">
        <v>36831</v>
      </c>
      <c r="B18" s="51">
        <v>2031</v>
      </c>
      <c r="C18" s="52">
        <v>55</v>
      </c>
      <c r="D18" s="52">
        <v>2563</v>
      </c>
      <c r="E18" s="52" t="s">
        <v>8</v>
      </c>
    </row>
    <row r="19" spans="1:5" x14ac:dyDescent="0.25">
      <c r="A19" s="37">
        <v>36861</v>
      </c>
      <c r="B19" s="51">
        <v>2179</v>
      </c>
      <c r="C19" s="52">
        <v>444</v>
      </c>
      <c r="D19" s="52">
        <v>3253</v>
      </c>
      <c r="E19" s="52" t="s">
        <v>8</v>
      </c>
    </row>
    <row r="20" spans="1:5" x14ac:dyDescent="0.25">
      <c r="A20" s="37">
        <v>36892</v>
      </c>
      <c r="B20" s="51">
        <v>1918</v>
      </c>
      <c r="C20" s="52">
        <v>247</v>
      </c>
      <c r="D20" s="52">
        <v>2753</v>
      </c>
      <c r="E20" s="52" t="s">
        <v>8</v>
      </c>
    </row>
    <row r="21" spans="1:5" x14ac:dyDescent="0.25">
      <c r="A21" s="37">
        <v>36923</v>
      </c>
      <c r="B21" s="51">
        <v>2122</v>
      </c>
      <c r="C21" s="52">
        <v>284</v>
      </c>
      <c r="D21" s="52">
        <v>2506</v>
      </c>
      <c r="E21" s="52">
        <v>201</v>
      </c>
    </row>
    <row r="22" spans="1:5" x14ac:dyDescent="0.25">
      <c r="A22" s="37">
        <v>36951</v>
      </c>
      <c r="B22" s="51">
        <v>2363</v>
      </c>
      <c r="C22" s="52">
        <v>57</v>
      </c>
      <c r="D22" s="52">
        <v>1319</v>
      </c>
      <c r="E22" s="52" t="s">
        <v>8</v>
      </c>
    </row>
    <row r="23" spans="1:5" x14ac:dyDescent="0.25">
      <c r="A23" s="37">
        <v>36982</v>
      </c>
      <c r="B23" s="51">
        <v>1224</v>
      </c>
      <c r="C23" s="52">
        <v>110</v>
      </c>
      <c r="D23" s="52">
        <v>1369</v>
      </c>
      <c r="E23" s="52">
        <v>179</v>
      </c>
    </row>
    <row r="24" spans="1:5" x14ac:dyDescent="0.25">
      <c r="A24" s="37">
        <v>37012</v>
      </c>
      <c r="B24" s="51">
        <v>2792</v>
      </c>
      <c r="C24" s="52">
        <v>1</v>
      </c>
      <c r="D24" s="52">
        <v>3356</v>
      </c>
      <c r="E24" s="52">
        <v>732</v>
      </c>
    </row>
    <row r="25" spans="1:5" x14ac:dyDescent="0.25">
      <c r="A25" s="37">
        <v>37043</v>
      </c>
      <c r="B25" s="51">
        <v>1987</v>
      </c>
      <c r="C25" s="52">
        <v>47</v>
      </c>
      <c r="D25" s="52">
        <v>2006</v>
      </c>
      <c r="E25" s="52">
        <v>54</v>
      </c>
    </row>
    <row r="26" spans="1:5" x14ac:dyDescent="0.25">
      <c r="A26" s="37">
        <v>37073</v>
      </c>
      <c r="B26" s="51">
        <v>1932</v>
      </c>
      <c r="C26" s="52">
        <v>522</v>
      </c>
      <c r="D26" s="52">
        <v>3001</v>
      </c>
      <c r="E26" s="52" t="s">
        <v>8</v>
      </c>
    </row>
    <row r="27" spans="1:5" x14ac:dyDescent="0.25">
      <c r="A27" s="37">
        <v>37104</v>
      </c>
      <c r="B27" s="51">
        <v>1935</v>
      </c>
      <c r="C27" s="52">
        <v>95</v>
      </c>
      <c r="D27" s="52">
        <v>3632</v>
      </c>
      <c r="E27" s="52">
        <v>1</v>
      </c>
    </row>
    <row r="28" spans="1:5" x14ac:dyDescent="0.25">
      <c r="A28" s="37">
        <v>37135</v>
      </c>
      <c r="B28" s="51">
        <v>2134</v>
      </c>
      <c r="C28" s="52">
        <v>222</v>
      </c>
      <c r="D28" s="52">
        <v>3856</v>
      </c>
      <c r="E28" s="52">
        <v>178</v>
      </c>
    </row>
    <row r="29" spans="1:5" x14ac:dyDescent="0.25">
      <c r="A29" s="37">
        <v>37165</v>
      </c>
      <c r="B29" s="51">
        <v>3310</v>
      </c>
      <c r="C29" s="52">
        <v>45</v>
      </c>
      <c r="D29" s="52">
        <v>3407</v>
      </c>
      <c r="E29" s="52">
        <v>296</v>
      </c>
    </row>
    <row r="30" spans="1:5" x14ac:dyDescent="0.25">
      <c r="A30" s="37">
        <v>37196</v>
      </c>
      <c r="B30" s="51">
        <v>1848</v>
      </c>
      <c r="C30" s="52">
        <v>93</v>
      </c>
      <c r="D30" s="52">
        <v>2321</v>
      </c>
      <c r="E30" s="52">
        <v>626</v>
      </c>
    </row>
    <row r="31" spans="1:5" x14ac:dyDescent="0.25">
      <c r="A31" s="37">
        <v>37226</v>
      </c>
      <c r="B31" s="51">
        <v>2088</v>
      </c>
      <c r="C31" s="52">
        <v>89</v>
      </c>
      <c r="D31" s="52">
        <v>2043</v>
      </c>
      <c r="E31" s="52">
        <v>714</v>
      </c>
    </row>
    <row r="32" spans="1:5" x14ac:dyDescent="0.25">
      <c r="A32" s="38">
        <v>37257</v>
      </c>
      <c r="B32" s="51">
        <f>2623+441</f>
        <v>3064</v>
      </c>
      <c r="C32" s="53">
        <v>178</v>
      </c>
      <c r="D32" s="53">
        <f>2122+508</f>
        <v>2630</v>
      </c>
      <c r="E32" s="52" t="s">
        <v>9</v>
      </c>
    </row>
    <row r="33" spans="1:5" x14ac:dyDescent="0.25">
      <c r="A33" s="38">
        <v>37288</v>
      </c>
      <c r="B33" s="51">
        <f>2083+539</f>
        <v>2622</v>
      </c>
      <c r="C33" s="53">
        <v>517</v>
      </c>
      <c r="D33" s="53">
        <f>2490+134</f>
        <v>2624</v>
      </c>
      <c r="E33" s="52">
        <v>491</v>
      </c>
    </row>
    <row r="34" spans="1:5" x14ac:dyDescent="0.25">
      <c r="A34" s="38">
        <v>37316</v>
      </c>
      <c r="B34" s="51">
        <v>2628</v>
      </c>
      <c r="C34" s="53">
        <v>45</v>
      </c>
      <c r="D34" s="53">
        <v>1945</v>
      </c>
      <c r="E34" s="52">
        <v>493</v>
      </c>
    </row>
    <row r="35" spans="1:5" x14ac:dyDescent="0.25">
      <c r="A35" s="38">
        <v>37347</v>
      </c>
      <c r="B35" s="51">
        <v>3184</v>
      </c>
      <c r="C35" s="53">
        <v>270</v>
      </c>
      <c r="D35" s="53">
        <v>4841</v>
      </c>
      <c r="E35" s="52">
        <v>819</v>
      </c>
    </row>
    <row r="36" spans="1:5" x14ac:dyDescent="0.25">
      <c r="A36" s="38">
        <v>37377</v>
      </c>
      <c r="B36" s="51">
        <v>1704</v>
      </c>
      <c r="C36" s="53">
        <v>128</v>
      </c>
      <c r="D36" s="53">
        <v>2833</v>
      </c>
      <c r="E36" s="52">
        <v>468</v>
      </c>
    </row>
    <row r="37" spans="1:5" x14ac:dyDescent="0.25">
      <c r="A37" s="38">
        <v>37408</v>
      </c>
      <c r="B37" s="51">
        <f>1024+198</f>
        <v>1222</v>
      </c>
      <c r="C37" s="52" t="s">
        <v>9</v>
      </c>
      <c r="D37" s="53">
        <f>1062+1+469</f>
        <v>1532</v>
      </c>
      <c r="E37" s="52">
        <v>148</v>
      </c>
    </row>
    <row r="38" spans="1:5" x14ac:dyDescent="0.25">
      <c r="A38" s="38">
        <v>37438</v>
      </c>
      <c r="B38" s="51">
        <f>2696+147</f>
        <v>2843</v>
      </c>
      <c r="C38" s="52">
        <v>98</v>
      </c>
      <c r="D38" s="53">
        <f>4143+672</f>
        <v>4815</v>
      </c>
      <c r="E38" s="52">
        <v>297</v>
      </c>
    </row>
    <row r="39" spans="1:5" x14ac:dyDescent="0.25">
      <c r="A39" s="38">
        <v>37469</v>
      </c>
      <c r="B39" s="51">
        <f>3771+46</f>
        <v>3817</v>
      </c>
      <c r="C39" s="52">
        <v>241</v>
      </c>
      <c r="D39" s="53">
        <f>2003</f>
        <v>2003</v>
      </c>
      <c r="E39" s="52">
        <v>297</v>
      </c>
    </row>
    <row r="40" spans="1:5" x14ac:dyDescent="0.25">
      <c r="A40" s="38">
        <v>37500</v>
      </c>
      <c r="B40" s="51">
        <f>1432</f>
        <v>1432</v>
      </c>
      <c r="C40" s="52">
        <v>186</v>
      </c>
      <c r="D40" s="53">
        <f>1842</f>
        <v>1842</v>
      </c>
      <c r="E40" s="52">
        <v>491</v>
      </c>
    </row>
    <row r="41" spans="1:5" x14ac:dyDescent="0.25">
      <c r="A41" s="38">
        <v>37530</v>
      </c>
      <c r="B41" s="51">
        <v>2810</v>
      </c>
      <c r="C41" s="52">
        <v>1</v>
      </c>
      <c r="D41" s="53">
        <v>4092</v>
      </c>
      <c r="E41" s="52">
        <v>98</v>
      </c>
    </row>
    <row r="42" spans="1:5" x14ac:dyDescent="0.25">
      <c r="A42" s="38">
        <v>37561</v>
      </c>
      <c r="B42" s="54">
        <v>2223</v>
      </c>
      <c r="C42" s="52">
        <v>318</v>
      </c>
      <c r="D42" s="53">
        <v>3316</v>
      </c>
      <c r="E42" s="52">
        <v>293</v>
      </c>
    </row>
    <row r="43" spans="1:5" x14ac:dyDescent="0.25">
      <c r="A43" s="38">
        <v>37591</v>
      </c>
      <c r="B43" s="55">
        <v>2581</v>
      </c>
      <c r="C43" s="52">
        <v>102</v>
      </c>
      <c r="D43" s="53">
        <f>3011+0</f>
        <v>3011</v>
      </c>
      <c r="E43" s="52">
        <v>148</v>
      </c>
    </row>
    <row r="44" spans="1:5" x14ac:dyDescent="0.25">
      <c r="A44" s="38">
        <v>37622</v>
      </c>
      <c r="B44" s="55">
        <v>1831</v>
      </c>
      <c r="C44" s="52">
        <v>319</v>
      </c>
      <c r="D44" s="53">
        <v>1663</v>
      </c>
      <c r="E44" s="52">
        <v>426</v>
      </c>
    </row>
    <row r="45" spans="1:5" x14ac:dyDescent="0.25">
      <c r="A45" s="38">
        <v>37653</v>
      </c>
      <c r="B45" s="55">
        <v>2700</v>
      </c>
      <c r="C45" s="52">
        <v>125</v>
      </c>
      <c r="D45" s="53">
        <v>608</v>
      </c>
      <c r="E45" s="52">
        <v>348</v>
      </c>
    </row>
    <row r="46" spans="1:5" x14ac:dyDescent="0.25">
      <c r="A46" s="38">
        <v>37681</v>
      </c>
      <c r="B46" s="55">
        <v>2417</v>
      </c>
      <c r="C46" s="52">
        <v>215</v>
      </c>
      <c r="D46" s="53">
        <v>2397</v>
      </c>
      <c r="E46" s="52">
        <v>527</v>
      </c>
    </row>
    <row r="47" spans="1:5" x14ac:dyDescent="0.25">
      <c r="A47" s="38">
        <v>37712</v>
      </c>
      <c r="B47" s="55">
        <v>1378</v>
      </c>
      <c r="C47" s="52">
        <v>135</v>
      </c>
      <c r="D47" s="53">
        <v>2762</v>
      </c>
      <c r="E47" s="52">
        <v>298</v>
      </c>
    </row>
    <row r="48" spans="1:5" x14ac:dyDescent="0.25">
      <c r="A48" s="38">
        <v>37742</v>
      </c>
      <c r="B48" s="55">
        <v>2955</v>
      </c>
      <c r="C48" s="52">
        <v>50</v>
      </c>
      <c r="D48" s="53">
        <v>1628</v>
      </c>
      <c r="E48" s="52" t="s">
        <v>9</v>
      </c>
    </row>
    <row r="49" spans="1:5" x14ac:dyDescent="0.25">
      <c r="A49" s="38">
        <v>37773</v>
      </c>
      <c r="B49" s="55">
        <v>3112</v>
      </c>
      <c r="C49" s="52">
        <v>281</v>
      </c>
      <c r="D49" s="53">
        <v>2911</v>
      </c>
      <c r="E49" s="52" t="s">
        <v>9</v>
      </c>
    </row>
    <row r="50" spans="1:5" x14ac:dyDescent="0.25">
      <c r="A50" s="38">
        <v>37803</v>
      </c>
      <c r="B50" s="55">
        <v>1931</v>
      </c>
      <c r="C50" s="52">
        <v>99</v>
      </c>
      <c r="D50" s="53">
        <v>2466</v>
      </c>
      <c r="E50" s="52">
        <v>538</v>
      </c>
    </row>
    <row r="51" spans="1:5" x14ac:dyDescent="0.25">
      <c r="A51" s="38">
        <v>37834</v>
      </c>
      <c r="B51" s="55">
        <v>2140</v>
      </c>
      <c r="C51" s="52">
        <v>182</v>
      </c>
      <c r="D51" s="53">
        <v>1682</v>
      </c>
      <c r="E51" s="52">
        <v>685</v>
      </c>
    </row>
    <row r="52" spans="1:5" x14ac:dyDescent="0.25">
      <c r="A52" s="38">
        <v>37865</v>
      </c>
      <c r="B52" s="55">
        <v>2264</v>
      </c>
      <c r="C52" s="52">
        <v>233</v>
      </c>
      <c r="D52" s="53">
        <v>1847</v>
      </c>
      <c r="E52" s="52">
        <v>357</v>
      </c>
    </row>
    <row r="53" spans="1:5" x14ac:dyDescent="0.25">
      <c r="A53" s="38">
        <v>37895</v>
      </c>
      <c r="B53" s="55">
        <v>1692</v>
      </c>
      <c r="C53" s="52">
        <v>148</v>
      </c>
      <c r="D53" s="53">
        <v>1902</v>
      </c>
      <c r="E53" s="52">
        <v>760</v>
      </c>
    </row>
    <row r="54" spans="1:5" x14ac:dyDescent="0.25">
      <c r="A54" s="38">
        <v>37926</v>
      </c>
      <c r="B54" s="55">
        <v>1824</v>
      </c>
      <c r="C54" s="52">
        <v>50</v>
      </c>
      <c r="D54" s="53">
        <v>1869</v>
      </c>
      <c r="E54" s="52">
        <v>349</v>
      </c>
    </row>
    <row r="55" spans="1:5" x14ac:dyDescent="0.25">
      <c r="A55" s="38">
        <v>37956</v>
      </c>
      <c r="B55" s="55">
        <v>2863</v>
      </c>
      <c r="C55" s="52">
        <v>32</v>
      </c>
      <c r="D55" s="53">
        <v>1018</v>
      </c>
      <c r="E55" s="52">
        <v>1207</v>
      </c>
    </row>
    <row r="56" spans="1:5" x14ac:dyDescent="0.25">
      <c r="A56" s="38">
        <v>38718</v>
      </c>
      <c r="B56" s="52">
        <v>3085</v>
      </c>
      <c r="C56" s="52">
        <v>207</v>
      </c>
      <c r="D56" s="52">
        <v>3020</v>
      </c>
      <c r="E56" s="52">
        <v>789</v>
      </c>
    </row>
    <row r="57" spans="1:5" x14ac:dyDescent="0.25">
      <c r="A57" s="38">
        <v>38749</v>
      </c>
      <c r="B57" s="52">
        <v>3815</v>
      </c>
      <c r="C57" s="52">
        <v>55</v>
      </c>
      <c r="D57" s="52">
        <v>2615</v>
      </c>
      <c r="E57" s="52">
        <v>646</v>
      </c>
    </row>
    <row r="58" spans="1:5" x14ac:dyDescent="0.25">
      <c r="A58" s="38">
        <v>38777</v>
      </c>
      <c r="B58" s="52">
        <v>2460</v>
      </c>
      <c r="C58" s="52">
        <v>49</v>
      </c>
      <c r="D58" s="52">
        <v>4046</v>
      </c>
      <c r="E58" s="52">
        <v>537</v>
      </c>
    </row>
    <row r="59" spans="1:5" x14ac:dyDescent="0.25">
      <c r="A59" s="38">
        <v>38808</v>
      </c>
      <c r="B59" s="52">
        <v>1515</v>
      </c>
      <c r="C59" s="52">
        <v>147</v>
      </c>
      <c r="D59" s="52">
        <v>2085</v>
      </c>
      <c r="E59" s="52">
        <v>1223</v>
      </c>
    </row>
    <row r="60" spans="1:5" x14ac:dyDescent="0.25">
      <c r="A60" s="38">
        <v>38838</v>
      </c>
      <c r="B60" s="52">
        <v>1249</v>
      </c>
      <c r="C60" s="52">
        <v>193</v>
      </c>
      <c r="D60" s="52">
        <v>1251</v>
      </c>
      <c r="E60" s="52">
        <v>924</v>
      </c>
    </row>
    <row r="61" spans="1:5" x14ac:dyDescent="0.25">
      <c r="A61" s="38">
        <v>38869</v>
      </c>
      <c r="B61" s="52">
        <v>2802</v>
      </c>
      <c r="C61" s="52">
        <v>169</v>
      </c>
      <c r="D61" s="52">
        <v>2540</v>
      </c>
      <c r="E61" s="52">
        <v>339</v>
      </c>
    </row>
    <row r="62" spans="1:5" x14ac:dyDescent="0.25">
      <c r="A62" s="38">
        <v>38899</v>
      </c>
      <c r="B62" s="52">
        <v>2915</v>
      </c>
      <c r="C62" s="52">
        <v>54</v>
      </c>
      <c r="D62" s="52">
        <v>3615</v>
      </c>
      <c r="E62" s="52">
        <v>746</v>
      </c>
    </row>
    <row r="63" spans="1:5" x14ac:dyDescent="0.25">
      <c r="A63" s="38">
        <v>38930</v>
      </c>
      <c r="B63" s="52">
        <v>3335</v>
      </c>
      <c r="C63" s="52">
        <v>228</v>
      </c>
      <c r="D63" s="52">
        <v>3074</v>
      </c>
      <c r="E63" s="52">
        <v>1027</v>
      </c>
    </row>
    <row r="64" spans="1:5" x14ac:dyDescent="0.25">
      <c r="A64" s="38">
        <v>38961</v>
      </c>
      <c r="B64" s="52">
        <v>2938</v>
      </c>
      <c r="C64" s="52">
        <v>57</v>
      </c>
      <c r="D64" s="52">
        <v>4333</v>
      </c>
      <c r="E64" s="52">
        <v>691</v>
      </c>
    </row>
    <row r="65" spans="1:5" x14ac:dyDescent="0.25">
      <c r="A65" s="38">
        <v>38991</v>
      </c>
      <c r="B65" s="52">
        <v>3269</v>
      </c>
      <c r="C65" s="52">
        <v>57</v>
      </c>
      <c r="D65" s="52">
        <v>2670</v>
      </c>
      <c r="E65" s="52">
        <v>156</v>
      </c>
    </row>
    <row r="66" spans="1:5" x14ac:dyDescent="0.25">
      <c r="A66" s="38">
        <v>39022</v>
      </c>
      <c r="B66" s="52">
        <v>3462</v>
      </c>
      <c r="C66" s="52" t="s">
        <v>5</v>
      </c>
      <c r="D66" s="52">
        <v>3612</v>
      </c>
      <c r="E66" s="52">
        <v>347</v>
      </c>
    </row>
    <row r="67" spans="1:5" x14ac:dyDescent="0.25">
      <c r="A67" s="38">
        <v>39052</v>
      </c>
      <c r="B67" s="52">
        <v>2494</v>
      </c>
      <c r="C67" s="52">
        <v>1</v>
      </c>
      <c r="D67" s="52">
        <v>2191</v>
      </c>
      <c r="E67" s="52">
        <v>318</v>
      </c>
    </row>
    <row r="68" spans="1:5" x14ac:dyDescent="0.25">
      <c r="A68" s="38">
        <v>39083</v>
      </c>
      <c r="B68" s="52">
        <v>1685</v>
      </c>
      <c r="C68" s="52" t="s">
        <v>5</v>
      </c>
      <c r="D68" s="52">
        <v>2674</v>
      </c>
      <c r="E68" s="52">
        <v>119</v>
      </c>
    </row>
    <row r="69" spans="1:5" x14ac:dyDescent="0.25">
      <c r="A69" s="38">
        <v>39114</v>
      </c>
      <c r="B69" s="52">
        <v>2806</v>
      </c>
      <c r="C69" s="52">
        <v>57</v>
      </c>
      <c r="D69" s="52">
        <v>1384</v>
      </c>
      <c r="E69" s="52">
        <v>168</v>
      </c>
    </row>
    <row r="70" spans="1:5" x14ac:dyDescent="0.25">
      <c r="A70" s="38">
        <v>39142</v>
      </c>
      <c r="B70" s="52">
        <v>1790</v>
      </c>
      <c r="C70" s="52">
        <v>3</v>
      </c>
      <c r="D70" s="52">
        <v>3010</v>
      </c>
      <c r="E70" s="52">
        <v>685</v>
      </c>
    </row>
    <row r="71" spans="1:5" x14ac:dyDescent="0.25">
      <c r="A71" s="38">
        <v>39173</v>
      </c>
      <c r="B71" s="52">
        <v>216</v>
      </c>
      <c r="C71" s="52">
        <v>111</v>
      </c>
      <c r="D71" s="52">
        <v>2492</v>
      </c>
      <c r="E71" s="52">
        <v>1267</v>
      </c>
    </row>
    <row r="72" spans="1:5" x14ac:dyDescent="0.25">
      <c r="A72" s="38">
        <v>39203</v>
      </c>
      <c r="B72" s="52">
        <v>1057</v>
      </c>
      <c r="C72" s="52">
        <v>158</v>
      </c>
      <c r="D72" s="52">
        <v>2275</v>
      </c>
      <c r="E72" s="52">
        <v>1398</v>
      </c>
    </row>
    <row r="73" spans="1:5" x14ac:dyDescent="0.25">
      <c r="A73" s="38">
        <v>39234</v>
      </c>
      <c r="B73" s="52">
        <v>809</v>
      </c>
      <c r="C73" s="52">
        <v>58</v>
      </c>
      <c r="D73" s="52">
        <v>1595</v>
      </c>
      <c r="E73" s="52">
        <v>912</v>
      </c>
    </row>
    <row r="74" spans="1:5" x14ac:dyDescent="0.25">
      <c r="A74" s="38">
        <v>39264</v>
      </c>
      <c r="B74" s="52">
        <v>1825</v>
      </c>
      <c r="C74" s="52">
        <v>400</v>
      </c>
      <c r="D74" s="52">
        <v>3078</v>
      </c>
      <c r="E74" s="52">
        <v>761</v>
      </c>
    </row>
    <row r="75" spans="1:5" x14ac:dyDescent="0.25">
      <c r="A75" s="38">
        <v>39295</v>
      </c>
      <c r="B75" s="52">
        <v>3900</v>
      </c>
      <c r="C75" s="52">
        <v>167</v>
      </c>
      <c r="D75" s="52">
        <v>4679</v>
      </c>
      <c r="E75" s="52">
        <v>442</v>
      </c>
    </row>
    <row r="76" spans="1:5" x14ac:dyDescent="0.25">
      <c r="A76" s="38">
        <v>39326</v>
      </c>
      <c r="B76" s="52">
        <v>4730</v>
      </c>
      <c r="C76" s="52">
        <v>157</v>
      </c>
      <c r="D76" s="52">
        <v>4113</v>
      </c>
      <c r="E76" s="52">
        <v>229</v>
      </c>
    </row>
    <row r="77" spans="1:5" x14ac:dyDescent="0.25">
      <c r="A77" s="38">
        <v>39356</v>
      </c>
      <c r="B77" s="52">
        <v>4357</v>
      </c>
      <c r="C77" s="52">
        <v>2</v>
      </c>
      <c r="D77" s="52">
        <v>4202</v>
      </c>
      <c r="E77" s="52">
        <v>501</v>
      </c>
    </row>
    <row r="78" spans="1:5" x14ac:dyDescent="0.25">
      <c r="A78" s="38">
        <v>39387</v>
      </c>
      <c r="B78" s="52">
        <v>3368</v>
      </c>
      <c r="C78" s="52" t="s">
        <v>5</v>
      </c>
      <c r="D78" s="52">
        <v>2888</v>
      </c>
      <c r="E78" s="52" t="s">
        <v>5</v>
      </c>
    </row>
    <row r="79" spans="1:5" x14ac:dyDescent="0.25">
      <c r="A79" s="38">
        <v>39417</v>
      </c>
      <c r="B79" s="52">
        <v>491</v>
      </c>
      <c r="C79" s="52">
        <v>50</v>
      </c>
      <c r="D79" s="52">
        <v>1040</v>
      </c>
      <c r="E79" s="52">
        <v>415</v>
      </c>
    </row>
    <row r="80" spans="1:5" x14ac:dyDescent="0.25">
      <c r="A80" s="38">
        <v>39814</v>
      </c>
      <c r="B80" s="52">
        <v>1874</v>
      </c>
      <c r="C80" s="52">
        <v>245</v>
      </c>
      <c r="D80" s="52">
        <v>978</v>
      </c>
      <c r="E80" s="52">
        <v>650</v>
      </c>
    </row>
    <row r="81" spans="1:5" x14ac:dyDescent="0.25">
      <c r="A81" s="38">
        <v>39845</v>
      </c>
      <c r="B81" s="52">
        <v>2743</v>
      </c>
      <c r="C81" s="52" t="s">
        <v>5</v>
      </c>
      <c r="D81" s="52">
        <v>2749</v>
      </c>
      <c r="E81" s="52">
        <v>842</v>
      </c>
    </row>
    <row r="82" spans="1:5" x14ac:dyDescent="0.25">
      <c r="A82" s="38">
        <v>39873</v>
      </c>
      <c r="B82" s="52">
        <v>3055</v>
      </c>
      <c r="C82" s="52">
        <v>49</v>
      </c>
      <c r="D82" s="52">
        <v>3992</v>
      </c>
      <c r="E82" s="52">
        <v>806</v>
      </c>
    </row>
    <row r="83" spans="1:5" x14ac:dyDescent="0.25">
      <c r="A83" s="38">
        <v>39904</v>
      </c>
      <c r="B83" s="52">
        <v>3656</v>
      </c>
      <c r="C83" s="52">
        <v>1</v>
      </c>
      <c r="D83" s="52">
        <v>3623</v>
      </c>
      <c r="E83" s="52">
        <v>214</v>
      </c>
    </row>
    <row r="84" spans="1:5" x14ac:dyDescent="0.25">
      <c r="A84" s="38">
        <v>39934</v>
      </c>
      <c r="B84" s="52">
        <v>2135</v>
      </c>
      <c r="C84" s="52">
        <v>26</v>
      </c>
      <c r="D84" s="52">
        <v>2622</v>
      </c>
      <c r="E84" s="52">
        <v>686</v>
      </c>
    </row>
    <row r="85" spans="1:5" x14ac:dyDescent="0.25">
      <c r="A85" s="38">
        <v>39965</v>
      </c>
      <c r="B85" s="52">
        <v>4387</v>
      </c>
      <c r="C85" s="52">
        <v>139</v>
      </c>
      <c r="D85" s="52">
        <v>2286</v>
      </c>
      <c r="E85" s="52">
        <v>565</v>
      </c>
    </row>
    <row r="86" spans="1:5" x14ac:dyDescent="0.25">
      <c r="A86" s="38">
        <v>39995</v>
      </c>
      <c r="B86" s="52">
        <v>424</v>
      </c>
      <c r="C86" s="52">
        <v>48</v>
      </c>
      <c r="D86" s="52">
        <v>3420</v>
      </c>
      <c r="E86" s="52">
        <v>480</v>
      </c>
    </row>
    <row r="87" spans="1:5" x14ac:dyDescent="0.25">
      <c r="A87" s="38">
        <v>40026</v>
      </c>
      <c r="B87" s="52">
        <v>1301</v>
      </c>
      <c r="C87" s="52">
        <v>75</v>
      </c>
      <c r="D87" s="52">
        <v>2758</v>
      </c>
      <c r="E87" s="52">
        <v>1117</v>
      </c>
    </row>
    <row r="88" spans="1:5" x14ac:dyDescent="0.25">
      <c r="A88" s="38">
        <v>40057</v>
      </c>
      <c r="B88" s="52">
        <v>3250</v>
      </c>
      <c r="C88" s="52">
        <v>225</v>
      </c>
      <c r="D88" s="52">
        <v>1388</v>
      </c>
      <c r="E88" s="52">
        <v>465</v>
      </c>
    </row>
    <row r="89" spans="1:5" x14ac:dyDescent="0.25">
      <c r="A89" s="38">
        <v>40087</v>
      </c>
      <c r="B89" s="52">
        <v>2605</v>
      </c>
      <c r="C89" s="52">
        <v>306</v>
      </c>
      <c r="D89" s="52">
        <v>2361</v>
      </c>
      <c r="E89" s="52">
        <v>580</v>
      </c>
    </row>
    <row r="90" spans="1:5" x14ac:dyDescent="0.25">
      <c r="A90" s="38">
        <v>40118</v>
      </c>
      <c r="B90" s="52">
        <v>3664</v>
      </c>
      <c r="C90" s="52">
        <v>178</v>
      </c>
      <c r="D90" s="52">
        <v>3400</v>
      </c>
      <c r="E90" s="52">
        <v>568</v>
      </c>
    </row>
    <row r="91" spans="1:5" x14ac:dyDescent="0.25">
      <c r="A91" s="38">
        <v>40148</v>
      </c>
      <c r="B91" s="52">
        <v>2168</v>
      </c>
      <c r="C91" s="52">
        <v>475</v>
      </c>
      <c r="D91" s="52">
        <v>1896</v>
      </c>
      <c r="E91" s="52">
        <v>415</v>
      </c>
    </row>
    <row r="92" spans="1:5" x14ac:dyDescent="0.25">
      <c r="A92" s="38">
        <v>40179</v>
      </c>
      <c r="B92" s="52">
        <v>3631</v>
      </c>
      <c r="C92" s="52">
        <v>162</v>
      </c>
      <c r="D92" s="52">
        <v>2560</v>
      </c>
      <c r="E92" s="52">
        <v>659</v>
      </c>
    </row>
    <row r="93" spans="1:5" x14ac:dyDescent="0.25">
      <c r="A93" s="38">
        <v>40210</v>
      </c>
      <c r="B93" s="52">
        <v>1277</v>
      </c>
      <c r="C93" s="52">
        <v>201</v>
      </c>
      <c r="D93" s="52">
        <v>2919</v>
      </c>
      <c r="E93" s="52">
        <v>890</v>
      </c>
    </row>
    <row r="94" spans="1:5" x14ac:dyDescent="0.25">
      <c r="A94" s="38">
        <v>40238</v>
      </c>
      <c r="B94" s="52">
        <v>4221</v>
      </c>
      <c r="C94" s="52">
        <v>335</v>
      </c>
      <c r="D94" s="52">
        <v>2732</v>
      </c>
      <c r="E94" s="52">
        <v>652</v>
      </c>
    </row>
    <row r="95" spans="1:5" x14ac:dyDescent="0.25">
      <c r="A95" s="38">
        <v>40269</v>
      </c>
      <c r="B95" s="52">
        <v>1903</v>
      </c>
      <c r="C95" s="52">
        <v>317</v>
      </c>
      <c r="D95" s="52">
        <v>2136</v>
      </c>
      <c r="E95" s="52">
        <v>875</v>
      </c>
    </row>
    <row r="96" spans="1:5" x14ac:dyDescent="0.25">
      <c r="A96" s="38">
        <v>40299</v>
      </c>
      <c r="B96" s="52">
        <v>2474</v>
      </c>
      <c r="C96" s="52">
        <v>141</v>
      </c>
      <c r="D96" s="52">
        <v>3397</v>
      </c>
      <c r="E96" s="52">
        <v>487</v>
      </c>
    </row>
    <row r="97" spans="1:5" x14ac:dyDescent="0.25">
      <c r="A97" s="38">
        <v>40330</v>
      </c>
      <c r="B97" s="52">
        <v>4469</v>
      </c>
      <c r="C97" s="52">
        <v>329</v>
      </c>
      <c r="D97" s="52">
        <v>3571</v>
      </c>
      <c r="E97" s="52">
        <v>432</v>
      </c>
    </row>
    <row r="98" spans="1:5" x14ac:dyDescent="0.25">
      <c r="A98" s="38">
        <v>40360</v>
      </c>
      <c r="B98" s="52">
        <v>1697</v>
      </c>
      <c r="C98" s="52">
        <v>281</v>
      </c>
      <c r="D98" s="52">
        <v>1308</v>
      </c>
      <c r="E98" s="52">
        <v>226</v>
      </c>
    </row>
    <row r="99" spans="1:5" x14ac:dyDescent="0.25">
      <c r="A99" s="38">
        <v>40391</v>
      </c>
      <c r="B99" s="52">
        <v>2053</v>
      </c>
      <c r="C99" s="52">
        <v>135</v>
      </c>
      <c r="D99" s="52">
        <v>1920</v>
      </c>
      <c r="E99" s="52" t="s">
        <v>5</v>
      </c>
    </row>
    <row r="100" spans="1:5" x14ac:dyDescent="0.25">
      <c r="A100" s="38">
        <v>40422</v>
      </c>
      <c r="B100" s="52">
        <v>3392</v>
      </c>
      <c r="C100" s="52">
        <v>462</v>
      </c>
      <c r="D100" s="52">
        <v>3185</v>
      </c>
      <c r="E100" s="52" t="s">
        <v>5</v>
      </c>
    </row>
    <row r="101" spans="1:5" x14ac:dyDescent="0.25">
      <c r="A101" s="38">
        <v>40452</v>
      </c>
      <c r="B101" s="52">
        <v>1374</v>
      </c>
      <c r="C101" s="52">
        <v>240</v>
      </c>
      <c r="D101" s="52">
        <v>1870</v>
      </c>
      <c r="E101" s="52">
        <v>395</v>
      </c>
    </row>
    <row r="102" spans="1:5" x14ac:dyDescent="0.25">
      <c r="A102" s="38">
        <v>40483</v>
      </c>
      <c r="B102" s="52">
        <v>2797</v>
      </c>
      <c r="C102" s="52">
        <v>303</v>
      </c>
      <c r="D102" s="52">
        <v>2949</v>
      </c>
      <c r="E102" s="52">
        <v>311</v>
      </c>
    </row>
    <row r="103" spans="1:5" x14ac:dyDescent="0.25">
      <c r="A103" s="38">
        <v>40513</v>
      </c>
      <c r="B103" s="52">
        <f>3212+292</f>
        <v>3504</v>
      </c>
      <c r="C103" s="52">
        <v>465</v>
      </c>
      <c r="D103" s="52">
        <v>2485</v>
      </c>
      <c r="E103" s="52">
        <v>584</v>
      </c>
    </row>
    <row r="104" spans="1:5" x14ac:dyDescent="0.25">
      <c r="A104" s="38">
        <v>40544</v>
      </c>
      <c r="B104" s="52">
        <f>2660+5</f>
        <v>2665</v>
      </c>
      <c r="C104" s="52">
        <f>179+9</f>
        <v>188</v>
      </c>
      <c r="D104" s="52">
        <f>3935+19</f>
        <v>3954</v>
      </c>
      <c r="E104" s="52">
        <v>961</v>
      </c>
    </row>
    <row r="105" spans="1:5" x14ac:dyDescent="0.25">
      <c r="A105" s="38">
        <v>40575</v>
      </c>
      <c r="B105" s="52">
        <v>4079</v>
      </c>
      <c r="C105" s="52">
        <v>151</v>
      </c>
      <c r="D105" s="52">
        <v>2549</v>
      </c>
      <c r="E105" s="52">
        <v>347</v>
      </c>
    </row>
    <row r="106" spans="1:5" x14ac:dyDescent="0.25">
      <c r="A106" s="38">
        <v>40603</v>
      </c>
      <c r="B106" s="52">
        <f>2417+6</f>
        <v>2423</v>
      </c>
      <c r="C106" s="52">
        <v>37</v>
      </c>
      <c r="D106" s="52">
        <f>3907+183</f>
        <v>4090</v>
      </c>
      <c r="E106" s="52">
        <f>591+2</f>
        <v>593</v>
      </c>
    </row>
    <row r="107" spans="1:5" x14ac:dyDescent="0.25">
      <c r="A107" s="38">
        <v>40634</v>
      </c>
      <c r="B107" s="52">
        <v>752</v>
      </c>
      <c r="C107" s="52">
        <v>209</v>
      </c>
      <c r="D107" s="52">
        <f>1008+60</f>
        <v>1068</v>
      </c>
      <c r="E107" s="52">
        <v>105</v>
      </c>
    </row>
    <row r="108" spans="1:5" x14ac:dyDescent="0.25">
      <c r="A108" s="38">
        <v>40664</v>
      </c>
      <c r="B108" s="52">
        <f>2766+118</f>
        <v>2884</v>
      </c>
      <c r="C108" s="52">
        <v>491</v>
      </c>
      <c r="D108" s="52">
        <v>2008</v>
      </c>
      <c r="E108" s="52">
        <v>937</v>
      </c>
    </row>
    <row r="109" spans="1:5" x14ac:dyDescent="0.25">
      <c r="A109" s="38">
        <v>40695</v>
      </c>
      <c r="B109" s="52">
        <v>3049</v>
      </c>
      <c r="C109" s="52">
        <v>420</v>
      </c>
      <c r="D109" s="52">
        <v>2605</v>
      </c>
      <c r="E109" s="52" t="s">
        <v>5</v>
      </c>
    </row>
    <row r="110" spans="1:5" x14ac:dyDescent="0.25">
      <c r="A110" s="38">
        <v>40725</v>
      </c>
      <c r="B110" s="52">
        <v>3250</v>
      </c>
      <c r="C110" s="52">
        <v>82</v>
      </c>
      <c r="D110" s="52">
        <v>2834</v>
      </c>
      <c r="E110" s="52">
        <v>167</v>
      </c>
    </row>
    <row r="111" spans="1:5" x14ac:dyDescent="0.25">
      <c r="A111" s="38">
        <v>40756</v>
      </c>
      <c r="B111" s="52">
        <v>2365</v>
      </c>
      <c r="C111" s="52">
        <v>330</v>
      </c>
      <c r="D111" s="52">
        <v>3926</v>
      </c>
      <c r="E111" s="52">
        <v>1189</v>
      </c>
    </row>
    <row r="112" spans="1:5" x14ac:dyDescent="0.25">
      <c r="A112" s="38">
        <v>40787</v>
      </c>
      <c r="B112" s="52">
        <v>3874</v>
      </c>
      <c r="C112" s="52">
        <v>285</v>
      </c>
      <c r="D112" s="52">
        <v>4448</v>
      </c>
      <c r="E112" s="52">
        <v>953</v>
      </c>
    </row>
    <row r="113" spans="1:5" x14ac:dyDescent="0.25">
      <c r="A113" s="38">
        <v>40817</v>
      </c>
      <c r="B113" s="52">
        <v>4274</v>
      </c>
      <c r="C113" s="52">
        <v>281</v>
      </c>
      <c r="D113" s="52">
        <v>2496</v>
      </c>
      <c r="E113" s="52">
        <v>0</v>
      </c>
    </row>
    <row r="114" spans="1:5" x14ac:dyDescent="0.25">
      <c r="A114" s="38">
        <v>40848</v>
      </c>
      <c r="B114" s="52">
        <v>3299</v>
      </c>
      <c r="C114" s="52">
        <v>478</v>
      </c>
      <c r="D114" s="52">
        <v>2472</v>
      </c>
      <c r="E114" s="52">
        <v>281</v>
      </c>
    </row>
    <row r="115" spans="1:5" x14ac:dyDescent="0.25">
      <c r="A115" s="38">
        <v>40878</v>
      </c>
      <c r="B115" s="52">
        <v>3114</v>
      </c>
      <c r="C115" s="52">
        <v>308</v>
      </c>
      <c r="D115" s="52">
        <v>3674</v>
      </c>
      <c r="E115" s="52">
        <v>562</v>
      </c>
    </row>
    <row r="116" spans="1:5" x14ac:dyDescent="0.25">
      <c r="A116" s="38">
        <v>40909</v>
      </c>
      <c r="B116" s="52">
        <v>3772</v>
      </c>
      <c r="C116" s="52">
        <f>67+55</f>
        <v>122</v>
      </c>
      <c r="D116" s="52">
        <v>3759</v>
      </c>
      <c r="E116" s="52" t="s">
        <v>5</v>
      </c>
    </row>
    <row r="117" spans="1:5" x14ac:dyDescent="0.25">
      <c r="A117" s="38">
        <v>40940</v>
      </c>
      <c r="B117" s="52">
        <v>2109</v>
      </c>
      <c r="C117" s="52" t="s">
        <v>5</v>
      </c>
      <c r="D117" s="52">
        <v>3777</v>
      </c>
      <c r="E117" s="52" t="s">
        <v>5</v>
      </c>
    </row>
    <row r="118" spans="1:5" x14ac:dyDescent="0.25">
      <c r="A118" s="38">
        <v>40969</v>
      </c>
      <c r="B118" s="52">
        <v>3174</v>
      </c>
      <c r="C118" s="52">
        <v>35</v>
      </c>
      <c r="D118" s="52">
        <v>2999</v>
      </c>
      <c r="E118" s="52">
        <v>245</v>
      </c>
    </row>
    <row r="119" spans="1:5" x14ac:dyDescent="0.25">
      <c r="A119" s="38">
        <v>41000</v>
      </c>
      <c r="B119" s="52">
        <v>4828</v>
      </c>
      <c r="C119" s="52">
        <v>211</v>
      </c>
      <c r="D119" s="52">
        <v>925</v>
      </c>
      <c r="E119" s="52">
        <v>520</v>
      </c>
    </row>
    <row r="120" spans="1:5" x14ac:dyDescent="0.25">
      <c r="A120" s="38">
        <v>41030</v>
      </c>
      <c r="B120" s="52">
        <v>4125</v>
      </c>
      <c r="C120" s="52">
        <v>66</v>
      </c>
      <c r="D120" s="52">
        <v>2524</v>
      </c>
      <c r="E120" s="52" t="s">
        <v>5</v>
      </c>
    </row>
    <row r="121" spans="1:5" x14ac:dyDescent="0.25">
      <c r="A121" s="38">
        <v>41061</v>
      </c>
      <c r="B121" s="52">
        <v>4614</v>
      </c>
      <c r="C121" s="52">
        <v>532</v>
      </c>
      <c r="D121" s="52">
        <v>3515</v>
      </c>
      <c r="E121" s="52">
        <v>388</v>
      </c>
    </row>
    <row r="122" spans="1:5" x14ac:dyDescent="0.25">
      <c r="A122" s="38">
        <v>41091</v>
      </c>
      <c r="B122" s="52">
        <v>2883</v>
      </c>
      <c r="C122" s="52">
        <v>445</v>
      </c>
      <c r="D122" s="52">
        <v>4162</v>
      </c>
      <c r="E122" s="52">
        <v>721</v>
      </c>
    </row>
    <row r="123" spans="1:5" x14ac:dyDescent="0.25">
      <c r="A123" s="38">
        <v>41122</v>
      </c>
      <c r="B123" s="52">
        <v>4365</v>
      </c>
      <c r="C123" s="52">
        <v>135</v>
      </c>
      <c r="D123" s="52">
        <v>4953</v>
      </c>
      <c r="E123" s="52">
        <v>507</v>
      </c>
    </row>
    <row r="124" spans="1:5" x14ac:dyDescent="0.25">
      <c r="A124" s="38">
        <v>41153</v>
      </c>
      <c r="B124" s="52">
        <v>3591</v>
      </c>
      <c r="C124" s="52">
        <v>636</v>
      </c>
      <c r="D124" s="52">
        <v>856</v>
      </c>
      <c r="E124" s="52">
        <v>1150</v>
      </c>
    </row>
    <row r="125" spans="1:5" x14ac:dyDescent="0.25">
      <c r="A125" s="38">
        <v>41183</v>
      </c>
      <c r="B125" s="52">
        <v>2697</v>
      </c>
      <c r="C125" s="52">
        <v>133</v>
      </c>
      <c r="D125" s="52">
        <v>2170</v>
      </c>
      <c r="E125" s="52" t="s">
        <v>5</v>
      </c>
    </row>
    <row r="126" spans="1:5" x14ac:dyDescent="0.25">
      <c r="A126" s="38">
        <v>41214</v>
      </c>
      <c r="B126" s="52">
        <v>4181</v>
      </c>
      <c r="C126" s="52">
        <v>515</v>
      </c>
      <c r="D126" s="52">
        <v>3793</v>
      </c>
      <c r="E126" s="52">
        <v>519</v>
      </c>
    </row>
    <row r="127" spans="1:5" x14ac:dyDescent="0.25">
      <c r="A127" s="38">
        <v>41244</v>
      </c>
      <c r="B127" s="52">
        <v>1339</v>
      </c>
      <c r="C127" s="52">
        <v>249</v>
      </c>
      <c r="D127" s="52">
        <v>1288</v>
      </c>
      <c r="E127" s="52">
        <v>596</v>
      </c>
    </row>
    <row r="128" spans="1:5" x14ac:dyDescent="0.25">
      <c r="A128" s="38">
        <v>41275</v>
      </c>
      <c r="B128" s="52">
        <v>2728</v>
      </c>
      <c r="C128" s="52">
        <v>213</v>
      </c>
      <c r="D128" s="52">
        <v>3247</v>
      </c>
      <c r="E128" s="52">
        <v>1053</v>
      </c>
    </row>
    <row r="129" spans="1:5" x14ac:dyDescent="0.25">
      <c r="A129" s="38">
        <v>41306</v>
      </c>
      <c r="B129" s="52">
        <v>3395</v>
      </c>
      <c r="C129" s="52" t="s">
        <v>5</v>
      </c>
      <c r="D129" s="52">
        <v>2647</v>
      </c>
      <c r="E129" s="52" t="s">
        <v>5</v>
      </c>
    </row>
    <row r="130" spans="1:5" x14ac:dyDescent="0.25">
      <c r="A130" s="38">
        <v>41334</v>
      </c>
      <c r="B130" s="52">
        <v>1306</v>
      </c>
      <c r="C130" s="52">
        <v>654</v>
      </c>
      <c r="D130" s="52">
        <v>3189</v>
      </c>
      <c r="E130" s="52">
        <v>763</v>
      </c>
    </row>
    <row r="131" spans="1:5" x14ac:dyDescent="0.25">
      <c r="A131" s="38">
        <v>41365</v>
      </c>
      <c r="B131" s="52">
        <v>4447</v>
      </c>
      <c r="C131" s="52">
        <v>222</v>
      </c>
      <c r="D131" s="52">
        <v>2502</v>
      </c>
      <c r="E131" s="52" t="s">
        <v>5</v>
      </c>
    </row>
    <row r="132" spans="1:5" x14ac:dyDescent="0.25">
      <c r="A132" s="38">
        <v>41395</v>
      </c>
      <c r="B132" s="52">
        <f>3496+20</f>
        <v>3516</v>
      </c>
      <c r="C132" s="52">
        <f>299+2</f>
        <v>301</v>
      </c>
      <c r="D132" s="52">
        <v>1507</v>
      </c>
      <c r="E132" s="52" t="s">
        <v>5</v>
      </c>
    </row>
    <row r="133" spans="1:5" x14ac:dyDescent="0.25">
      <c r="A133" s="38">
        <v>41426</v>
      </c>
      <c r="B133" s="55">
        <v>3058</v>
      </c>
      <c r="C133" s="56">
        <v>70</v>
      </c>
      <c r="D133" s="56">
        <v>1807</v>
      </c>
      <c r="E133" s="52" t="s">
        <v>5</v>
      </c>
    </row>
    <row r="134" spans="1:5" x14ac:dyDescent="0.25">
      <c r="A134" s="38">
        <v>41456</v>
      </c>
      <c r="B134" s="55">
        <v>4115</v>
      </c>
      <c r="C134" s="56">
        <v>233</v>
      </c>
      <c r="D134" s="56">
        <v>3676</v>
      </c>
      <c r="E134" s="52">
        <v>836</v>
      </c>
    </row>
    <row r="135" spans="1:5" x14ac:dyDescent="0.25">
      <c r="A135" s="38">
        <v>41487</v>
      </c>
      <c r="B135" s="55">
        <v>4813</v>
      </c>
      <c r="C135" s="56">
        <v>324</v>
      </c>
      <c r="D135" s="56">
        <v>4850</v>
      </c>
      <c r="E135" s="52">
        <v>382</v>
      </c>
    </row>
    <row r="136" spans="1:5" x14ac:dyDescent="0.25">
      <c r="A136" s="38">
        <v>41518</v>
      </c>
      <c r="B136" s="55">
        <v>3524</v>
      </c>
      <c r="C136" s="56">
        <v>361</v>
      </c>
      <c r="D136" s="56">
        <v>2367</v>
      </c>
      <c r="E136" s="52">
        <v>489</v>
      </c>
    </row>
    <row r="137" spans="1:5" x14ac:dyDescent="0.25">
      <c r="A137" s="38">
        <v>41548</v>
      </c>
      <c r="B137" s="55">
        <v>3428</v>
      </c>
      <c r="C137" s="56">
        <v>420</v>
      </c>
      <c r="D137" s="56">
        <v>2300</v>
      </c>
      <c r="E137" s="52">
        <v>556</v>
      </c>
    </row>
    <row r="138" spans="1:5" x14ac:dyDescent="0.25">
      <c r="A138" s="38">
        <v>41579</v>
      </c>
      <c r="B138" s="55">
        <v>3372</v>
      </c>
      <c r="C138" s="56">
        <f>191+98</f>
        <v>289</v>
      </c>
      <c r="D138" s="56">
        <v>2104</v>
      </c>
      <c r="E138" s="52">
        <v>278</v>
      </c>
    </row>
    <row r="139" spans="1:5" x14ac:dyDescent="0.25">
      <c r="A139" s="38">
        <v>41609</v>
      </c>
      <c r="B139" s="55">
        <v>2985</v>
      </c>
      <c r="C139" s="56">
        <v>265</v>
      </c>
      <c r="D139" s="56">
        <v>2824</v>
      </c>
      <c r="E139" s="52">
        <v>807</v>
      </c>
    </row>
    <row r="140" spans="1:5" x14ac:dyDescent="0.25">
      <c r="A140" s="38">
        <v>41640</v>
      </c>
      <c r="B140" s="55">
        <v>3728</v>
      </c>
      <c r="C140" s="56">
        <f>208+29</f>
        <v>237</v>
      </c>
      <c r="D140" s="56">
        <v>2506</v>
      </c>
      <c r="E140" s="52">
        <v>173</v>
      </c>
    </row>
    <row r="141" spans="1:5" x14ac:dyDescent="0.25">
      <c r="A141" s="38">
        <v>41671</v>
      </c>
      <c r="B141" s="55">
        <v>1849</v>
      </c>
      <c r="C141" s="56">
        <v>321</v>
      </c>
      <c r="D141" s="56">
        <v>3280</v>
      </c>
      <c r="E141" s="52">
        <v>1041</v>
      </c>
    </row>
    <row r="142" spans="1:5" x14ac:dyDescent="0.25">
      <c r="A142" s="38">
        <v>41699</v>
      </c>
      <c r="B142" s="55">
        <v>3760</v>
      </c>
      <c r="C142" s="56">
        <v>245</v>
      </c>
      <c r="D142" s="56">
        <f>2521+135</f>
        <v>2656</v>
      </c>
      <c r="E142" s="52">
        <v>452</v>
      </c>
    </row>
    <row r="143" spans="1:5" x14ac:dyDescent="0.25">
      <c r="A143" s="38">
        <v>41730</v>
      </c>
      <c r="B143" s="55">
        <v>2377</v>
      </c>
      <c r="C143" s="56">
        <v>138</v>
      </c>
      <c r="D143" s="56">
        <f>2510+240</f>
        <v>2750</v>
      </c>
      <c r="E143" s="52">
        <v>102</v>
      </c>
    </row>
    <row r="144" spans="1:5" x14ac:dyDescent="0.25">
      <c r="A144" s="38">
        <v>41760</v>
      </c>
      <c r="B144" s="55">
        <v>2943</v>
      </c>
      <c r="C144" s="56">
        <v>202</v>
      </c>
      <c r="D144" s="56">
        <v>2249</v>
      </c>
      <c r="E144" s="52">
        <v>452</v>
      </c>
    </row>
    <row r="145" spans="1:7" x14ac:dyDescent="0.25">
      <c r="A145" s="38">
        <v>41791</v>
      </c>
      <c r="B145" s="55">
        <v>2427</v>
      </c>
      <c r="C145" s="52" t="s">
        <v>5</v>
      </c>
      <c r="D145" s="56">
        <v>1560</v>
      </c>
      <c r="E145" s="52">
        <v>0</v>
      </c>
    </row>
    <row r="146" spans="1:7" x14ac:dyDescent="0.25">
      <c r="A146" s="38">
        <v>41821</v>
      </c>
      <c r="B146" s="55">
        <f>2724+146</f>
        <v>2870</v>
      </c>
      <c r="C146" s="52" t="s">
        <v>5</v>
      </c>
      <c r="D146" s="56">
        <f>2755+19</f>
        <v>2774</v>
      </c>
      <c r="E146" s="52">
        <v>339</v>
      </c>
    </row>
    <row r="147" spans="1:7" x14ac:dyDescent="0.25">
      <c r="A147" s="38">
        <v>41852</v>
      </c>
      <c r="B147" s="55">
        <v>2873</v>
      </c>
      <c r="C147" s="56">
        <v>74</v>
      </c>
      <c r="D147" s="56">
        <v>2725</v>
      </c>
      <c r="E147" s="52">
        <v>974</v>
      </c>
    </row>
    <row r="148" spans="1:7" x14ac:dyDescent="0.25">
      <c r="A148" s="38">
        <v>41883</v>
      </c>
      <c r="B148" s="55">
        <v>4259</v>
      </c>
      <c r="C148" s="56">
        <v>71</v>
      </c>
      <c r="D148" s="56">
        <v>2770</v>
      </c>
      <c r="E148" s="52">
        <v>748</v>
      </c>
    </row>
    <row r="149" spans="1:7" x14ac:dyDescent="0.25">
      <c r="A149" s="38">
        <v>41913</v>
      </c>
      <c r="B149" s="55">
        <v>3456</v>
      </c>
      <c r="C149" s="56">
        <v>0</v>
      </c>
      <c r="D149" s="56">
        <v>2656</v>
      </c>
      <c r="E149" s="52">
        <v>248</v>
      </c>
    </row>
    <row r="150" spans="1:7" x14ac:dyDescent="0.25">
      <c r="A150" s="38">
        <v>41944</v>
      </c>
      <c r="B150" s="55">
        <v>1887</v>
      </c>
      <c r="C150" s="56">
        <v>0</v>
      </c>
      <c r="D150" s="56">
        <v>2083</v>
      </c>
      <c r="E150" s="52">
        <v>726</v>
      </c>
    </row>
    <row r="151" spans="1:7" x14ac:dyDescent="0.25">
      <c r="A151" s="38">
        <v>41974</v>
      </c>
      <c r="B151" s="55">
        <v>3481</v>
      </c>
      <c r="C151" s="56">
        <v>0</v>
      </c>
      <c r="D151" s="56">
        <v>3001</v>
      </c>
      <c r="E151" s="52">
        <v>0</v>
      </c>
    </row>
    <row r="152" spans="1:7" x14ac:dyDescent="0.25">
      <c r="A152" s="38">
        <v>42005</v>
      </c>
      <c r="B152" s="55">
        <v>2905</v>
      </c>
      <c r="C152" s="56">
        <v>0</v>
      </c>
      <c r="D152" s="56">
        <v>1922</v>
      </c>
      <c r="E152" s="52">
        <v>0</v>
      </c>
    </row>
    <row r="153" spans="1:7" x14ac:dyDescent="0.25">
      <c r="A153" s="38">
        <v>42036</v>
      </c>
      <c r="B153" s="55">
        <v>2316</v>
      </c>
      <c r="C153" s="56">
        <v>33</v>
      </c>
      <c r="D153" s="56">
        <v>1498</v>
      </c>
      <c r="E153" s="52">
        <v>710</v>
      </c>
    </row>
    <row r="154" spans="1:7" x14ac:dyDescent="0.25">
      <c r="A154" s="38">
        <v>42064</v>
      </c>
      <c r="B154" s="55">
        <f>2282+196</f>
        <v>2478</v>
      </c>
      <c r="C154" s="56">
        <v>103</v>
      </c>
      <c r="D154" s="56">
        <v>1717</v>
      </c>
      <c r="E154" s="52">
        <v>343</v>
      </c>
    </row>
    <row r="155" spans="1:7" x14ac:dyDescent="0.25">
      <c r="A155" s="38">
        <v>42095</v>
      </c>
      <c r="B155" s="55">
        <v>2006</v>
      </c>
      <c r="C155" s="56">
        <v>33</v>
      </c>
      <c r="D155" s="56">
        <v>1826</v>
      </c>
      <c r="E155" s="52">
        <v>355</v>
      </c>
    </row>
    <row r="156" spans="1:7" x14ac:dyDescent="0.25">
      <c r="A156" s="38">
        <v>42125</v>
      </c>
      <c r="B156" s="55">
        <v>1682</v>
      </c>
      <c r="C156" s="56">
        <v>36</v>
      </c>
      <c r="D156" s="56">
        <v>1734</v>
      </c>
      <c r="E156" s="52">
        <v>0</v>
      </c>
    </row>
    <row r="157" spans="1:7" x14ac:dyDescent="0.25">
      <c r="A157" s="38">
        <v>42156</v>
      </c>
      <c r="B157" s="55">
        <v>3083</v>
      </c>
      <c r="C157" s="56">
        <v>0</v>
      </c>
      <c r="D157" s="56">
        <v>2482</v>
      </c>
      <c r="E157" s="52">
        <v>390</v>
      </c>
    </row>
    <row r="158" spans="1:7" x14ac:dyDescent="0.25">
      <c r="A158" s="38">
        <v>42186</v>
      </c>
      <c r="B158" s="55">
        <f>2184+10</f>
        <v>2194</v>
      </c>
      <c r="C158" s="56">
        <v>139</v>
      </c>
      <c r="D158" s="56">
        <f>1153</f>
        <v>1153</v>
      </c>
      <c r="E158" s="52">
        <f>545+4</f>
        <v>549</v>
      </c>
      <c r="F158" s="39"/>
      <c r="G158" s="39"/>
    </row>
    <row r="159" spans="1:7" x14ac:dyDescent="0.25">
      <c r="A159" s="38">
        <v>42217</v>
      </c>
      <c r="B159" s="55">
        <v>2654</v>
      </c>
      <c r="C159" s="56">
        <v>74</v>
      </c>
      <c r="D159" s="56">
        <v>1928</v>
      </c>
      <c r="E159" s="52">
        <v>318</v>
      </c>
      <c r="F159" s="39"/>
      <c r="G159" s="39"/>
    </row>
    <row r="160" spans="1:7" x14ac:dyDescent="0.25">
      <c r="A160" s="38">
        <v>42248</v>
      </c>
      <c r="B160" s="55">
        <v>3583</v>
      </c>
      <c r="C160" s="56">
        <v>0</v>
      </c>
      <c r="D160" s="56">
        <v>2495</v>
      </c>
      <c r="E160" s="52">
        <v>0</v>
      </c>
      <c r="F160" s="39"/>
      <c r="G160" s="39"/>
    </row>
    <row r="161" spans="1:5" x14ac:dyDescent="0.25">
      <c r="A161" s="38">
        <v>42278</v>
      </c>
      <c r="B161" s="55">
        <v>3304</v>
      </c>
      <c r="C161" s="56">
        <v>70</v>
      </c>
      <c r="D161" s="56">
        <v>1760</v>
      </c>
      <c r="E161" s="52">
        <v>219</v>
      </c>
    </row>
    <row r="162" spans="1:5" x14ac:dyDescent="0.25">
      <c r="A162" s="38">
        <v>42309</v>
      </c>
      <c r="B162" s="55">
        <v>2447</v>
      </c>
      <c r="C162" s="56">
        <v>66</v>
      </c>
      <c r="D162" s="56">
        <v>1742</v>
      </c>
      <c r="E162" s="52">
        <v>103</v>
      </c>
    </row>
    <row r="163" spans="1:5" x14ac:dyDescent="0.25">
      <c r="A163" s="38">
        <v>42339</v>
      </c>
      <c r="B163" s="55">
        <v>4004</v>
      </c>
      <c r="C163" s="56">
        <v>33</v>
      </c>
      <c r="D163" s="56">
        <v>1454</v>
      </c>
      <c r="E163" s="52">
        <v>213</v>
      </c>
    </row>
    <row r="164" spans="1:5" x14ac:dyDescent="0.25">
      <c r="A164" s="38">
        <v>42370</v>
      </c>
      <c r="B164" s="55">
        <f>1513+144</f>
        <v>1657</v>
      </c>
      <c r="C164" s="56">
        <v>0</v>
      </c>
      <c r="D164" s="56">
        <f>1765+2</f>
        <v>1767</v>
      </c>
      <c r="E164" s="52">
        <v>0</v>
      </c>
    </row>
    <row r="165" spans="1:5" x14ac:dyDescent="0.25">
      <c r="A165" s="38">
        <v>42401</v>
      </c>
      <c r="B165" s="55">
        <v>1612</v>
      </c>
      <c r="C165" s="56">
        <v>0</v>
      </c>
      <c r="D165" s="56">
        <f>1275+5</f>
        <v>1280</v>
      </c>
      <c r="E165" s="52">
        <v>0</v>
      </c>
    </row>
    <row r="166" spans="1:5" x14ac:dyDescent="0.25">
      <c r="A166" s="38">
        <v>42430</v>
      </c>
      <c r="B166" s="55">
        <v>3002</v>
      </c>
      <c r="C166" s="56">
        <v>0</v>
      </c>
      <c r="D166" s="56">
        <f>2388+5</f>
        <v>2393</v>
      </c>
      <c r="E166" s="52">
        <f>337+29</f>
        <v>366</v>
      </c>
    </row>
    <row r="167" spans="1:5" x14ac:dyDescent="0.25">
      <c r="A167" s="38">
        <v>42461</v>
      </c>
      <c r="B167" s="55">
        <v>486</v>
      </c>
      <c r="C167" s="56">
        <v>40</v>
      </c>
      <c r="D167" s="56">
        <f>711+4</f>
        <v>715</v>
      </c>
      <c r="E167" s="52">
        <v>0</v>
      </c>
    </row>
    <row r="168" spans="1:5" x14ac:dyDescent="0.25">
      <c r="A168" s="38">
        <v>42491</v>
      </c>
      <c r="B168" s="55">
        <v>464</v>
      </c>
      <c r="C168" s="56">
        <v>65</v>
      </c>
      <c r="D168" s="56">
        <f>519+3</f>
        <v>522</v>
      </c>
      <c r="E168" s="52">
        <v>236</v>
      </c>
    </row>
    <row r="169" spans="1:5" x14ac:dyDescent="0.25">
      <c r="A169" s="38">
        <v>42522</v>
      </c>
      <c r="B169" s="55">
        <v>705</v>
      </c>
      <c r="C169" s="52">
        <v>0</v>
      </c>
      <c r="D169" s="52">
        <v>705</v>
      </c>
      <c r="E169" s="54">
        <v>262</v>
      </c>
    </row>
    <row r="170" spans="1:5" x14ac:dyDescent="0.25">
      <c r="A170" s="38">
        <v>42552</v>
      </c>
      <c r="B170" s="55">
        <v>1636</v>
      </c>
      <c r="C170" s="56">
        <v>5</v>
      </c>
      <c r="D170" s="52">
        <v>1301</v>
      </c>
      <c r="E170" s="54">
        <v>0</v>
      </c>
    </row>
    <row r="171" spans="1:5" x14ac:dyDescent="0.25">
      <c r="A171" s="38">
        <v>42583</v>
      </c>
      <c r="B171" s="55">
        <v>2676</v>
      </c>
      <c r="C171" s="56">
        <v>39</v>
      </c>
      <c r="D171" s="52">
        <v>1992</v>
      </c>
      <c r="E171" s="54">
        <v>255</v>
      </c>
    </row>
    <row r="172" spans="1:5" x14ac:dyDescent="0.25">
      <c r="A172" s="38">
        <v>42614</v>
      </c>
      <c r="B172" s="55">
        <v>3516</v>
      </c>
      <c r="C172" s="56">
        <v>0</v>
      </c>
      <c r="D172" s="52">
        <v>2952</v>
      </c>
      <c r="E172" s="54">
        <v>256</v>
      </c>
    </row>
    <row r="173" spans="1:5" x14ac:dyDescent="0.25">
      <c r="A173" s="38">
        <v>42644</v>
      </c>
      <c r="B173" s="55">
        <v>1602</v>
      </c>
      <c r="C173" s="56">
        <v>40</v>
      </c>
      <c r="D173" s="52">
        <v>2246</v>
      </c>
      <c r="E173" s="54">
        <v>118</v>
      </c>
    </row>
    <row r="174" spans="1:5" x14ac:dyDescent="0.25">
      <c r="A174" s="38">
        <v>42675</v>
      </c>
      <c r="B174" s="55">
        <v>2552</v>
      </c>
      <c r="C174" s="56">
        <v>79</v>
      </c>
      <c r="D174" s="52">
        <v>2292</v>
      </c>
      <c r="E174" s="54">
        <v>147</v>
      </c>
    </row>
    <row r="175" spans="1:5" x14ac:dyDescent="0.25">
      <c r="A175" s="38">
        <v>42705</v>
      </c>
      <c r="B175" s="55">
        <v>2353</v>
      </c>
      <c r="C175" s="56">
        <v>40</v>
      </c>
      <c r="D175" s="52">
        <v>2432</v>
      </c>
      <c r="E175" s="54">
        <v>0</v>
      </c>
    </row>
    <row r="176" spans="1:5" x14ac:dyDescent="0.25">
      <c r="A176" s="38">
        <v>42736</v>
      </c>
      <c r="B176" s="55">
        <v>2518</v>
      </c>
      <c r="C176" s="56">
        <v>316</v>
      </c>
      <c r="D176" s="52">
        <v>1693</v>
      </c>
      <c r="E176" s="54">
        <v>0</v>
      </c>
    </row>
    <row r="177" spans="1:5" x14ac:dyDescent="0.25">
      <c r="A177" s="38">
        <v>42767</v>
      </c>
      <c r="B177" s="55">
        <v>1873</v>
      </c>
      <c r="C177" s="56">
        <v>0</v>
      </c>
      <c r="D177" s="52">
        <v>922</v>
      </c>
      <c r="E177" s="54">
        <v>156</v>
      </c>
    </row>
    <row r="178" spans="1:5" x14ac:dyDescent="0.25">
      <c r="A178" s="38">
        <v>42795</v>
      </c>
      <c r="B178" s="55">
        <v>3229</v>
      </c>
      <c r="C178" s="56">
        <v>0</v>
      </c>
      <c r="D178" s="52">
        <v>3105</v>
      </c>
      <c r="E178" s="54">
        <v>193</v>
      </c>
    </row>
    <row r="179" spans="1:5" x14ac:dyDescent="0.25">
      <c r="A179" s="38">
        <v>42826</v>
      </c>
      <c r="B179" s="55">
        <v>2910</v>
      </c>
      <c r="C179" s="56">
        <v>0</v>
      </c>
      <c r="D179" s="52">
        <v>3174</v>
      </c>
      <c r="E179" s="54">
        <v>190</v>
      </c>
    </row>
    <row r="180" spans="1:5" x14ac:dyDescent="0.25">
      <c r="A180" s="38">
        <v>42856</v>
      </c>
      <c r="B180" s="55">
        <v>3474</v>
      </c>
      <c r="C180" s="56">
        <v>0</v>
      </c>
      <c r="D180" s="52">
        <v>2703</v>
      </c>
      <c r="E180" s="54">
        <v>345</v>
      </c>
    </row>
    <row r="181" spans="1:5" x14ac:dyDescent="0.25">
      <c r="A181" s="38">
        <v>42887</v>
      </c>
      <c r="B181" s="55">
        <v>2901</v>
      </c>
      <c r="C181" s="56">
        <v>0</v>
      </c>
      <c r="D181" s="52">
        <v>3600</v>
      </c>
      <c r="E181" s="54">
        <v>76</v>
      </c>
    </row>
    <row r="182" spans="1:5" x14ac:dyDescent="0.25">
      <c r="A182" s="38">
        <v>42917</v>
      </c>
      <c r="B182" s="55">
        <v>3004</v>
      </c>
      <c r="C182" s="56">
        <v>0</v>
      </c>
      <c r="D182" s="52">
        <v>3984</v>
      </c>
      <c r="E182" s="54">
        <v>699</v>
      </c>
    </row>
    <row r="183" spans="1:5" x14ac:dyDescent="0.25">
      <c r="A183" s="38">
        <v>42948</v>
      </c>
      <c r="B183" s="55">
        <v>3558</v>
      </c>
      <c r="C183" s="56">
        <v>0</v>
      </c>
      <c r="D183" s="52">
        <v>4695</v>
      </c>
      <c r="E183" s="54">
        <v>620</v>
      </c>
    </row>
    <row r="184" spans="1:5" x14ac:dyDescent="0.25">
      <c r="A184" s="38">
        <v>42979</v>
      </c>
      <c r="B184" s="55">
        <v>2115</v>
      </c>
      <c r="C184" s="56">
        <v>0</v>
      </c>
      <c r="D184" s="52">
        <v>4480</v>
      </c>
      <c r="E184" s="54">
        <v>658</v>
      </c>
    </row>
    <row r="185" spans="1:5" x14ac:dyDescent="0.25">
      <c r="A185" s="38">
        <v>43009</v>
      </c>
      <c r="B185" s="55">
        <v>3754</v>
      </c>
      <c r="C185" s="56">
        <v>0</v>
      </c>
      <c r="D185" s="52">
        <v>6122</v>
      </c>
      <c r="E185" s="54">
        <v>79</v>
      </c>
    </row>
    <row r="186" spans="1:5" x14ac:dyDescent="0.25">
      <c r="A186" s="38">
        <v>43040</v>
      </c>
      <c r="B186" s="55">
        <v>4515</v>
      </c>
      <c r="C186" s="56">
        <v>0</v>
      </c>
      <c r="D186" s="52">
        <v>7063</v>
      </c>
      <c r="E186" s="54">
        <v>734</v>
      </c>
    </row>
    <row r="187" spans="1:5" x14ac:dyDescent="0.25">
      <c r="A187" s="38">
        <v>43070</v>
      </c>
      <c r="B187" s="55">
        <v>3147</v>
      </c>
      <c r="C187" s="56">
        <v>0</v>
      </c>
      <c r="D187" s="52">
        <v>6454</v>
      </c>
      <c r="E187" s="54">
        <v>768</v>
      </c>
    </row>
    <row r="188" spans="1:5" x14ac:dyDescent="0.25">
      <c r="A188" s="38">
        <v>43101</v>
      </c>
      <c r="B188" s="55">
        <v>4478</v>
      </c>
      <c r="C188" s="56">
        <v>0</v>
      </c>
      <c r="D188" s="52">
        <v>5381</v>
      </c>
      <c r="E188" s="54">
        <v>605</v>
      </c>
    </row>
    <row r="189" spans="1:5" x14ac:dyDescent="0.25">
      <c r="A189" s="38">
        <v>43132</v>
      </c>
      <c r="B189" s="55">
        <v>3256</v>
      </c>
      <c r="C189" s="56">
        <v>0</v>
      </c>
      <c r="D189" s="52">
        <v>5388</v>
      </c>
      <c r="E189" s="54">
        <v>450</v>
      </c>
    </row>
    <row r="190" spans="1:5" x14ac:dyDescent="0.25">
      <c r="A190" s="38">
        <v>43160</v>
      </c>
      <c r="B190" s="55">
        <v>4222</v>
      </c>
      <c r="C190" s="56">
        <v>119</v>
      </c>
      <c r="D190" s="52">
        <v>6711</v>
      </c>
      <c r="E190" s="54">
        <v>200</v>
      </c>
    </row>
    <row r="191" spans="1:5" x14ac:dyDescent="0.25">
      <c r="A191" s="38">
        <v>43191</v>
      </c>
      <c r="B191" s="55">
        <v>5873</v>
      </c>
      <c r="C191" s="56">
        <v>0</v>
      </c>
      <c r="D191" s="52">
        <v>6065</v>
      </c>
      <c r="E191" s="54">
        <v>361</v>
      </c>
    </row>
    <row r="192" spans="1:5" x14ac:dyDescent="0.25">
      <c r="A192" s="38">
        <v>43221</v>
      </c>
      <c r="B192" s="55">
        <v>5555</v>
      </c>
      <c r="C192" s="56">
        <v>0</v>
      </c>
      <c r="D192" s="52">
        <v>6392</v>
      </c>
      <c r="E192" s="54">
        <v>284</v>
      </c>
    </row>
    <row r="193" spans="1:5" x14ac:dyDescent="0.25">
      <c r="A193" s="38">
        <v>43252</v>
      </c>
      <c r="B193" s="55">
        <v>4921</v>
      </c>
      <c r="C193" s="56">
        <v>0</v>
      </c>
      <c r="D193" s="52">
        <v>6256</v>
      </c>
      <c r="E193" s="54">
        <v>0</v>
      </c>
    </row>
    <row r="194" spans="1:5" x14ac:dyDescent="0.25">
      <c r="A194" s="38">
        <v>43282</v>
      </c>
      <c r="B194" s="55">
        <v>4128</v>
      </c>
      <c r="C194" s="56">
        <v>0</v>
      </c>
      <c r="D194" s="52">
        <v>6735</v>
      </c>
      <c r="E194" s="54">
        <v>0</v>
      </c>
    </row>
    <row r="195" spans="1:5" x14ac:dyDescent="0.25">
      <c r="A195" s="38">
        <v>43313</v>
      </c>
      <c r="B195" s="55">
        <v>3575</v>
      </c>
      <c r="C195" s="56">
        <v>0</v>
      </c>
      <c r="D195" s="52">
        <v>5228</v>
      </c>
      <c r="E195" s="54">
        <v>449</v>
      </c>
    </row>
    <row r="196" spans="1:5" x14ac:dyDescent="0.25">
      <c r="A196" s="38">
        <v>43344</v>
      </c>
      <c r="B196" s="55">
        <v>4709</v>
      </c>
      <c r="C196" s="56">
        <v>75</v>
      </c>
      <c r="D196" s="52">
        <v>5471</v>
      </c>
      <c r="E196" s="54">
        <v>690</v>
      </c>
    </row>
    <row r="197" spans="1:5" x14ac:dyDescent="0.25">
      <c r="A197" s="38">
        <v>43374</v>
      </c>
      <c r="B197" s="55">
        <v>4050</v>
      </c>
      <c r="C197" s="56">
        <v>0</v>
      </c>
      <c r="D197" s="52">
        <v>5316</v>
      </c>
      <c r="E197" s="54">
        <v>326</v>
      </c>
    </row>
    <row r="198" spans="1:5" x14ac:dyDescent="0.25">
      <c r="A198" s="38">
        <v>43405</v>
      </c>
      <c r="B198" s="55">
        <v>3845</v>
      </c>
      <c r="C198" s="56">
        <v>0</v>
      </c>
      <c r="D198" s="52">
        <v>3625</v>
      </c>
      <c r="E198" s="54">
        <v>318</v>
      </c>
    </row>
    <row r="199" spans="1:5" x14ac:dyDescent="0.25">
      <c r="A199" s="38">
        <v>43435</v>
      </c>
      <c r="B199" s="55">
        <v>4320</v>
      </c>
      <c r="C199" s="56">
        <v>0</v>
      </c>
      <c r="D199" s="52">
        <v>5255</v>
      </c>
      <c r="E199" s="54">
        <v>766</v>
      </c>
    </row>
    <row r="200" spans="1:5" x14ac:dyDescent="0.25">
      <c r="A200" s="38">
        <v>43466</v>
      </c>
      <c r="B200" s="55">
        <v>4650</v>
      </c>
      <c r="C200" s="56">
        <v>0</v>
      </c>
      <c r="D200" s="52">
        <v>6253</v>
      </c>
      <c r="E200" s="54">
        <v>76</v>
      </c>
    </row>
    <row r="201" spans="1:5" x14ac:dyDescent="0.25">
      <c r="A201" s="38">
        <v>43497</v>
      </c>
      <c r="B201" s="55">
        <v>3974</v>
      </c>
      <c r="C201" s="56">
        <v>0</v>
      </c>
      <c r="D201" s="52">
        <v>4989</v>
      </c>
      <c r="E201" s="54">
        <v>363</v>
      </c>
    </row>
    <row r="202" spans="1:5" x14ac:dyDescent="0.25">
      <c r="A202" s="38">
        <v>43525</v>
      </c>
      <c r="B202" s="55">
        <v>4989</v>
      </c>
      <c r="C202" s="56">
        <v>0</v>
      </c>
      <c r="D202" s="52">
        <v>6402</v>
      </c>
      <c r="E202" s="54">
        <v>76</v>
      </c>
    </row>
    <row r="203" spans="1:5" x14ac:dyDescent="0.25">
      <c r="A203" s="38">
        <v>43556</v>
      </c>
      <c r="B203" s="55">
        <v>4485</v>
      </c>
      <c r="C203" s="56">
        <v>70</v>
      </c>
      <c r="D203" s="52">
        <v>7116</v>
      </c>
      <c r="E203" s="54">
        <v>377</v>
      </c>
    </row>
    <row r="204" spans="1:5" x14ac:dyDescent="0.25">
      <c r="A204" s="38">
        <v>43586</v>
      </c>
      <c r="B204" s="55">
        <v>3897</v>
      </c>
      <c r="C204" s="56">
        <v>0</v>
      </c>
      <c r="D204" s="52">
        <v>5423</v>
      </c>
      <c r="E204" s="54">
        <v>217</v>
      </c>
    </row>
    <row r="205" spans="1:5" x14ac:dyDescent="0.25">
      <c r="A205" s="38">
        <v>43617</v>
      </c>
      <c r="B205" s="55">
        <v>4037</v>
      </c>
      <c r="C205" s="56">
        <v>0</v>
      </c>
      <c r="D205" s="52">
        <v>6058</v>
      </c>
      <c r="E205" s="54">
        <v>450</v>
      </c>
    </row>
    <row r="206" spans="1:5" x14ac:dyDescent="0.25">
      <c r="A206" s="38">
        <v>43647</v>
      </c>
      <c r="B206" s="55">
        <v>4880</v>
      </c>
      <c r="C206" s="56">
        <v>37</v>
      </c>
      <c r="D206" s="52">
        <v>6813</v>
      </c>
      <c r="E206" s="54">
        <v>352</v>
      </c>
    </row>
    <row r="207" spans="1:5" x14ac:dyDescent="0.25">
      <c r="A207" s="38">
        <v>43678</v>
      </c>
      <c r="B207" s="55">
        <v>4570</v>
      </c>
      <c r="C207" s="56">
        <v>38</v>
      </c>
      <c r="D207" s="52">
        <v>6841</v>
      </c>
      <c r="E207" s="54">
        <v>585</v>
      </c>
    </row>
    <row r="208" spans="1:5" x14ac:dyDescent="0.25">
      <c r="A208" s="38">
        <v>43709</v>
      </c>
      <c r="B208" s="55">
        <v>5777</v>
      </c>
      <c r="C208" s="56">
        <v>0</v>
      </c>
      <c r="D208" s="52">
        <v>6864</v>
      </c>
      <c r="E208" s="54">
        <v>112</v>
      </c>
    </row>
    <row r="209" spans="1:5" x14ac:dyDescent="0.25">
      <c r="A209" s="38">
        <v>43739</v>
      </c>
      <c r="B209" s="55">
        <v>5112</v>
      </c>
      <c r="C209" s="56">
        <v>79</v>
      </c>
      <c r="D209" s="52">
        <v>7008</v>
      </c>
      <c r="E209" s="54">
        <v>785</v>
      </c>
    </row>
    <row r="210" spans="1:5" x14ac:dyDescent="0.25">
      <c r="A210" s="38">
        <v>43770</v>
      </c>
      <c r="B210" s="55">
        <v>5067</v>
      </c>
      <c r="C210" s="56">
        <v>77</v>
      </c>
      <c r="D210" s="52">
        <v>5764</v>
      </c>
      <c r="E210" s="54">
        <v>665</v>
      </c>
    </row>
    <row r="211" spans="1:5" x14ac:dyDescent="0.25">
      <c r="A211" s="38">
        <v>43800</v>
      </c>
      <c r="B211" s="55">
        <v>3566</v>
      </c>
      <c r="C211" s="56">
        <v>0</v>
      </c>
      <c r="D211" s="52">
        <v>4454</v>
      </c>
      <c r="E211" s="54">
        <v>349</v>
      </c>
    </row>
    <row r="212" spans="1:5" x14ac:dyDescent="0.25">
      <c r="A212" s="38">
        <v>43831</v>
      </c>
      <c r="B212" s="55">
        <v>3355</v>
      </c>
      <c r="C212" s="56">
        <v>0</v>
      </c>
      <c r="D212" s="52">
        <v>5393</v>
      </c>
      <c r="E212" s="54">
        <v>154</v>
      </c>
    </row>
    <row r="213" spans="1:5" x14ac:dyDescent="0.25">
      <c r="A213" s="38">
        <v>43862</v>
      </c>
      <c r="B213" s="55">
        <v>3458</v>
      </c>
      <c r="C213" s="56">
        <v>0</v>
      </c>
      <c r="D213" s="52">
        <v>4514</v>
      </c>
      <c r="E213" s="54">
        <v>426</v>
      </c>
    </row>
    <row r="214" spans="1:5" x14ac:dyDescent="0.25">
      <c r="A214" s="38">
        <v>43891</v>
      </c>
      <c r="B214" s="55">
        <v>2158</v>
      </c>
      <c r="C214" s="56">
        <v>0</v>
      </c>
      <c r="D214" s="52">
        <v>3382</v>
      </c>
      <c r="E214" s="54">
        <v>582</v>
      </c>
    </row>
    <row r="215" spans="1:5" x14ac:dyDescent="0.25">
      <c r="A215" s="38">
        <v>43922</v>
      </c>
      <c r="B215" s="55">
        <v>3321</v>
      </c>
      <c r="C215" s="56">
        <v>0</v>
      </c>
      <c r="D215" s="52">
        <v>3125</v>
      </c>
      <c r="E215" s="54">
        <v>37</v>
      </c>
    </row>
    <row r="216" spans="1:5" x14ac:dyDescent="0.25">
      <c r="A216" s="38">
        <v>43952</v>
      </c>
      <c r="B216" s="55">
        <v>2956</v>
      </c>
      <c r="C216" s="56">
        <v>0</v>
      </c>
      <c r="D216" s="52">
        <v>2792</v>
      </c>
      <c r="E216" s="54">
        <v>0</v>
      </c>
    </row>
    <row r="217" spans="1:5" x14ac:dyDescent="0.25">
      <c r="A217" s="38">
        <v>43983</v>
      </c>
      <c r="B217" s="55">
        <v>788</v>
      </c>
      <c r="C217" s="56">
        <v>0</v>
      </c>
      <c r="D217" s="52">
        <v>5303</v>
      </c>
      <c r="E217" s="54">
        <v>197</v>
      </c>
    </row>
    <row r="218" spans="1:5" x14ac:dyDescent="0.25">
      <c r="A218" s="38">
        <v>44013</v>
      </c>
      <c r="B218" s="55">
        <v>2546</v>
      </c>
      <c r="C218" s="56">
        <v>0</v>
      </c>
      <c r="D218" s="52">
        <v>5157</v>
      </c>
      <c r="E218" s="54">
        <v>155</v>
      </c>
    </row>
    <row r="219" spans="1:5" x14ac:dyDescent="0.25">
      <c r="A219" s="38">
        <v>44044</v>
      </c>
      <c r="B219" s="55">
        <v>1669</v>
      </c>
      <c r="C219" s="56">
        <v>0</v>
      </c>
      <c r="D219" s="52">
        <v>4304</v>
      </c>
      <c r="E219" s="54">
        <v>0</v>
      </c>
    </row>
    <row r="220" spans="1:5" x14ac:dyDescent="0.25">
      <c r="A220" s="38">
        <v>44075</v>
      </c>
      <c r="B220" s="55">
        <v>2655</v>
      </c>
      <c r="C220" s="56">
        <v>77</v>
      </c>
      <c r="D220" s="52">
        <v>3207</v>
      </c>
      <c r="E220" s="54">
        <v>156</v>
      </c>
    </row>
    <row r="221" spans="1:5" ht="15" customHeight="1" x14ac:dyDescent="0.25">
      <c r="A221" s="38">
        <v>44105</v>
      </c>
      <c r="B221" s="55">
        <v>1869</v>
      </c>
      <c r="C221" s="56">
        <v>0</v>
      </c>
      <c r="D221" s="52">
        <v>3841</v>
      </c>
      <c r="E221" s="54">
        <v>273</v>
      </c>
    </row>
    <row r="222" spans="1:5" ht="15" customHeight="1" x14ac:dyDescent="0.25">
      <c r="A222" s="38">
        <v>44136</v>
      </c>
      <c r="B222" s="55">
        <v>2454</v>
      </c>
      <c r="C222" s="56">
        <v>0</v>
      </c>
      <c r="D222" s="52">
        <v>4284</v>
      </c>
      <c r="E222" s="54">
        <v>195</v>
      </c>
    </row>
    <row r="223" spans="1:5" ht="15" customHeight="1" x14ac:dyDescent="0.25">
      <c r="A223" s="38">
        <v>44166</v>
      </c>
      <c r="B223" s="55">
        <v>1656</v>
      </c>
      <c r="C223" s="56">
        <v>0</v>
      </c>
      <c r="D223" s="52">
        <v>4253</v>
      </c>
      <c r="E223" s="54">
        <v>195</v>
      </c>
    </row>
    <row r="224" spans="1:5" ht="15" customHeight="1" x14ac:dyDescent="0.25">
      <c r="A224" s="38">
        <v>44197</v>
      </c>
      <c r="B224" s="55">
        <v>1854</v>
      </c>
      <c r="C224" s="56">
        <v>0</v>
      </c>
      <c r="D224" s="52">
        <v>3241</v>
      </c>
      <c r="E224" s="54">
        <v>194</v>
      </c>
    </row>
    <row r="225" spans="1:5" ht="15" customHeight="1" x14ac:dyDescent="0.25">
      <c r="A225" s="38">
        <v>44228</v>
      </c>
      <c r="B225" s="55">
        <v>1937</v>
      </c>
      <c r="C225" s="56">
        <v>0</v>
      </c>
      <c r="D225" s="52">
        <v>3596</v>
      </c>
      <c r="E225" s="54">
        <v>236</v>
      </c>
    </row>
    <row r="226" spans="1:5" ht="15" customHeight="1" x14ac:dyDescent="0.25">
      <c r="A226" s="38">
        <v>44256</v>
      </c>
      <c r="B226" s="55">
        <v>3720</v>
      </c>
      <c r="C226" s="56">
        <v>76</v>
      </c>
      <c r="D226" s="52">
        <v>3647</v>
      </c>
      <c r="E226" s="54">
        <v>264</v>
      </c>
    </row>
    <row r="227" spans="1:5" ht="15" customHeight="1" x14ac:dyDescent="0.25">
      <c r="A227" s="38">
        <v>44287</v>
      </c>
      <c r="B227" s="55">
        <v>2015</v>
      </c>
      <c r="C227" s="56">
        <v>0</v>
      </c>
      <c r="D227" s="52">
        <v>4580</v>
      </c>
      <c r="E227" s="54">
        <v>0</v>
      </c>
    </row>
    <row r="228" spans="1:5" ht="15" customHeight="1" x14ac:dyDescent="0.25">
      <c r="A228" s="38">
        <v>44317</v>
      </c>
      <c r="B228" s="55">
        <v>909</v>
      </c>
      <c r="C228" s="56">
        <v>38</v>
      </c>
      <c r="D228" s="52">
        <v>4572</v>
      </c>
      <c r="E228" s="54">
        <v>455</v>
      </c>
    </row>
    <row r="229" spans="1:5" ht="15" customHeight="1" x14ac:dyDescent="0.25">
      <c r="A229" s="38">
        <v>44348</v>
      </c>
      <c r="B229" s="55">
        <v>2656</v>
      </c>
      <c r="C229" s="56">
        <v>0</v>
      </c>
      <c r="D229" s="52">
        <v>3426</v>
      </c>
      <c r="E229" s="54">
        <v>38</v>
      </c>
    </row>
    <row r="230" spans="1:5" ht="15" customHeight="1" x14ac:dyDescent="0.25">
      <c r="A230" s="38">
        <v>44378</v>
      </c>
      <c r="B230" s="55">
        <v>2575</v>
      </c>
      <c r="C230" s="56">
        <v>38</v>
      </c>
      <c r="D230" s="52">
        <v>4040</v>
      </c>
      <c r="E230" s="54">
        <v>304</v>
      </c>
    </row>
    <row r="231" spans="1:5" ht="15" customHeight="1" x14ac:dyDescent="0.25">
      <c r="A231" s="38">
        <v>44409</v>
      </c>
      <c r="B231" s="55">
        <v>2220</v>
      </c>
      <c r="C231" s="56">
        <v>0</v>
      </c>
      <c r="D231" s="52">
        <v>5133</v>
      </c>
      <c r="E231" s="54">
        <v>189</v>
      </c>
    </row>
    <row r="232" spans="1:5" ht="15" customHeight="1" x14ac:dyDescent="0.25">
      <c r="A232" s="38">
        <v>44440</v>
      </c>
      <c r="B232" s="55">
        <v>2038</v>
      </c>
      <c r="C232" s="56">
        <v>38</v>
      </c>
      <c r="D232" s="52">
        <v>6394</v>
      </c>
      <c r="E232" s="54">
        <v>192</v>
      </c>
    </row>
    <row r="233" spans="1:5" ht="15" customHeight="1" x14ac:dyDescent="0.25">
      <c r="A233" s="38">
        <v>44470</v>
      </c>
      <c r="B233" s="55">
        <v>2924</v>
      </c>
      <c r="C233" s="56">
        <v>0</v>
      </c>
      <c r="D233" s="52">
        <v>4356</v>
      </c>
      <c r="E233" s="54">
        <v>118</v>
      </c>
    </row>
    <row r="234" spans="1:5" ht="15" customHeight="1" x14ac:dyDescent="0.25">
      <c r="A234" s="38">
        <v>44501</v>
      </c>
      <c r="B234" s="55">
        <v>1971</v>
      </c>
      <c r="C234" s="56">
        <v>0</v>
      </c>
      <c r="D234" s="52">
        <v>5837</v>
      </c>
      <c r="E234" s="54">
        <v>310</v>
      </c>
    </row>
    <row r="235" spans="1:5" ht="15" customHeight="1" x14ac:dyDescent="0.25">
      <c r="A235" s="38">
        <v>44531</v>
      </c>
      <c r="B235" s="55">
        <v>1789</v>
      </c>
      <c r="C235" s="56">
        <v>76</v>
      </c>
      <c r="D235" s="52">
        <v>4679</v>
      </c>
      <c r="E235" s="54">
        <v>534</v>
      </c>
    </row>
    <row r="236" spans="1:5" ht="15" customHeight="1" x14ac:dyDescent="0.25">
      <c r="A236" s="38">
        <v>44562</v>
      </c>
      <c r="B236" s="55">
        <v>1626</v>
      </c>
      <c r="C236" s="56">
        <v>0</v>
      </c>
      <c r="D236" s="52">
        <v>4473</v>
      </c>
      <c r="E236" s="54">
        <v>76</v>
      </c>
    </row>
    <row r="237" spans="1:5" ht="15" customHeight="1" x14ac:dyDescent="0.25">
      <c r="A237" s="38">
        <v>44593</v>
      </c>
      <c r="B237" s="55">
        <v>2986</v>
      </c>
      <c r="C237" s="56">
        <v>153</v>
      </c>
      <c r="D237" s="52">
        <v>3770</v>
      </c>
      <c r="E237" s="54">
        <v>237</v>
      </c>
    </row>
    <row r="238" spans="1:5" ht="15" customHeight="1" x14ac:dyDescent="0.25">
      <c r="A238" s="38">
        <v>44621</v>
      </c>
      <c r="B238" s="55">
        <v>2481</v>
      </c>
      <c r="C238" s="56">
        <v>0</v>
      </c>
      <c r="D238" s="52">
        <v>4993</v>
      </c>
      <c r="E238" s="54">
        <v>465</v>
      </c>
    </row>
    <row r="239" spans="1:5" ht="15" customHeight="1" x14ac:dyDescent="0.25">
      <c r="A239" s="38">
        <v>44652</v>
      </c>
      <c r="B239" s="55">
        <v>2101</v>
      </c>
      <c r="C239" s="56">
        <v>0</v>
      </c>
      <c r="D239" s="52">
        <v>3852</v>
      </c>
      <c r="E239" s="54">
        <v>763</v>
      </c>
    </row>
    <row r="240" spans="1:5" ht="15" customHeight="1" x14ac:dyDescent="0.25">
      <c r="A240" s="38">
        <v>44682</v>
      </c>
      <c r="B240" s="55">
        <v>3754</v>
      </c>
      <c r="C240" s="56">
        <v>0</v>
      </c>
      <c r="D240" s="52">
        <v>4653</v>
      </c>
      <c r="E240" s="54">
        <v>540</v>
      </c>
    </row>
    <row r="241" spans="1:5" ht="15" customHeight="1" x14ac:dyDescent="0.25">
      <c r="A241" s="38">
        <v>44713</v>
      </c>
      <c r="B241" s="55">
        <v>2816</v>
      </c>
      <c r="C241" s="56">
        <v>39</v>
      </c>
      <c r="D241" s="52">
        <v>4746</v>
      </c>
      <c r="E241" s="54">
        <v>777</v>
      </c>
    </row>
    <row r="242" spans="1:5" ht="15" customHeight="1" x14ac:dyDescent="0.25">
      <c r="A242" s="38">
        <v>44743</v>
      </c>
      <c r="B242" s="55">
        <v>1231</v>
      </c>
      <c r="C242" s="56">
        <v>0</v>
      </c>
      <c r="D242" s="52">
        <v>3968</v>
      </c>
      <c r="E242" s="54">
        <v>0</v>
      </c>
    </row>
    <row r="243" spans="1:5" ht="15" customHeight="1" x14ac:dyDescent="0.25">
      <c r="A243" s="38">
        <v>44774</v>
      </c>
      <c r="B243" s="55">
        <v>1507</v>
      </c>
      <c r="C243" s="56">
        <v>79</v>
      </c>
      <c r="D243" s="52">
        <v>1359</v>
      </c>
      <c r="E243" s="54">
        <v>513</v>
      </c>
    </row>
    <row r="244" spans="1:5" ht="15" customHeight="1" x14ac:dyDescent="0.25">
      <c r="A244" s="38">
        <v>44805</v>
      </c>
      <c r="B244" s="55">
        <v>1491</v>
      </c>
      <c r="C244" s="56">
        <v>0</v>
      </c>
      <c r="D244" s="52">
        <v>1903</v>
      </c>
      <c r="E244" s="54">
        <v>307</v>
      </c>
    </row>
    <row r="245" spans="1:5" ht="15" customHeight="1" x14ac:dyDescent="0.25">
      <c r="A245" s="38">
        <v>44835</v>
      </c>
      <c r="B245" s="55">
        <v>3287</v>
      </c>
      <c r="C245" s="56">
        <v>0</v>
      </c>
      <c r="D245" s="52">
        <v>3881</v>
      </c>
      <c r="E245" s="54">
        <v>310</v>
      </c>
    </row>
    <row r="246" spans="1:5" ht="15" customHeight="1" x14ac:dyDescent="0.25">
      <c r="A246" s="38">
        <v>44866</v>
      </c>
      <c r="B246" s="55">
        <v>3007</v>
      </c>
      <c r="C246" s="56">
        <v>0</v>
      </c>
      <c r="D246" s="52">
        <v>3152</v>
      </c>
      <c r="E246" s="54">
        <v>113</v>
      </c>
    </row>
    <row r="247" spans="1:5" ht="15" customHeight="1" x14ac:dyDescent="0.25">
      <c r="A247" s="38">
        <v>44896</v>
      </c>
      <c r="B247" s="55">
        <v>2924</v>
      </c>
      <c r="C247" s="56">
        <v>0</v>
      </c>
      <c r="D247" s="52">
        <v>5208</v>
      </c>
      <c r="E247" s="54">
        <v>488</v>
      </c>
    </row>
    <row r="248" spans="1:5" ht="15" customHeight="1" x14ac:dyDescent="0.25">
      <c r="A248" s="38">
        <v>44927</v>
      </c>
      <c r="B248" s="55">
        <v>4107</v>
      </c>
      <c r="C248" s="56">
        <v>0</v>
      </c>
      <c r="D248" s="52">
        <v>777</v>
      </c>
      <c r="E248" s="54">
        <v>430</v>
      </c>
    </row>
    <row r="249" spans="1:5" ht="15" customHeight="1" x14ac:dyDescent="0.25">
      <c r="A249" s="38">
        <v>44958</v>
      </c>
      <c r="B249" s="55">
        <v>3519</v>
      </c>
      <c r="C249" s="56">
        <v>0</v>
      </c>
      <c r="D249" s="52">
        <v>1336</v>
      </c>
      <c r="E249" s="54">
        <v>604</v>
      </c>
    </row>
    <row r="250" spans="1:5" ht="15" customHeight="1" x14ac:dyDescent="0.25">
      <c r="A250" s="38">
        <v>44986</v>
      </c>
      <c r="B250" s="55">
        <v>4566</v>
      </c>
      <c r="C250" s="56">
        <v>114</v>
      </c>
      <c r="D250" s="52">
        <v>3033</v>
      </c>
      <c r="E250" s="54">
        <v>262</v>
      </c>
    </row>
    <row r="251" spans="1:5" ht="15" customHeight="1" x14ac:dyDescent="0.25">
      <c r="A251" s="38">
        <v>45017</v>
      </c>
      <c r="B251" s="55">
        <v>184</v>
      </c>
      <c r="C251" s="56">
        <v>0</v>
      </c>
      <c r="D251" s="52">
        <v>2866</v>
      </c>
      <c r="E251" s="54">
        <v>475</v>
      </c>
    </row>
    <row r="252" spans="1:5" ht="15" customHeight="1" x14ac:dyDescent="0.25">
      <c r="A252" s="38">
        <v>45047</v>
      </c>
      <c r="B252" s="55">
        <v>396</v>
      </c>
      <c r="C252" s="56">
        <v>0</v>
      </c>
      <c r="D252" s="52">
        <v>2446</v>
      </c>
      <c r="E252" s="54">
        <v>597</v>
      </c>
    </row>
    <row r="253" spans="1:5" ht="15" customHeight="1" x14ac:dyDescent="0.25">
      <c r="A253" s="38">
        <v>45078</v>
      </c>
      <c r="B253" s="55">
        <v>0</v>
      </c>
      <c r="C253" s="56">
        <v>0</v>
      </c>
      <c r="D253" s="52">
        <v>1883</v>
      </c>
      <c r="E253" s="54">
        <v>0</v>
      </c>
    </row>
    <row r="254" spans="1:5" ht="15" customHeight="1" x14ac:dyDescent="0.25">
      <c r="A254" s="38">
        <v>45108</v>
      </c>
      <c r="B254" s="55">
        <v>0</v>
      </c>
      <c r="C254" s="56">
        <v>0</v>
      </c>
      <c r="D254" s="52">
        <v>2466</v>
      </c>
      <c r="E254" s="54">
        <v>437</v>
      </c>
    </row>
    <row r="255" spans="1:5" ht="15" customHeight="1" x14ac:dyDescent="0.25">
      <c r="A255" s="38">
        <v>45139</v>
      </c>
      <c r="B255" s="55">
        <v>197</v>
      </c>
      <c r="C255" s="56">
        <v>0</v>
      </c>
      <c r="D255" s="52">
        <v>4468</v>
      </c>
      <c r="E255" s="54">
        <v>0</v>
      </c>
    </row>
    <row r="256" spans="1:5" ht="15" customHeight="1" x14ac:dyDescent="0.25">
      <c r="A256" s="38">
        <v>45170</v>
      </c>
      <c r="B256" s="55">
        <v>751</v>
      </c>
      <c r="C256" s="56">
        <v>0</v>
      </c>
      <c r="D256" s="52">
        <v>2935</v>
      </c>
      <c r="E256" s="54">
        <v>338</v>
      </c>
    </row>
    <row r="257" spans="1:5" ht="15" customHeight="1" x14ac:dyDescent="0.25">
      <c r="A257" s="38">
        <v>45200</v>
      </c>
      <c r="B257" s="55">
        <v>1119</v>
      </c>
      <c r="C257" s="56">
        <v>0</v>
      </c>
      <c r="D257" s="52">
        <v>1428</v>
      </c>
      <c r="E257" s="54">
        <v>0</v>
      </c>
    </row>
    <row r="258" spans="1:5" ht="15" customHeight="1" x14ac:dyDescent="0.25">
      <c r="A258" s="38">
        <v>45231</v>
      </c>
      <c r="B258" s="55">
        <v>544</v>
      </c>
      <c r="C258" s="56">
        <v>0</v>
      </c>
      <c r="D258" s="52">
        <v>412</v>
      </c>
      <c r="E258" s="54">
        <v>719</v>
      </c>
    </row>
    <row r="259" spans="1:5" ht="15" customHeight="1" x14ac:dyDescent="0.25">
      <c r="A259" s="38">
        <v>45261</v>
      </c>
      <c r="B259" s="55">
        <v>0</v>
      </c>
      <c r="C259" s="56">
        <v>0</v>
      </c>
      <c r="D259" s="52">
        <v>37</v>
      </c>
      <c r="E259" s="54">
        <v>0</v>
      </c>
    </row>
    <row r="260" spans="1:5" ht="15" customHeight="1" x14ac:dyDescent="0.25">
      <c r="A260" s="38">
        <v>45292</v>
      </c>
      <c r="B260" s="55">
        <v>803</v>
      </c>
      <c r="C260" s="56">
        <v>0</v>
      </c>
      <c r="D260" s="52">
        <v>1175</v>
      </c>
      <c r="E260" s="54">
        <v>1181</v>
      </c>
    </row>
    <row r="261" spans="1:5" ht="15" customHeight="1" x14ac:dyDescent="0.25">
      <c r="A261" s="38">
        <v>45323</v>
      </c>
      <c r="B261" s="55">
        <v>1893</v>
      </c>
      <c r="C261" s="56">
        <v>0</v>
      </c>
      <c r="D261" s="52">
        <v>2930</v>
      </c>
      <c r="E261" s="54">
        <v>264</v>
      </c>
    </row>
    <row r="262" spans="1:5" ht="15" customHeight="1" x14ac:dyDescent="0.25">
      <c r="A262" s="38">
        <v>45352</v>
      </c>
      <c r="B262" s="55">
        <v>127</v>
      </c>
      <c r="C262" s="56">
        <v>0</v>
      </c>
      <c r="D262" s="52">
        <v>0</v>
      </c>
      <c r="E262" s="54">
        <v>37</v>
      </c>
    </row>
    <row r="263" spans="1:5" ht="15" customHeight="1" x14ac:dyDescent="0.25">
      <c r="A263" s="38">
        <v>45383</v>
      </c>
      <c r="B263" s="55">
        <v>0</v>
      </c>
      <c r="C263" s="56">
        <v>0</v>
      </c>
      <c r="D263" s="52">
        <v>34</v>
      </c>
      <c r="E263" s="54">
        <v>0</v>
      </c>
    </row>
    <row r="264" spans="1:5" ht="15" customHeight="1" x14ac:dyDescent="0.25">
      <c r="A264" s="38">
        <v>45413</v>
      </c>
      <c r="B264" s="55">
        <v>1244</v>
      </c>
      <c r="C264" s="56">
        <v>0</v>
      </c>
      <c r="D264" s="52">
        <v>1867</v>
      </c>
      <c r="E264" s="54">
        <v>0</v>
      </c>
    </row>
    <row r="265" spans="1:5" ht="15" customHeight="1" x14ac:dyDescent="0.25">
      <c r="A265" s="38">
        <v>45444</v>
      </c>
      <c r="B265" s="55">
        <v>293</v>
      </c>
      <c r="C265" s="56">
        <v>0</v>
      </c>
      <c r="D265" s="52">
        <v>689</v>
      </c>
      <c r="E265" s="54">
        <v>489</v>
      </c>
    </row>
    <row r="266" spans="1:5" ht="15" customHeight="1" x14ac:dyDescent="0.25">
      <c r="A266" s="38">
        <v>45474</v>
      </c>
      <c r="B266" s="55">
        <v>491</v>
      </c>
      <c r="C266" s="56">
        <v>0</v>
      </c>
      <c r="D266" s="52">
        <v>101</v>
      </c>
      <c r="E266" s="54">
        <v>277</v>
      </c>
    </row>
    <row r="267" spans="1:5" ht="15" customHeight="1" x14ac:dyDescent="0.25">
      <c r="A267" s="38">
        <v>45505</v>
      </c>
      <c r="B267" s="55">
        <v>0</v>
      </c>
      <c r="C267" s="56">
        <v>0</v>
      </c>
      <c r="D267" s="52">
        <v>666</v>
      </c>
      <c r="E267" s="54">
        <v>199</v>
      </c>
    </row>
    <row r="268" spans="1:5" ht="15" customHeight="1" x14ac:dyDescent="0.25">
      <c r="A268" s="38">
        <v>45536</v>
      </c>
      <c r="B268" s="55">
        <v>3390</v>
      </c>
      <c r="C268" s="56">
        <v>0</v>
      </c>
      <c r="D268" s="52">
        <v>852</v>
      </c>
      <c r="E268" s="54">
        <v>332</v>
      </c>
    </row>
    <row r="269" spans="1:5" ht="15" customHeight="1" x14ac:dyDescent="0.25">
      <c r="A269" s="38" t="s">
        <v>59</v>
      </c>
      <c r="B269" s="54">
        <v>1309</v>
      </c>
      <c r="C269" s="52">
        <v>0</v>
      </c>
      <c r="D269" s="52">
        <v>810</v>
      </c>
      <c r="E269" s="54">
        <v>166</v>
      </c>
    </row>
    <row r="270" spans="1:5" ht="15" customHeight="1" x14ac:dyDescent="0.25">
      <c r="A270" s="38" t="s">
        <v>60</v>
      </c>
      <c r="B270" s="54">
        <v>1072</v>
      </c>
      <c r="C270" s="52">
        <v>0</v>
      </c>
      <c r="D270" s="52">
        <v>788</v>
      </c>
      <c r="E270" s="54">
        <v>496</v>
      </c>
    </row>
    <row r="271" spans="1:5" ht="15" customHeight="1" x14ac:dyDescent="0.25">
      <c r="A271" s="38" t="s">
        <v>61</v>
      </c>
      <c r="B271" s="54">
        <v>1061</v>
      </c>
      <c r="C271" s="52">
        <v>0</v>
      </c>
      <c r="D271" s="52">
        <v>1426</v>
      </c>
      <c r="E271" s="54">
        <v>0</v>
      </c>
    </row>
    <row r="272" spans="1:5" ht="15" customHeight="1" x14ac:dyDescent="0.25">
      <c r="A272" s="40">
        <v>45658</v>
      </c>
      <c r="B272" s="54">
        <v>0</v>
      </c>
      <c r="C272" s="52">
        <v>139</v>
      </c>
      <c r="D272" s="52">
        <v>16077</v>
      </c>
      <c r="E272" s="54">
        <v>0</v>
      </c>
    </row>
    <row r="273" spans="1:5" ht="15" customHeight="1" x14ac:dyDescent="0.25">
      <c r="A273" s="40">
        <v>45690</v>
      </c>
      <c r="B273" s="54">
        <v>824</v>
      </c>
      <c r="C273" s="52">
        <v>0</v>
      </c>
      <c r="D273" s="52">
        <v>1225</v>
      </c>
      <c r="E273" s="54">
        <v>0</v>
      </c>
    </row>
    <row r="274" spans="1:5" ht="15" customHeight="1" x14ac:dyDescent="0.25">
      <c r="A274" s="40">
        <v>45719</v>
      </c>
      <c r="B274" s="55">
        <v>10929</v>
      </c>
      <c r="C274" s="52">
        <v>0</v>
      </c>
      <c r="D274" s="55">
        <v>3576</v>
      </c>
      <c r="E274" s="52">
        <v>1780</v>
      </c>
    </row>
    <row r="275" spans="1:5" ht="15" customHeight="1" x14ac:dyDescent="0.25">
      <c r="A275" s="40">
        <v>45751</v>
      </c>
      <c r="B275" s="55">
        <v>4310</v>
      </c>
      <c r="C275" s="52">
        <v>0</v>
      </c>
      <c r="D275" s="55">
        <v>5954</v>
      </c>
      <c r="E275" s="52">
        <v>205</v>
      </c>
    </row>
    <row r="276" spans="1:5" ht="15" customHeight="1" x14ac:dyDescent="0.25">
      <c r="A276" s="40">
        <v>45782</v>
      </c>
      <c r="B276" s="55">
        <v>7475</v>
      </c>
      <c r="C276" s="52">
        <v>0</v>
      </c>
      <c r="D276" s="55">
        <v>9803</v>
      </c>
      <c r="E276" s="52">
        <v>621</v>
      </c>
    </row>
    <row r="277" spans="1:5" ht="15" customHeight="1" x14ac:dyDescent="0.25">
      <c r="A277" s="40">
        <v>45814</v>
      </c>
      <c r="B277" s="55">
        <v>1756</v>
      </c>
      <c r="C277" s="52">
        <v>0</v>
      </c>
      <c r="D277" s="55">
        <v>4384</v>
      </c>
      <c r="E277" s="52">
        <v>510</v>
      </c>
    </row>
    <row r="278" spans="1:5" ht="15" customHeight="1" x14ac:dyDescent="0.25">
      <c r="A278" s="40">
        <v>45845</v>
      </c>
      <c r="B278" s="55">
        <v>292</v>
      </c>
      <c r="C278" s="52">
        <v>0</v>
      </c>
      <c r="D278" s="55">
        <v>1091</v>
      </c>
      <c r="E278" s="52">
        <v>0</v>
      </c>
    </row>
    <row r="279" spans="1:5" ht="15" customHeight="1" x14ac:dyDescent="0.25">
      <c r="A279" s="40">
        <v>45877</v>
      </c>
      <c r="B279" s="55">
        <v>5794.7552139999998</v>
      </c>
      <c r="C279" s="52">
        <v>0</v>
      </c>
      <c r="D279" s="55">
        <v>8236.1391440000007</v>
      </c>
      <c r="E279" s="52">
        <v>1668.931601</v>
      </c>
    </row>
    <row r="280" spans="1:5" ht="15" customHeight="1" x14ac:dyDescent="0.25">
      <c r="A280" s="40">
        <v>45901</v>
      </c>
      <c r="B280" s="55">
        <v>2334.702409</v>
      </c>
      <c r="C280" s="52">
        <v>0</v>
      </c>
      <c r="D280" s="55">
        <v>8556.5936310000016</v>
      </c>
      <c r="E280" s="52">
        <v>0</v>
      </c>
    </row>
    <row r="281" spans="1:5" ht="15" customHeight="1" x14ac:dyDescent="0.25">
      <c r="A281" s="80"/>
      <c r="B281" s="81"/>
      <c r="C281" s="82"/>
      <c r="D281" s="81"/>
      <c r="E281" s="82"/>
    </row>
    <row r="282" spans="1:5" x14ac:dyDescent="0.25">
      <c r="A282" s="15"/>
      <c r="B282" s="16"/>
      <c r="C282" s="16"/>
      <c r="D282" s="16"/>
      <c r="E282" s="21"/>
    </row>
    <row r="283" spans="1:5" x14ac:dyDescent="0.25">
      <c r="A283" s="22" t="s">
        <v>65</v>
      </c>
      <c r="B283" s="23"/>
      <c r="C283" s="23"/>
      <c r="D283" s="23"/>
      <c r="E283" s="24"/>
    </row>
    <row r="284" spans="1:5" x14ac:dyDescent="0.25">
      <c r="A284" s="25"/>
      <c r="B284" s="26"/>
      <c r="C284" s="26"/>
      <c r="D284" s="26"/>
      <c r="E284" s="27"/>
    </row>
    <row r="286" spans="1:5" x14ac:dyDescent="0.25">
      <c r="B286" s="57"/>
      <c r="C286" s="57"/>
      <c r="D286" s="57"/>
      <c r="E286" s="58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8"/>
  <sheetViews>
    <sheetView workbookViewId="0">
      <pane xSplit="1" ySplit="7" topLeftCell="B107" activePane="bottomRight" state="frozen"/>
      <selection pane="topRight" activeCell="B1" sqref="B1"/>
      <selection pane="bottomLeft" activeCell="A8" sqref="A8"/>
      <selection pane="bottomRight" activeCell="H112" sqref="H112"/>
    </sheetView>
  </sheetViews>
  <sheetFormatPr defaultColWidth="12.6640625" defaultRowHeight="15.75" x14ac:dyDescent="0.25"/>
  <cols>
    <col min="1" max="1" width="13.33203125" style="28" customWidth="1"/>
    <col min="2" max="5" width="13.33203125" style="5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2"/>
      <c r="B3" s="43"/>
      <c r="C3" s="43"/>
      <c r="D3" s="43"/>
      <c r="E3" s="48" t="s">
        <v>14</v>
      </c>
    </row>
    <row r="4" spans="1:5" ht="18" x14ac:dyDescent="0.25">
      <c r="A4" s="60" t="s">
        <v>54</v>
      </c>
      <c r="B4" s="62"/>
      <c r="C4" s="62"/>
      <c r="D4" s="62"/>
      <c r="E4" s="63"/>
    </row>
    <row r="5" spans="1:5" x14ac:dyDescent="0.25">
      <c r="A5" s="45"/>
      <c r="B5" s="49"/>
      <c r="C5" s="49"/>
      <c r="D5" s="49"/>
      <c r="E5" s="50"/>
    </row>
    <row r="6" spans="1:5" x14ac:dyDescent="0.25">
      <c r="A6" s="18" t="s">
        <v>50</v>
      </c>
      <c r="B6" s="78" t="s">
        <v>26</v>
      </c>
      <c r="C6" s="78" t="s">
        <v>0</v>
      </c>
      <c r="D6" s="78" t="s">
        <v>1</v>
      </c>
      <c r="E6" s="78" t="s">
        <v>2</v>
      </c>
    </row>
    <row r="7" spans="1:5" x14ac:dyDescent="0.25">
      <c r="A7" s="19" t="s">
        <v>49</v>
      </c>
      <c r="B7" s="79"/>
      <c r="C7" s="79"/>
      <c r="D7" s="79"/>
      <c r="E7" s="79"/>
    </row>
    <row r="8" spans="1:5" x14ac:dyDescent="0.25">
      <c r="A8" s="64">
        <v>36586</v>
      </c>
      <c r="B8" s="66">
        <v>5244</v>
      </c>
      <c r="C8" s="66">
        <v>439</v>
      </c>
      <c r="D8" s="66">
        <v>8976</v>
      </c>
      <c r="E8" s="66">
        <v>0</v>
      </c>
    </row>
    <row r="9" spans="1:5" x14ac:dyDescent="0.25">
      <c r="A9" s="37">
        <v>36678</v>
      </c>
      <c r="B9" s="53">
        <v>13862</v>
      </c>
      <c r="C9" s="53">
        <v>1093</v>
      </c>
      <c r="D9" s="53">
        <v>13054</v>
      </c>
      <c r="E9" s="53">
        <v>1710</v>
      </c>
    </row>
    <row r="10" spans="1:5" x14ac:dyDescent="0.25">
      <c r="A10" s="37">
        <v>36770</v>
      </c>
      <c r="B10" s="53">
        <v>7748</v>
      </c>
      <c r="C10" s="53">
        <v>256</v>
      </c>
      <c r="D10" s="53">
        <v>4540</v>
      </c>
      <c r="E10" s="53">
        <v>1</v>
      </c>
    </row>
    <row r="11" spans="1:5" x14ac:dyDescent="0.25">
      <c r="A11" s="37">
        <v>36861</v>
      </c>
      <c r="B11" s="53">
        <v>6939</v>
      </c>
      <c r="C11" s="53">
        <v>829</v>
      </c>
      <c r="D11" s="53">
        <v>8188</v>
      </c>
      <c r="E11" s="53">
        <v>0</v>
      </c>
    </row>
    <row r="12" spans="1:5" x14ac:dyDescent="0.25">
      <c r="A12" s="37">
        <v>36951</v>
      </c>
      <c r="B12" s="53">
        <v>6403</v>
      </c>
      <c r="C12" s="53">
        <v>588</v>
      </c>
      <c r="D12" s="53">
        <v>6578</v>
      </c>
      <c r="E12" s="53">
        <v>201</v>
      </c>
    </row>
    <row r="13" spans="1:5" x14ac:dyDescent="0.25">
      <c r="A13" s="37">
        <v>37043</v>
      </c>
      <c r="B13" s="53">
        <v>6003</v>
      </c>
      <c r="C13" s="53">
        <v>158</v>
      </c>
      <c r="D13" s="53">
        <v>6731</v>
      </c>
      <c r="E13" s="53">
        <v>965</v>
      </c>
    </row>
    <row r="14" spans="1:5" x14ac:dyDescent="0.25">
      <c r="A14" s="37">
        <v>37135</v>
      </c>
      <c r="B14" s="53">
        <v>6001</v>
      </c>
      <c r="C14" s="53">
        <v>839</v>
      </c>
      <c r="D14" s="53">
        <v>10489</v>
      </c>
      <c r="E14" s="53">
        <v>179</v>
      </c>
    </row>
    <row r="15" spans="1:5" x14ac:dyDescent="0.25">
      <c r="A15" s="37">
        <v>37226</v>
      </c>
      <c r="B15" s="53">
        <v>7246</v>
      </c>
      <c r="C15" s="53">
        <v>227</v>
      </c>
      <c r="D15" s="53">
        <v>7771</v>
      </c>
      <c r="E15" s="53">
        <v>1636</v>
      </c>
    </row>
    <row r="16" spans="1:5" x14ac:dyDescent="0.25">
      <c r="A16" s="37">
        <v>37316</v>
      </c>
      <c r="B16" s="53">
        <v>8314</v>
      </c>
      <c r="C16" s="53">
        <v>740</v>
      </c>
      <c r="D16" s="53">
        <v>7199</v>
      </c>
      <c r="E16" s="53">
        <v>984</v>
      </c>
    </row>
    <row r="17" spans="1:5" x14ac:dyDescent="0.25">
      <c r="A17" s="37">
        <v>37408</v>
      </c>
      <c r="B17" s="53">
        <v>6110</v>
      </c>
      <c r="C17" s="53">
        <v>398</v>
      </c>
      <c r="D17" s="53">
        <v>9206</v>
      </c>
      <c r="E17" s="53">
        <v>1435</v>
      </c>
    </row>
    <row r="18" spans="1:5" x14ac:dyDescent="0.25">
      <c r="A18" s="37">
        <v>37500</v>
      </c>
      <c r="B18" s="53">
        <v>8092</v>
      </c>
      <c r="C18" s="53">
        <v>525</v>
      </c>
      <c r="D18" s="53">
        <v>8660</v>
      </c>
      <c r="E18" s="53">
        <v>1085</v>
      </c>
    </row>
    <row r="19" spans="1:5" x14ac:dyDescent="0.25">
      <c r="A19" s="37">
        <v>37591</v>
      </c>
      <c r="B19" s="53">
        <v>7614</v>
      </c>
      <c r="C19" s="53">
        <v>421</v>
      </c>
      <c r="D19" s="53">
        <v>10419</v>
      </c>
      <c r="E19" s="53">
        <v>539</v>
      </c>
    </row>
    <row r="20" spans="1:5" x14ac:dyDescent="0.25">
      <c r="A20" s="37">
        <v>37681</v>
      </c>
      <c r="B20" s="53">
        <v>6948</v>
      </c>
      <c r="C20" s="53">
        <v>659</v>
      </c>
      <c r="D20" s="53">
        <v>4668</v>
      </c>
      <c r="E20" s="53">
        <v>1301</v>
      </c>
    </row>
    <row r="21" spans="1:5" x14ac:dyDescent="0.25">
      <c r="A21" s="37">
        <v>37773</v>
      </c>
      <c r="B21" s="53">
        <v>7445</v>
      </c>
      <c r="C21" s="53">
        <v>466</v>
      </c>
      <c r="D21" s="53">
        <v>7301</v>
      </c>
      <c r="E21" s="53">
        <v>298</v>
      </c>
    </row>
    <row r="22" spans="1:5" x14ac:dyDescent="0.25">
      <c r="A22" s="37">
        <v>37865</v>
      </c>
      <c r="B22" s="53">
        <v>6335</v>
      </c>
      <c r="C22" s="53">
        <v>514</v>
      </c>
      <c r="D22" s="53">
        <v>5995</v>
      </c>
      <c r="E22" s="53">
        <v>1580</v>
      </c>
    </row>
    <row r="23" spans="1:5" x14ac:dyDescent="0.25">
      <c r="A23" s="37">
        <v>37956</v>
      </c>
      <c r="B23" s="53">
        <v>6379</v>
      </c>
      <c r="C23" s="53">
        <v>230</v>
      </c>
      <c r="D23" s="53">
        <v>4789</v>
      </c>
      <c r="E23" s="53">
        <v>2316</v>
      </c>
    </row>
    <row r="24" spans="1:5" x14ac:dyDescent="0.25">
      <c r="A24" s="37">
        <v>38047</v>
      </c>
      <c r="B24" s="53">
        <v>6483</v>
      </c>
      <c r="C24" s="53">
        <v>72</v>
      </c>
      <c r="D24" s="53">
        <v>4816</v>
      </c>
      <c r="E24" s="53">
        <v>2643</v>
      </c>
    </row>
    <row r="25" spans="1:5" x14ac:dyDescent="0.25">
      <c r="A25" s="37">
        <v>38139</v>
      </c>
      <c r="B25" s="53">
        <v>5710</v>
      </c>
      <c r="C25" s="53">
        <v>48</v>
      </c>
      <c r="D25" s="53">
        <v>5721</v>
      </c>
      <c r="E25" s="53">
        <v>1505</v>
      </c>
    </row>
    <row r="26" spans="1:5" x14ac:dyDescent="0.25">
      <c r="A26" s="37">
        <v>38231</v>
      </c>
      <c r="B26" s="53">
        <v>4407</v>
      </c>
      <c r="C26" s="53">
        <v>213</v>
      </c>
      <c r="D26" s="53">
        <v>6414</v>
      </c>
      <c r="E26" s="53">
        <v>1463</v>
      </c>
    </row>
    <row r="27" spans="1:5" x14ac:dyDescent="0.25">
      <c r="A27" s="37">
        <v>38322</v>
      </c>
      <c r="B27" s="53">
        <v>6026</v>
      </c>
      <c r="C27" s="53">
        <v>414</v>
      </c>
      <c r="D27" s="53">
        <v>6698</v>
      </c>
      <c r="E27" s="53">
        <v>3073</v>
      </c>
    </row>
    <row r="28" spans="1:5" x14ac:dyDescent="0.25">
      <c r="A28" s="37">
        <v>38412</v>
      </c>
      <c r="B28" s="53">
        <v>5564</v>
      </c>
      <c r="C28" s="53">
        <v>49</v>
      </c>
      <c r="D28" s="53">
        <v>6939</v>
      </c>
      <c r="E28" s="53">
        <v>2072</v>
      </c>
    </row>
    <row r="29" spans="1:5" x14ac:dyDescent="0.25">
      <c r="A29" s="37">
        <v>38504</v>
      </c>
      <c r="B29" s="53">
        <v>6892</v>
      </c>
      <c r="C29" s="53">
        <v>103</v>
      </c>
      <c r="D29" s="53">
        <v>7787</v>
      </c>
      <c r="E29" s="53">
        <v>1675</v>
      </c>
    </row>
    <row r="30" spans="1:5" x14ac:dyDescent="0.25">
      <c r="A30" s="37">
        <v>38596</v>
      </c>
      <c r="B30" s="53">
        <v>5288</v>
      </c>
      <c r="C30" s="53">
        <v>325</v>
      </c>
      <c r="D30" s="53">
        <v>5799</v>
      </c>
      <c r="E30" s="53">
        <v>1512</v>
      </c>
    </row>
    <row r="31" spans="1:5" x14ac:dyDescent="0.25">
      <c r="A31" s="37">
        <v>38687</v>
      </c>
      <c r="B31" s="53">
        <v>6297</v>
      </c>
      <c r="C31" s="53">
        <v>529</v>
      </c>
      <c r="D31" s="53">
        <v>8191</v>
      </c>
      <c r="E31" s="53">
        <v>2971</v>
      </c>
    </row>
    <row r="32" spans="1:5" x14ac:dyDescent="0.25">
      <c r="A32" s="37">
        <v>38777</v>
      </c>
      <c r="B32" s="53">
        <v>9360</v>
      </c>
      <c r="C32" s="53">
        <v>311</v>
      </c>
      <c r="D32" s="53">
        <v>9681</v>
      </c>
      <c r="E32" s="53">
        <v>1972</v>
      </c>
    </row>
    <row r="33" spans="1:5" x14ac:dyDescent="0.25">
      <c r="A33" s="37">
        <v>38869</v>
      </c>
      <c r="B33" s="53">
        <v>5566</v>
      </c>
      <c r="C33" s="53">
        <v>509</v>
      </c>
      <c r="D33" s="53">
        <v>5876</v>
      </c>
      <c r="E33" s="53">
        <v>2486</v>
      </c>
    </row>
    <row r="34" spans="1:5" x14ac:dyDescent="0.25">
      <c r="A34" s="37">
        <v>38961</v>
      </c>
      <c r="B34" s="53">
        <v>9188</v>
      </c>
      <c r="C34" s="53">
        <v>339</v>
      </c>
      <c r="D34" s="53">
        <v>11022</v>
      </c>
      <c r="E34" s="53">
        <v>2464</v>
      </c>
    </row>
    <row r="35" spans="1:5" x14ac:dyDescent="0.25">
      <c r="A35" s="37">
        <v>39052</v>
      </c>
      <c r="B35" s="53">
        <v>9225</v>
      </c>
      <c r="C35" s="53">
        <v>58</v>
      </c>
      <c r="D35" s="53">
        <v>8473</v>
      </c>
      <c r="E35" s="53">
        <v>821</v>
      </c>
    </row>
    <row r="36" spans="1:5" x14ac:dyDescent="0.25">
      <c r="A36" s="37">
        <v>39142</v>
      </c>
      <c r="B36" s="53">
        <v>6281</v>
      </c>
      <c r="C36" s="53">
        <v>60</v>
      </c>
      <c r="D36" s="53">
        <v>7068</v>
      </c>
      <c r="E36" s="53">
        <v>972</v>
      </c>
    </row>
    <row r="37" spans="1:5" x14ac:dyDescent="0.25">
      <c r="A37" s="37">
        <v>39234</v>
      </c>
      <c r="B37" s="53">
        <v>2082</v>
      </c>
      <c r="C37" s="53">
        <v>327</v>
      </c>
      <c r="D37" s="53">
        <v>6362</v>
      </c>
      <c r="E37" s="53">
        <v>3577</v>
      </c>
    </row>
    <row r="38" spans="1:5" x14ac:dyDescent="0.25">
      <c r="A38" s="37">
        <v>39326</v>
      </c>
      <c r="B38" s="53">
        <v>10455</v>
      </c>
      <c r="C38" s="53">
        <v>724</v>
      </c>
      <c r="D38" s="53">
        <v>11870</v>
      </c>
      <c r="E38" s="53">
        <v>1432</v>
      </c>
    </row>
    <row r="39" spans="1:5" x14ac:dyDescent="0.25">
      <c r="A39" s="37">
        <v>39417</v>
      </c>
      <c r="B39" s="53">
        <v>8216</v>
      </c>
      <c r="C39" s="53"/>
      <c r="D39" s="53"/>
      <c r="E39" s="53"/>
    </row>
    <row r="40" spans="1:5" x14ac:dyDescent="0.25">
      <c r="A40" s="37">
        <v>39508</v>
      </c>
      <c r="B40" s="53">
        <v>7009</v>
      </c>
      <c r="C40" s="53">
        <v>608</v>
      </c>
      <c r="D40" s="53">
        <v>9104</v>
      </c>
      <c r="E40" s="53">
        <v>3193</v>
      </c>
    </row>
    <row r="41" spans="1:5" x14ac:dyDescent="0.25">
      <c r="A41" s="37">
        <v>39600</v>
      </c>
      <c r="B41" s="53">
        <v>9877</v>
      </c>
      <c r="C41" s="53">
        <v>43</v>
      </c>
      <c r="D41" s="53">
        <v>8268</v>
      </c>
      <c r="E41" s="53">
        <v>975</v>
      </c>
    </row>
    <row r="42" spans="1:5" x14ac:dyDescent="0.25">
      <c r="A42" s="37">
        <v>39692</v>
      </c>
      <c r="B42" s="52">
        <v>5731</v>
      </c>
      <c r="C42" s="52">
        <v>281</v>
      </c>
      <c r="D42" s="52">
        <v>11299</v>
      </c>
      <c r="E42" s="52">
        <v>811</v>
      </c>
    </row>
    <row r="43" spans="1:5" x14ac:dyDescent="0.25">
      <c r="A43" s="37">
        <v>39783</v>
      </c>
      <c r="B43" s="52">
        <v>3926</v>
      </c>
      <c r="C43" s="52">
        <v>696</v>
      </c>
      <c r="D43" s="52">
        <v>4858</v>
      </c>
      <c r="E43" s="52">
        <v>1755</v>
      </c>
    </row>
    <row r="44" spans="1:5" x14ac:dyDescent="0.25">
      <c r="A44" s="37">
        <v>39873</v>
      </c>
      <c r="B44" s="52">
        <v>7672</v>
      </c>
      <c r="C44" s="52">
        <v>294</v>
      </c>
      <c r="D44" s="52">
        <v>7719</v>
      </c>
      <c r="E44" s="52">
        <v>2298</v>
      </c>
    </row>
    <row r="45" spans="1:5" x14ac:dyDescent="0.25">
      <c r="A45" s="37">
        <v>39965</v>
      </c>
      <c r="B45" s="52">
        <v>10178</v>
      </c>
      <c r="C45" s="52">
        <v>166</v>
      </c>
      <c r="D45" s="52">
        <v>8531</v>
      </c>
      <c r="E45" s="52">
        <v>1465</v>
      </c>
    </row>
    <row r="46" spans="1:5" x14ac:dyDescent="0.25">
      <c r="A46" s="37">
        <v>40057</v>
      </c>
      <c r="B46" s="52">
        <v>4975</v>
      </c>
      <c r="C46" s="52">
        <v>348</v>
      </c>
      <c r="D46" s="52">
        <v>7566</v>
      </c>
      <c r="E46" s="52">
        <v>2062</v>
      </c>
    </row>
    <row r="47" spans="1:5" x14ac:dyDescent="0.25">
      <c r="A47" s="37">
        <v>40148</v>
      </c>
      <c r="B47" s="52">
        <v>8437</v>
      </c>
      <c r="C47" s="52">
        <v>959</v>
      </c>
      <c r="D47" s="52">
        <v>7657</v>
      </c>
      <c r="E47" s="52">
        <v>1563</v>
      </c>
    </row>
    <row r="48" spans="1:5" x14ac:dyDescent="0.25">
      <c r="A48" s="37">
        <v>40238</v>
      </c>
      <c r="B48" s="52">
        <v>9129</v>
      </c>
      <c r="C48" s="52">
        <v>698</v>
      </c>
      <c r="D48" s="52">
        <v>8211</v>
      </c>
      <c r="E48" s="52">
        <v>2201</v>
      </c>
    </row>
    <row r="49" spans="1:5" x14ac:dyDescent="0.25">
      <c r="A49" s="37">
        <v>40330</v>
      </c>
      <c r="B49" s="52">
        <v>8846</v>
      </c>
      <c r="C49" s="52">
        <v>787</v>
      </c>
      <c r="D49" s="52">
        <v>9104</v>
      </c>
      <c r="E49" s="52">
        <v>1794</v>
      </c>
    </row>
    <row r="50" spans="1:5" x14ac:dyDescent="0.25">
      <c r="A50" s="37">
        <v>40422</v>
      </c>
      <c r="B50" s="52">
        <v>7142</v>
      </c>
      <c r="C50" s="52">
        <v>878</v>
      </c>
      <c r="D50" s="52">
        <v>6413</v>
      </c>
      <c r="E50" s="52">
        <v>226</v>
      </c>
    </row>
    <row r="51" spans="1:5" x14ac:dyDescent="0.25">
      <c r="A51" s="37">
        <v>40513</v>
      </c>
      <c r="B51" s="52">
        <v>7675</v>
      </c>
      <c r="C51" s="52">
        <v>1008</v>
      </c>
      <c r="D51" s="52">
        <v>7304</v>
      </c>
      <c r="E51" s="52">
        <v>1290</v>
      </c>
    </row>
    <row r="52" spans="1:5" x14ac:dyDescent="0.25">
      <c r="A52" s="37">
        <v>40603</v>
      </c>
      <c r="B52" s="52">
        <v>9167</v>
      </c>
      <c r="C52" s="52">
        <v>376</v>
      </c>
      <c r="D52" s="52">
        <v>10593</v>
      </c>
      <c r="E52" s="52">
        <v>1901</v>
      </c>
    </row>
    <row r="53" spans="1:5" x14ac:dyDescent="0.25">
      <c r="A53" s="37">
        <v>40695</v>
      </c>
      <c r="B53" s="52">
        <v>6685</v>
      </c>
      <c r="C53" s="52">
        <v>1120</v>
      </c>
      <c r="D53" s="52">
        <v>5681</v>
      </c>
      <c r="E53" s="52">
        <v>1042</v>
      </c>
    </row>
    <row r="54" spans="1:5" x14ac:dyDescent="0.25">
      <c r="A54" s="37">
        <v>40787</v>
      </c>
      <c r="B54" s="52">
        <v>9489</v>
      </c>
      <c r="C54" s="52">
        <v>697</v>
      </c>
      <c r="D54" s="52">
        <v>11208</v>
      </c>
      <c r="E54" s="52">
        <v>2309</v>
      </c>
    </row>
    <row r="55" spans="1:5" x14ac:dyDescent="0.25">
      <c r="A55" s="37">
        <v>40878</v>
      </c>
      <c r="B55" s="52">
        <v>10687</v>
      </c>
      <c r="C55" s="52">
        <v>1067</v>
      </c>
      <c r="D55" s="52">
        <v>8642</v>
      </c>
      <c r="E55" s="52">
        <v>843</v>
      </c>
    </row>
    <row r="56" spans="1:5" x14ac:dyDescent="0.25">
      <c r="A56" s="37">
        <v>40969</v>
      </c>
      <c r="B56" s="52">
        <v>9055</v>
      </c>
      <c r="C56" s="52">
        <v>157</v>
      </c>
      <c r="D56" s="52">
        <v>10535</v>
      </c>
      <c r="E56" s="52">
        <v>245</v>
      </c>
    </row>
    <row r="57" spans="1:5" x14ac:dyDescent="0.25">
      <c r="A57" s="37">
        <v>41061</v>
      </c>
      <c r="B57" s="52">
        <v>13567</v>
      </c>
      <c r="C57" s="52">
        <v>809</v>
      </c>
      <c r="D57" s="52">
        <v>6964</v>
      </c>
      <c r="E57" s="52">
        <v>908</v>
      </c>
    </row>
    <row r="58" spans="1:5" x14ac:dyDescent="0.25">
      <c r="A58" s="37">
        <v>41153</v>
      </c>
      <c r="B58" s="52">
        <v>10839</v>
      </c>
      <c r="C58" s="52">
        <v>1216</v>
      </c>
      <c r="D58" s="52">
        <v>9971</v>
      </c>
      <c r="E58" s="52">
        <v>2378</v>
      </c>
    </row>
    <row r="59" spans="1:5" x14ac:dyDescent="0.25">
      <c r="A59" s="37">
        <v>41244</v>
      </c>
      <c r="B59" s="52">
        <v>8217</v>
      </c>
      <c r="C59" s="52">
        <v>897</v>
      </c>
      <c r="D59" s="52">
        <v>7251</v>
      </c>
      <c r="E59" s="52">
        <v>1115</v>
      </c>
    </row>
    <row r="60" spans="1:5" x14ac:dyDescent="0.25">
      <c r="A60" s="37">
        <v>41334</v>
      </c>
      <c r="B60" s="52">
        <v>7429</v>
      </c>
      <c r="C60" s="52">
        <v>867</v>
      </c>
      <c r="D60" s="52">
        <v>9083</v>
      </c>
      <c r="E60" s="52">
        <v>1816</v>
      </c>
    </row>
    <row r="61" spans="1:5" x14ac:dyDescent="0.25">
      <c r="A61" s="37">
        <v>41426</v>
      </c>
      <c r="B61" s="52">
        <v>11021</v>
      </c>
      <c r="C61" s="52">
        <v>593</v>
      </c>
      <c r="D61" s="52">
        <v>5816</v>
      </c>
      <c r="E61" s="52">
        <v>0</v>
      </c>
    </row>
    <row r="62" spans="1:5" x14ac:dyDescent="0.25">
      <c r="A62" s="37">
        <v>41518</v>
      </c>
      <c r="B62" s="52">
        <v>12452</v>
      </c>
      <c r="C62" s="52">
        <v>918</v>
      </c>
      <c r="D62" s="52">
        <v>10893</v>
      </c>
      <c r="E62" s="52">
        <v>1707</v>
      </c>
    </row>
    <row r="63" spans="1:5" x14ac:dyDescent="0.25">
      <c r="A63" s="37">
        <v>41609</v>
      </c>
      <c r="B63" s="52">
        <v>9785</v>
      </c>
      <c r="C63" s="52">
        <v>974</v>
      </c>
      <c r="D63" s="52">
        <v>7228</v>
      </c>
      <c r="E63" s="52">
        <v>1641</v>
      </c>
    </row>
    <row r="64" spans="1:5" x14ac:dyDescent="0.25">
      <c r="A64" s="37">
        <v>41699</v>
      </c>
      <c r="B64" s="52">
        <v>9337</v>
      </c>
      <c r="C64" s="52">
        <v>803</v>
      </c>
      <c r="D64" s="52">
        <v>8442</v>
      </c>
      <c r="E64" s="52">
        <v>1666</v>
      </c>
    </row>
    <row r="65" spans="1:5" x14ac:dyDescent="0.25">
      <c r="A65" s="37">
        <v>41791</v>
      </c>
      <c r="B65" s="52">
        <v>7747</v>
      </c>
      <c r="C65" s="52">
        <v>340</v>
      </c>
      <c r="D65" s="52">
        <v>6559</v>
      </c>
      <c r="E65" s="52">
        <v>554</v>
      </c>
    </row>
    <row r="66" spans="1:5" x14ac:dyDescent="0.25">
      <c r="A66" s="37">
        <v>41883</v>
      </c>
      <c r="B66" s="52">
        <v>10002</v>
      </c>
      <c r="C66" s="52">
        <v>145</v>
      </c>
      <c r="D66" s="52">
        <v>8269</v>
      </c>
      <c r="E66" s="52">
        <v>2061</v>
      </c>
    </row>
    <row r="67" spans="1:5" x14ac:dyDescent="0.25">
      <c r="A67" s="37">
        <v>41974</v>
      </c>
      <c r="B67" s="52">
        <v>8824</v>
      </c>
      <c r="C67" s="52">
        <v>0</v>
      </c>
      <c r="D67" s="52">
        <v>7740</v>
      </c>
      <c r="E67" s="52">
        <v>974</v>
      </c>
    </row>
    <row r="68" spans="1:5" x14ac:dyDescent="0.25">
      <c r="A68" s="37">
        <v>42064</v>
      </c>
      <c r="B68" s="52">
        <v>7699</v>
      </c>
      <c r="C68" s="52">
        <v>136</v>
      </c>
      <c r="D68" s="52">
        <v>5137</v>
      </c>
      <c r="E68" s="52">
        <v>1053</v>
      </c>
    </row>
    <row r="69" spans="1:5" x14ac:dyDescent="0.25">
      <c r="A69" s="37">
        <v>42156</v>
      </c>
      <c r="B69" s="52">
        <v>6771</v>
      </c>
      <c r="C69" s="52">
        <v>69</v>
      </c>
      <c r="D69" s="52">
        <v>6042</v>
      </c>
      <c r="E69" s="52">
        <v>745</v>
      </c>
    </row>
    <row r="70" spans="1:5" x14ac:dyDescent="0.25">
      <c r="A70" s="37">
        <v>42248</v>
      </c>
      <c r="B70" s="52">
        <v>8431</v>
      </c>
      <c r="C70" s="52">
        <v>213</v>
      </c>
      <c r="D70" s="52">
        <v>5576</v>
      </c>
      <c r="E70" s="52">
        <v>867</v>
      </c>
    </row>
    <row r="71" spans="1:5" x14ac:dyDescent="0.25">
      <c r="A71" s="37">
        <v>42339</v>
      </c>
      <c r="B71" s="52">
        <v>9755</v>
      </c>
      <c r="C71" s="52">
        <v>169</v>
      </c>
      <c r="D71" s="52">
        <v>4956</v>
      </c>
      <c r="E71" s="52">
        <v>535</v>
      </c>
    </row>
    <row r="72" spans="1:5" x14ac:dyDescent="0.25">
      <c r="A72" s="37">
        <v>42430</v>
      </c>
      <c r="B72" s="52">
        <v>3952</v>
      </c>
      <c r="C72" s="52">
        <v>105</v>
      </c>
      <c r="D72" s="52">
        <v>3630</v>
      </c>
      <c r="E72" s="52">
        <v>602</v>
      </c>
    </row>
    <row r="73" spans="1:5" x14ac:dyDescent="0.25">
      <c r="A73" s="37">
        <v>42522</v>
      </c>
      <c r="B73" s="52">
        <v>1655</v>
      </c>
      <c r="C73" s="52">
        <v>105</v>
      </c>
      <c r="D73" s="52">
        <v>1942</v>
      </c>
      <c r="E73" s="52">
        <v>498</v>
      </c>
    </row>
    <row r="74" spans="1:5" x14ac:dyDescent="0.25">
      <c r="A74" s="37">
        <v>42614</v>
      </c>
      <c r="B74" s="52">
        <v>7828</v>
      </c>
      <c r="C74" s="52">
        <v>44</v>
      </c>
      <c r="D74" s="52">
        <v>6245</v>
      </c>
      <c r="E74" s="52">
        <v>511</v>
      </c>
    </row>
    <row r="75" spans="1:5" x14ac:dyDescent="0.25">
      <c r="A75" s="37">
        <v>42705</v>
      </c>
      <c r="B75" s="52">
        <v>6507</v>
      </c>
      <c r="C75" s="52">
        <v>159</v>
      </c>
      <c r="D75" s="52">
        <v>6970</v>
      </c>
      <c r="E75" s="52">
        <v>265</v>
      </c>
    </row>
    <row r="76" spans="1:5" x14ac:dyDescent="0.25">
      <c r="A76" s="37">
        <v>42795</v>
      </c>
      <c r="B76" s="52">
        <v>7620</v>
      </c>
      <c r="C76" s="52">
        <v>316</v>
      </c>
      <c r="D76" s="52">
        <v>5720</v>
      </c>
      <c r="E76" s="52">
        <v>349</v>
      </c>
    </row>
    <row r="77" spans="1:5" x14ac:dyDescent="0.25">
      <c r="A77" s="37">
        <v>42887</v>
      </c>
      <c r="B77" s="52">
        <v>9285</v>
      </c>
      <c r="C77" s="52">
        <v>0</v>
      </c>
      <c r="D77" s="52">
        <v>9477</v>
      </c>
      <c r="E77" s="52">
        <v>611</v>
      </c>
    </row>
    <row r="78" spans="1:5" x14ac:dyDescent="0.25">
      <c r="A78" s="37">
        <v>42979</v>
      </c>
      <c r="B78" s="52">
        <v>8677</v>
      </c>
      <c r="C78" s="52">
        <v>0</v>
      </c>
      <c r="D78" s="52">
        <v>13159</v>
      </c>
      <c r="E78" s="52">
        <v>1977</v>
      </c>
    </row>
    <row r="79" spans="1:5" x14ac:dyDescent="0.25">
      <c r="A79" s="37">
        <v>43070</v>
      </c>
      <c r="B79" s="52">
        <v>11416</v>
      </c>
      <c r="C79" s="52">
        <v>0</v>
      </c>
      <c r="D79" s="52">
        <v>19639</v>
      </c>
      <c r="E79" s="52">
        <v>1581</v>
      </c>
    </row>
    <row r="80" spans="1:5" x14ac:dyDescent="0.25">
      <c r="A80" s="37">
        <v>43160</v>
      </c>
      <c r="B80" s="52">
        <v>11956</v>
      </c>
      <c r="C80" s="52">
        <v>119</v>
      </c>
      <c r="D80" s="52">
        <v>17480</v>
      </c>
      <c r="E80" s="52">
        <v>1255</v>
      </c>
    </row>
    <row r="81" spans="1:5" x14ac:dyDescent="0.25">
      <c r="A81" s="37">
        <v>43252</v>
      </c>
      <c r="B81" s="52">
        <v>16349</v>
      </c>
      <c r="C81" s="52">
        <v>0</v>
      </c>
      <c r="D81" s="52">
        <v>18713</v>
      </c>
      <c r="E81" s="52">
        <v>645</v>
      </c>
    </row>
    <row r="82" spans="1:5" x14ac:dyDescent="0.25">
      <c r="A82" s="37">
        <v>43344</v>
      </c>
      <c r="B82" s="52">
        <v>12412</v>
      </c>
      <c r="C82" s="52">
        <v>75</v>
      </c>
      <c r="D82" s="52">
        <v>17434</v>
      </c>
      <c r="E82" s="52">
        <v>1139</v>
      </c>
    </row>
    <row r="83" spans="1:5" x14ac:dyDescent="0.25">
      <c r="A83" s="37">
        <v>43435</v>
      </c>
      <c r="B83" s="52">
        <v>12215</v>
      </c>
      <c r="C83" s="52">
        <v>0</v>
      </c>
      <c r="D83" s="52">
        <v>14196</v>
      </c>
      <c r="E83" s="52">
        <v>1410</v>
      </c>
    </row>
    <row r="84" spans="1:5" x14ac:dyDescent="0.25">
      <c r="A84" s="37">
        <v>43525</v>
      </c>
      <c r="B84" s="52">
        <v>13613</v>
      </c>
      <c r="C84" s="52">
        <v>0</v>
      </c>
      <c r="D84" s="52">
        <v>17644</v>
      </c>
      <c r="E84" s="52">
        <v>515</v>
      </c>
    </row>
    <row r="85" spans="1:5" x14ac:dyDescent="0.25">
      <c r="A85" s="37">
        <v>43617</v>
      </c>
      <c r="B85" s="52">
        <v>12419</v>
      </c>
      <c r="C85" s="52">
        <v>70</v>
      </c>
      <c r="D85" s="52">
        <v>18597</v>
      </c>
      <c r="E85" s="52">
        <v>1044</v>
      </c>
    </row>
    <row r="86" spans="1:5" x14ac:dyDescent="0.25">
      <c r="A86" s="37">
        <v>43709</v>
      </c>
      <c r="B86" s="52">
        <f>Données_mensuelles!B208+Données_mensuelles!B207+Données_mensuelles!B206</f>
        <v>15227</v>
      </c>
      <c r="C86" s="52">
        <f>Données_mensuelles!C208+Données_mensuelles!C207+Données_mensuelles!C206</f>
        <v>75</v>
      </c>
      <c r="D86" s="52">
        <f>Données_mensuelles!D208+Données_mensuelles!D207+Données_mensuelles!D206</f>
        <v>20518</v>
      </c>
      <c r="E86" s="52">
        <f>Données_mensuelles!E208+Données_mensuelles!E207+Données_mensuelles!E206</f>
        <v>1049</v>
      </c>
    </row>
    <row r="87" spans="1:5" x14ac:dyDescent="0.25">
      <c r="A87" s="37">
        <v>43800</v>
      </c>
      <c r="B87" s="52">
        <v>13745</v>
      </c>
      <c r="C87" s="52">
        <v>156</v>
      </c>
      <c r="D87" s="52">
        <v>17226</v>
      </c>
      <c r="E87" s="52">
        <v>1799</v>
      </c>
    </row>
    <row r="88" spans="1:5" x14ac:dyDescent="0.25">
      <c r="A88" s="37">
        <v>43891</v>
      </c>
      <c r="B88" s="52">
        <v>8971</v>
      </c>
      <c r="C88" s="52">
        <v>0</v>
      </c>
      <c r="D88" s="52">
        <v>13289</v>
      </c>
      <c r="E88" s="52">
        <v>1162</v>
      </c>
    </row>
    <row r="89" spans="1:5" x14ac:dyDescent="0.25">
      <c r="A89" s="37">
        <v>43983</v>
      </c>
      <c r="B89" s="52">
        <v>7065</v>
      </c>
      <c r="C89" s="52">
        <v>0</v>
      </c>
      <c r="D89" s="52">
        <v>11220</v>
      </c>
      <c r="E89" s="52">
        <v>234</v>
      </c>
    </row>
    <row r="90" spans="1:5" x14ac:dyDescent="0.25">
      <c r="A90" s="37">
        <v>44075</v>
      </c>
      <c r="B90" s="52">
        <v>6870</v>
      </c>
      <c r="C90" s="52">
        <v>77</v>
      </c>
      <c r="D90" s="52">
        <v>12668</v>
      </c>
      <c r="E90" s="52">
        <v>311</v>
      </c>
    </row>
    <row r="91" spans="1:5" x14ac:dyDescent="0.25">
      <c r="A91" s="37">
        <v>44166</v>
      </c>
      <c r="B91" s="52">
        <f>Données_mensuelles!B221+Données_mensuelles!B222+Données_mensuelles!B223</f>
        <v>5979</v>
      </c>
      <c r="C91" s="52">
        <f>Données_mensuelles!C221+Données_mensuelles!C222+Données_mensuelles!C223</f>
        <v>0</v>
      </c>
      <c r="D91" s="52">
        <f>Données_mensuelles!D221+Données_mensuelles!D222+Données_mensuelles!D223</f>
        <v>12378</v>
      </c>
      <c r="E91" s="52">
        <f>Données_mensuelles!E221+Données_mensuelles!E222+Données_mensuelles!E223</f>
        <v>663</v>
      </c>
    </row>
    <row r="92" spans="1:5" x14ac:dyDescent="0.25">
      <c r="A92" s="37">
        <v>44256</v>
      </c>
      <c r="B92" s="52">
        <v>7511</v>
      </c>
      <c r="C92" s="52">
        <v>76</v>
      </c>
      <c r="D92" s="52">
        <v>10484</v>
      </c>
      <c r="E92" s="52">
        <v>694</v>
      </c>
    </row>
    <row r="93" spans="1:5" x14ac:dyDescent="0.25">
      <c r="A93" s="37">
        <v>44349</v>
      </c>
      <c r="B93" s="52">
        <f>Données_mensuelles!B227+Données_mensuelles!B228+Données_mensuelles!B229</f>
        <v>5580</v>
      </c>
      <c r="C93" s="52">
        <f>Données_mensuelles!C227+Données_mensuelles!C228+Données_mensuelles!C229</f>
        <v>38</v>
      </c>
      <c r="D93" s="52">
        <f>Données_mensuelles!D227+Données_mensuelles!D228+Données_mensuelles!D229</f>
        <v>12578</v>
      </c>
      <c r="E93" s="52">
        <f>Données_mensuelles!E227+Données_mensuelles!E228+Données_mensuelles!E229</f>
        <v>493</v>
      </c>
    </row>
    <row r="94" spans="1:5" x14ac:dyDescent="0.25">
      <c r="A94" s="38">
        <v>44440</v>
      </c>
      <c r="B94" s="52">
        <v>6833</v>
      </c>
      <c r="C94" s="52">
        <v>76</v>
      </c>
      <c r="D94" s="52">
        <v>15567</v>
      </c>
      <c r="E94" s="52">
        <v>685</v>
      </c>
    </row>
    <row r="95" spans="1:5" x14ac:dyDescent="0.25">
      <c r="A95" s="38">
        <v>44532</v>
      </c>
      <c r="B95" s="52">
        <f>Données_mensuelles!B233+Données_mensuelles!B234+Données_mensuelles!B235</f>
        <v>6684</v>
      </c>
      <c r="C95" s="52">
        <f>Données_mensuelles!C233+Données_mensuelles!C234+Données_mensuelles!C235</f>
        <v>76</v>
      </c>
      <c r="D95" s="52">
        <f>Données_mensuelles!D233+Données_mensuelles!D234+Données_mensuelles!D235</f>
        <v>14872</v>
      </c>
      <c r="E95" s="52">
        <f>Données_mensuelles!E233+Données_mensuelles!E234+Données_mensuelles!E235</f>
        <v>962</v>
      </c>
    </row>
    <row r="96" spans="1:5" x14ac:dyDescent="0.25">
      <c r="A96" s="38">
        <v>44621</v>
      </c>
      <c r="B96" s="52">
        <v>7093</v>
      </c>
      <c r="C96" s="52">
        <v>153</v>
      </c>
      <c r="D96" s="52">
        <v>13236</v>
      </c>
      <c r="E96" s="52">
        <v>778</v>
      </c>
    </row>
    <row r="97" spans="1:5" x14ac:dyDescent="0.25">
      <c r="A97" s="38">
        <v>44713</v>
      </c>
      <c r="B97" s="52">
        <f>Données_mensuelles!B239+Données_mensuelles!B240+Données_mensuelles!B241</f>
        <v>8671</v>
      </c>
      <c r="C97" s="52">
        <f>Données_mensuelles!C239+Données_mensuelles!C240+Données_mensuelles!C241</f>
        <v>39</v>
      </c>
      <c r="D97" s="52">
        <f>Données_mensuelles!D239+Données_mensuelles!D240+Données_mensuelles!D241</f>
        <v>13251</v>
      </c>
      <c r="E97" s="52">
        <f>Données_mensuelles!E239+Données_mensuelles!E240+Données_mensuelles!E241</f>
        <v>2080</v>
      </c>
    </row>
    <row r="98" spans="1:5" x14ac:dyDescent="0.25">
      <c r="A98" s="38">
        <v>44805</v>
      </c>
      <c r="B98" s="52">
        <f>Données_mensuelles!B242+Données_mensuelles!B243+Données_mensuelles!B244</f>
        <v>4229</v>
      </c>
      <c r="C98" s="52">
        <f>Données_mensuelles!C242+Données_mensuelles!C243+Données_mensuelles!C244</f>
        <v>79</v>
      </c>
      <c r="D98" s="52">
        <f>Données_mensuelles!D242+Données_mensuelles!D243+Données_mensuelles!D244</f>
        <v>7230</v>
      </c>
      <c r="E98" s="52">
        <f>Données_mensuelles!E242+Données_mensuelles!E243+Données_mensuelles!E244</f>
        <v>820</v>
      </c>
    </row>
    <row r="99" spans="1:5" x14ac:dyDescent="0.25">
      <c r="A99" s="38">
        <v>44896</v>
      </c>
      <c r="B99" s="52">
        <v>9218</v>
      </c>
      <c r="C99" s="52">
        <v>0</v>
      </c>
      <c r="D99" s="52">
        <v>12241</v>
      </c>
      <c r="E99" s="52">
        <v>911</v>
      </c>
    </row>
    <row r="100" spans="1:5" x14ac:dyDescent="0.25">
      <c r="A100" s="38">
        <v>44986</v>
      </c>
      <c r="B100" s="52">
        <f>+Données_mensuelles!B248+Données_mensuelles!B249+Données_mensuelles!B250</f>
        <v>12192</v>
      </c>
      <c r="C100" s="52">
        <f>+Données_mensuelles!C248+Données_mensuelles!C249+Données_mensuelles!C250</f>
        <v>114</v>
      </c>
      <c r="D100" s="52">
        <f>+Données_mensuelles!D248+Données_mensuelles!D249+Données_mensuelles!D250</f>
        <v>5146</v>
      </c>
      <c r="E100" s="52">
        <f>+Données_mensuelles!E248+Données_mensuelles!E249+Données_mensuelles!E250</f>
        <v>1296</v>
      </c>
    </row>
    <row r="101" spans="1:5" x14ac:dyDescent="0.25">
      <c r="A101" s="38">
        <v>45078</v>
      </c>
      <c r="B101" s="52">
        <f>+Données_mensuelles!B251+Données_mensuelles!B252+Données_mensuelles!B253</f>
        <v>580</v>
      </c>
      <c r="C101" s="52">
        <f>+Données_mensuelles!C251+Données_mensuelles!C252+Données_mensuelles!C253</f>
        <v>0</v>
      </c>
      <c r="D101" s="52">
        <f>+Données_mensuelles!D251+Données_mensuelles!D252+Données_mensuelles!D253</f>
        <v>7195</v>
      </c>
      <c r="E101" s="52">
        <f>+Données_mensuelles!E251+Données_mensuelles!E252+Données_mensuelles!E253</f>
        <v>1072</v>
      </c>
    </row>
    <row r="102" spans="1:5" x14ac:dyDescent="0.25">
      <c r="A102" s="38">
        <v>45170</v>
      </c>
      <c r="B102" s="52">
        <f>+Données_mensuelles!B254+Données_mensuelles!B255+Données_mensuelles!B256</f>
        <v>948</v>
      </c>
      <c r="C102" s="52">
        <f>+Données_mensuelles!C254+Données_mensuelles!C255+Données_mensuelles!C256</f>
        <v>0</v>
      </c>
      <c r="D102" s="52">
        <f>+Données_mensuelles!D254+Données_mensuelles!D255+Données_mensuelles!D256</f>
        <v>9869</v>
      </c>
      <c r="E102" s="52">
        <f>+Données_mensuelles!E254+Données_mensuelles!E255+Données_mensuelles!E256</f>
        <v>775</v>
      </c>
    </row>
    <row r="103" spans="1:5" x14ac:dyDescent="0.25">
      <c r="A103" s="38">
        <v>45261</v>
      </c>
      <c r="B103" s="52">
        <f>+Données_mensuelles!B257+Données_mensuelles!B258+Données_mensuelles!B259</f>
        <v>1663</v>
      </c>
      <c r="C103" s="52">
        <f>+Données_mensuelles!C257+Données_mensuelles!C258+Données_mensuelles!C259</f>
        <v>0</v>
      </c>
      <c r="D103" s="52">
        <f>+Données_mensuelles!D257+Données_mensuelles!D258+Données_mensuelles!D259</f>
        <v>1877</v>
      </c>
      <c r="E103" s="52">
        <f>+Données_mensuelles!E257+Données_mensuelles!E258+Données_mensuelles!E259</f>
        <v>719</v>
      </c>
    </row>
    <row r="104" spans="1:5" x14ac:dyDescent="0.25">
      <c r="A104" s="38">
        <v>45352</v>
      </c>
      <c r="B104" s="52">
        <f>+Données_mensuelles!B260+Données_mensuelles!B261+Données_mensuelles!B262</f>
        <v>2823</v>
      </c>
      <c r="C104" s="52">
        <f>+Données_mensuelles!C260+Données_mensuelles!C261+Données_mensuelles!C262</f>
        <v>0</v>
      </c>
      <c r="D104" s="52">
        <f>+Données_mensuelles!D260+Données_mensuelles!D261+Données_mensuelles!D262</f>
        <v>4105</v>
      </c>
      <c r="E104" s="52">
        <f>+Données_mensuelles!E260+Données_mensuelles!E261+Données_mensuelles!E262</f>
        <v>1482</v>
      </c>
    </row>
    <row r="105" spans="1:5" x14ac:dyDescent="0.25">
      <c r="A105" s="38">
        <v>45444</v>
      </c>
      <c r="B105" s="52">
        <f>+SUM(Données_mensuelles!B263:B265)</f>
        <v>1537</v>
      </c>
      <c r="C105" s="52">
        <f>+SUM(Données_mensuelles!C263:C265)</f>
        <v>0</v>
      </c>
      <c r="D105" s="52">
        <f>+SUM(Données_mensuelles!D263:D265)</f>
        <v>2590</v>
      </c>
      <c r="E105" s="52">
        <f>+SUM(Données_mensuelles!E263:E265)</f>
        <v>489</v>
      </c>
    </row>
    <row r="106" spans="1:5" x14ac:dyDescent="0.25">
      <c r="A106" s="38">
        <v>45536</v>
      </c>
      <c r="B106" s="52">
        <v>3881</v>
      </c>
      <c r="C106" s="52">
        <v>0</v>
      </c>
      <c r="D106" s="52">
        <v>1619</v>
      </c>
      <c r="E106" s="52">
        <v>808</v>
      </c>
    </row>
    <row r="107" spans="1:5" x14ac:dyDescent="0.25">
      <c r="A107" s="38">
        <v>45628</v>
      </c>
      <c r="B107" s="52">
        <f>Données_mensuelles!B271+Données_mensuelles!B270+Données_mensuelles!B269</f>
        <v>3442</v>
      </c>
      <c r="C107" s="52">
        <f>Données_mensuelles!C271+Données_mensuelles!C270+Données_mensuelles!C269</f>
        <v>0</v>
      </c>
      <c r="D107" s="52">
        <f>Données_mensuelles!D271+Données_mensuelles!D270+Données_mensuelles!D269</f>
        <v>3024</v>
      </c>
      <c r="E107" s="52">
        <f>Données_mensuelles!E271+Données_mensuelles!E270+Données_mensuelles!E269</f>
        <v>662</v>
      </c>
    </row>
    <row r="108" spans="1:5" x14ac:dyDescent="0.25">
      <c r="A108" s="40">
        <v>45747</v>
      </c>
      <c r="B108" s="52">
        <f>Données_mensuelles!B272+Données_mensuelles!B273+Données_mensuelles!B274</f>
        <v>11753</v>
      </c>
      <c r="C108" s="55">
        <f>Données_mensuelles!C272+Données_mensuelles!C273+Données_mensuelles!C274</f>
        <v>139</v>
      </c>
      <c r="D108" s="52">
        <f>Données_mensuelles!D272+Données_mensuelles!D273+Données_mensuelles!D274</f>
        <v>20878</v>
      </c>
      <c r="E108" s="54">
        <f>Données_mensuelles!E272+Données_mensuelles!E273+Données_mensuelles!E274</f>
        <v>1780</v>
      </c>
    </row>
    <row r="109" spans="1:5" x14ac:dyDescent="0.25">
      <c r="A109" s="40">
        <v>45809</v>
      </c>
      <c r="B109" s="52">
        <v>13541</v>
      </c>
      <c r="C109" s="55">
        <v>0</v>
      </c>
      <c r="D109" s="52">
        <v>20141</v>
      </c>
      <c r="E109" s="54">
        <v>1336</v>
      </c>
    </row>
    <row r="110" spans="1:5" x14ac:dyDescent="0.25">
      <c r="A110" s="40">
        <v>45901</v>
      </c>
      <c r="B110" s="52">
        <v>8421.4576230000002</v>
      </c>
      <c r="C110" s="55">
        <v>0</v>
      </c>
      <c r="D110" s="52">
        <v>17883.732775000004</v>
      </c>
      <c r="E110" s="54">
        <v>1668.931601</v>
      </c>
    </row>
    <row r="111" spans="1:5" x14ac:dyDescent="0.25">
      <c r="A111" s="40"/>
      <c r="B111" s="52"/>
      <c r="C111" s="55"/>
      <c r="D111" s="52"/>
      <c r="E111" s="54"/>
    </row>
    <row r="112" spans="1:5" x14ac:dyDescent="0.25">
      <c r="A112" s="20"/>
      <c r="B112" s="13"/>
      <c r="C112" s="13"/>
      <c r="D112" s="13"/>
      <c r="E112" s="14"/>
    </row>
    <row r="113" spans="1:6" x14ac:dyDescent="0.25">
      <c r="A113" s="22" t="s">
        <v>65</v>
      </c>
      <c r="B113" s="23"/>
      <c r="C113" s="23"/>
      <c r="D113" s="23"/>
      <c r="E113" s="24"/>
    </row>
    <row r="114" spans="1:6" x14ac:dyDescent="0.25">
      <c r="A114" s="25"/>
      <c r="B114" s="26"/>
      <c r="C114" s="26"/>
      <c r="D114" s="26"/>
      <c r="E114" s="27"/>
    </row>
    <row r="116" spans="1:6" x14ac:dyDescent="0.25">
      <c r="A116" s="38"/>
      <c r="B116" s="57"/>
      <c r="C116" s="57"/>
      <c r="D116" s="57"/>
      <c r="E116" s="58"/>
    </row>
    <row r="117" spans="1:6" x14ac:dyDescent="0.25">
      <c r="B117" s="67"/>
      <c r="C117" s="67"/>
      <c r="D117" s="67"/>
      <c r="E117" s="67"/>
    </row>
    <row r="125" spans="1:6" x14ac:dyDescent="0.25">
      <c r="F125" s="65"/>
    </row>
    <row r="126" spans="1:6" x14ac:dyDescent="0.25">
      <c r="F126" s="65"/>
    </row>
    <row r="127" spans="1:6" x14ac:dyDescent="0.25">
      <c r="F127" s="65"/>
    </row>
    <row r="128" spans="1:6" x14ac:dyDescent="0.25">
      <c r="F128" s="65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2"/>
  <sheetViews>
    <sheetView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G44" sqref="G44"/>
    </sheetView>
  </sheetViews>
  <sheetFormatPr defaultColWidth="12.6640625" defaultRowHeight="15.75" x14ac:dyDescent="0.25"/>
  <cols>
    <col min="1" max="5" width="14.109375" style="6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2"/>
      <c r="B3" s="43"/>
      <c r="C3" s="43"/>
      <c r="D3" s="43"/>
      <c r="E3" s="44" t="s">
        <v>14</v>
      </c>
    </row>
    <row r="4" spans="1:5" ht="18" x14ac:dyDescent="0.25">
      <c r="A4" s="60" t="s">
        <v>63</v>
      </c>
      <c r="B4" s="61"/>
      <c r="C4" s="61"/>
      <c r="D4" s="62"/>
      <c r="E4" s="63"/>
    </row>
    <row r="5" spans="1:5" x14ac:dyDescent="0.25">
      <c r="A5" s="45"/>
      <c r="B5" s="46"/>
      <c r="C5" s="46"/>
      <c r="D5" s="46"/>
      <c r="E5" s="47"/>
    </row>
    <row r="6" spans="1:5" x14ac:dyDescent="0.25">
      <c r="A6" s="18" t="s">
        <v>50</v>
      </c>
      <c r="B6" s="78" t="s">
        <v>26</v>
      </c>
      <c r="C6" s="78" t="s">
        <v>0</v>
      </c>
      <c r="D6" s="78" t="s">
        <v>1</v>
      </c>
      <c r="E6" s="78" t="s">
        <v>2</v>
      </c>
    </row>
    <row r="7" spans="1:5" x14ac:dyDescent="0.25">
      <c r="A7" s="36" t="s">
        <v>49</v>
      </c>
      <c r="B7" s="79"/>
      <c r="C7" s="79"/>
      <c r="D7" s="79"/>
      <c r="E7" s="79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8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8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8">
        <v>2024</v>
      </c>
      <c r="B37" s="34">
        <f>Données_trimestrielles!B104+Données_trimestrielles!B105+Données_trimestrielles!B106+Données_trimestrielles!B107</f>
        <v>11683</v>
      </c>
      <c r="C37" s="34">
        <f>Données_trimestrielles!C104+Données_trimestrielles!C105+Données_trimestrielles!C106+Données_trimestrielles!C107</f>
        <v>0</v>
      </c>
      <c r="D37" s="34">
        <f>Données_trimestrielles!D104+Données_trimestrielles!D105+Données_trimestrielles!D106+Données_trimestrielles!D107</f>
        <v>11338</v>
      </c>
      <c r="E37" s="34">
        <f>Données_trimestrielles!E104+Données_trimestrielles!E105+Données_trimestrielles!E106+Données_trimestrielles!E107</f>
        <v>3441</v>
      </c>
    </row>
    <row r="38" spans="1:6" x14ac:dyDescent="0.25">
      <c r="A38" s="20"/>
      <c r="B38" s="13"/>
      <c r="C38" s="13"/>
      <c r="D38" s="13"/>
      <c r="E38" s="14"/>
    </row>
    <row r="39" spans="1:6" x14ac:dyDescent="0.25">
      <c r="A39" s="22" t="s">
        <v>65</v>
      </c>
      <c r="B39" s="23"/>
      <c r="C39" s="23"/>
      <c r="D39" s="23"/>
      <c r="E39" s="24"/>
      <c r="F39" s="65"/>
    </row>
    <row r="40" spans="1:6" x14ac:dyDescent="0.25">
      <c r="A40" s="25"/>
      <c r="B40" s="26"/>
      <c r="C40" s="26"/>
      <c r="D40" s="26"/>
      <c r="E40" s="27"/>
    </row>
    <row r="42" spans="1:6" x14ac:dyDescent="0.25">
      <c r="B42" s="70"/>
      <c r="C42" s="70"/>
      <c r="D42" s="70"/>
      <c r="E42" s="71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2025-11-13T07:41:42Z</dcterms:modified>
</cp:coreProperties>
</file>