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tabRatio="601" activeTab="3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222" i="3" l="1"/>
  <c r="F221" i="3"/>
  <c r="F220" i="3"/>
  <c r="F219" i="3"/>
  <c r="F218" i="3"/>
  <c r="F217" i="3"/>
  <c r="F216" i="3"/>
  <c r="F215" i="3"/>
  <c r="F214" i="3"/>
  <c r="F213" i="3"/>
  <c r="F212" i="3"/>
  <c r="F211" i="3"/>
  <c r="F56" i="4" l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209" i="3" l="1"/>
  <c r="F210" i="3"/>
  <c r="F208" i="3" l="1"/>
  <c r="F207" i="3"/>
  <c r="F206" i="3"/>
  <c r="F205" i="3"/>
  <c r="F204" i="3"/>
  <c r="F203" i="3"/>
  <c r="F202" i="3"/>
  <c r="F201" i="3"/>
  <c r="F200" i="3"/>
  <c r="F199" i="3"/>
  <c r="F22" i="5" l="1"/>
  <c r="F198" i="3"/>
  <c r="F163" i="3" l="1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9" i="5" l="1"/>
  <c r="F162" i="3"/>
  <c r="F161" i="3"/>
  <c r="F160" i="3"/>
  <c r="F159" i="3" l="1"/>
  <c r="F158" i="3" l="1"/>
  <c r="F157" i="3"/>
  <c r="F156" i="3" l="1"/>
  <c r="F155" i="3" l="1"/>
  <c r="F154" i="3" l="1"/>
  <c r="F55" i="4" l="1"/>
  <c r="F153" i="3"/>
  <c r="F152" i="3" l="1"/>
  <c r="F151" i="3" l="1"/>
  <c r="F18" i="5" l="1"/>
  <c r="F54" i="4"/>
  <c r="F150" i="3"/>
  <c r="F149" i="3" l="1"/>
  <c r="F148" i="3" l="1"/>
  <c r="F53" i="4" l="1"/>
  <c r="F147" i="3"/>
  <c r="E146" i="3" l="1"/>
  <c r="F146" i="3" s="1"/>
  <c r="E145" i="3" l="1"/>
  <c r="F145" i="3" s="1"/>
  <c r="E52" i="4" l="1"/>
  <c r="F52" i="4" s="1"/>
  <c r="E144" i="3"/>
  <c r="F144" i="3" s="1"/>
  <c r="E143" i="3"/>
  <c r="F143" i="3" s="1"/>
  <c r="E51" i="4" l="1"/>
  <c r="F51" i="4" s="1"/>
  <c r="E142" i="3"/>
  <c r="F142" i="3" s="1"/>
  <c r="E141" i="3"/>
  <c r="F141" i="3" s="1"/>
  <c r="F140" i="3"/>
  <c r="F139" i="3"/>
  <c r="E17" i="5" l="1"/>
  <c r="F17" i="5" s="1"/>
  <c r="E50" i="4"/>
  <c r="F50" i="4" s="1"/>
  <c r="E138" i="3"/>
  <c r="F138" i="3" s="1"/>
  <c r="E137" i="3" l="1"/>
  <c r="F137" i="3" s="1"/>
  <c r="F136" i="3" l="1"/>
  <c r="F49" i="4" l="1"/>
  <c r="F135" i="3"/>
  <c r="F134" i="3" l="1"/>
  <c r="F16" i="5" l="1"/>
  <c r="F48" i="4"/>
  <c r="F47" i="4"/>
  <c r="F46" i="4"/>
  <c r="F130" i="3"/>
  <c r="F131" i="3"/>
  <c r="F132" i="3"/>
  <c r="F133" i="3"/>
  <c r="F129" i="3" l="1"/>
  <c r="F15" i="5" l="1"/>
  <c r="F14" i="5"/>
  <c r="F13" i="5"/>
  <c r="F12" i="5"/>
  <c r="F11" i="5"/>
  <c r="F10" i="5"/>
  <c r="F9" i="5"/>
  <c r="F8" i="5"/>
  <c r="F7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115" i="3"/>
  <c r="F116" i="3"/>
  <c r="F117" i="3"/>
  <c r="F118" i="3"/>
  <c r="F119" i="3"/>
  <c r="F120" i="3"/>
  <c r="F121" i="3"/>
  <c r="F122" i="3"/>
  <c r="F123" i="3"/>
  <c r="F128" i="3" l="1"/>
  <c r="F127" i="3"/>
  <c r="F126" i="3"/>
  <c r="E125" i="3"/>
  <c r="F125" i="3" s="1"/>
  <c r="E124" i="3"/>
  <c r="F124" i="3" s="1"/>
  <c r="F114" i="3" l="1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<sst xmlns="http://schemas.openxmlformats.org/spreadsheetml/2006/main" count="415" uniqueCount="93">
  <si>
    <t>-</t>
  </si>
  <si>
    <t>Source : BRB</t>
  </si>
  <si>
    <t>LIQUIDITE DU SECTEUR BANCAIRE(en millions de BIF)</t>
  </si>
  <si>
    <t xml:space="preserve"> Billets et  Pièces en  circulation</t>
  </si>
  <si>
    <t xml:space="preserve">Créances nettes sur l'étranger </t>
  </si>
  <si>
    <t xml:space="preserve">Divers  nets </t>
  </si>
  <si>
    <t xml:space="preserve">Total des facteurs autonomes </t>
  </si>
  <si>
    <t>Opérations de  refinancement</t>
  </si>
  <si>
    <t xml:space="preserve">Reprise de   liquidité </t>
  </si>
  <si>
    <t xml:space="preserve">Réserves  </t>
  </si>
  <si>
    <t xml:space="preserve">Créances nettes  sur le Trésor 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</si>
  <si>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</si>
  <si>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</si>
  <si>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</si>
  <si>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</si>
  <si>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</si>
  <si>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</si>
  <si>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</si>
  <si>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</si>
  <si>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</si>
  <si>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</si>
  <si>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</si>
  <si>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</si>
  <si>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</si>
  <si>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</si>
  <si>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Liquidité des institutions financières</t>
  </si>
  <si>
    <t>Liquidité des institutions financières données mensuelles</t>
  </si>
  <si>
    <t>Liquidité des institutions financières données trimestrielles</t>
  </si>
  <si>
    <t>Liquidité des institutions financières données annuelles</t>
  </si>
  <si>
    <t>Liquidité des institutions financières.xls</t>
  </si>
  <si>
    <t xml:space="preserve">Période              Rubliques </t>
  </si>
  <si>
    <t xml:space="preserve">Période                  Rubliques </t>
  </si>
  <si>
    <t xml:space="preserve">Période     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</si>
  <si>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</si>
  <si>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</si>
  <si>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</si>
  <si>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</si>
  <si>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</si>
  <si>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Liquidité des institutions financières renseigne sur les facteurs autonomes de la liquidité qui apparaissent sur la situation active et passive de la Banque Centrale</t>
  </si>
  <si>
    <t>II.9</t>
  </si>
  <si>
    <t>2024</t>
  </si>
  <si>
    <t>2022</t>
  </si>
  <si>
    <t>2023</t>
  </si>
  <si>
    <t>Mars-22</t>
  </si>
  <si>
    <t>Juin-22</t>
  </si>
  <si>
    <t>Septembre-22</t>
  </si>
  <si>
    <t>Décembre-22</t>
  </si>
  <si>
    <t>Mars-23</t>
  </si>
  <si>
    <t>Juin-23</t>
  </si>
  <si>
    <t>Septembre-23</t>
  </si>
  <si>
    <t>Décembre-23</t>
  </si>
  <si>
    <t>Mars-24</t>
  </si>
  <si>
    <t>Juin-24</t>
  </si>
  <si>
    <t>Septembre-24</t>
  </si>
  <si>
    <t>Décembre-24</t>
  </si>
  <si>
    <t>Mars-25</t>
  </si>
  <si>
    <t>Février-22</t>
  </si>
  <si>
    <t>Avril-22</t>
  </si>
  <si>
    <t>Mai-22</t>
  </si>
  <si>
    <t>Juillet-22</t>
  </si>
  <si>
    <t>Août-22</t>
  </si>
  <si>
    <t>Octobre-22</t>
  </si>
  <si>
    <t>Novembre-22</t>
  </si>
  <si>
    <t>Janvier-23</t>
  </si>
  <si>
    <t>Février-23</t>
  </si>
  <si>
    <t>Avril-23</t>
  </si>
  <si>
    <t>Mai-23</t>
  </si>
  <si>
    <t>Juillet-23</t>
  </si>
  <si>
    <t>Aout-23</t>
  </si>
  <si>
    <t>Octobre-23</t>
  </si>
  <si>
    <t>Novembre-23</t>
  </si>
  <si>
    <t>Janvier-24</t>
  </si>
  <si>
    <t>Février-24</t>
  </si>
  <si>
    <t>Avril-24</t>
  </si>
  <si>
    <t>Mai-24</t>
  </si>
  <si>
    <t>Juillet-24</t>
  </si>
  <si>
    <t>Aout-24</t>
  </si>
  <si>
    <t>Octobre-24</t>
  </si>
  <si>
    <t>Novembre-24</t>
  </si>
  <si>
    <t>Janvier-25</t>
  </si>
  <si>
    <t>Février-25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</si>
  <si>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</si>
  <si>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</si>
  <si>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</si>
  <si>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</si>
  <si>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</si>
  <si>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</si>
  <si>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</si>
  <si>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</si>
  <si>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Q4-2025</t>
  </si>
  <si>
    <t>2025</t>
  </si>
  <si>
    <t>Décembre-25</t>
  </si>
  <si>
    <t>Janvier-26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</si>
</sst>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26" x14ac:knownFonts="1">
    <font>
      <sz val="12"/>
      <name val="Helv"/>
    </font>
    <font>
      <sz val="10"/>
      <name val="Helv"/>
    </font>
    <font>
      <b/>
      <sz val="10"/>
      <name val="Helv"/>
    </font>
    <font>
      <sz val="10"/>
      <color rgb="FFFF0000"/>
      <name val="Helv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sz val="14"/>
      <name val="Helv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164" fontId="0" fillId="0" borderId="0" xfId="0"/>
    <xf numFmtId="165" fontId="1" fillId="0" borderId="0" xfId="0" applyNumberFormat="1" applyFont="1" applyAlignment="1" applyProtection="1">
      <alignment horizontal="left"/>
    </xf>
    <xf numFmtId="166" fontId="1" fillId="0" borderId="0" xfId="0" applyNumberFormat="1" applyFont="1"/>
    <xf numFmtId="164" fontId="3" fillId="0" borderId="0" xfId="0" applyFont="1"/>
    <xf numFmtId="164" fontId="1" fillId="0" borderId="0" xfId="0" applyFont="1"/>
    <xf numFmtId="164" fontId="1" fillId="0" borderId="5" xfId="0" applyNumberFormat="1" applyFont="1" applyBorder="1" applyAlignment="1" applyProtection="1">
      <alignment horizontal="fill"/>
    </xf>
    <xf numFmtId="166" fontId="1" fillId="0" borderId="5" xfId="0" applyNumberFormat="1" applyFont="1" applyBorder="1" applyAlignment="1" applyProtection="1">
      <alignment horizontal="fill"/>
    </xf>
    <xf numFmtId="165" fontId="2" fillId="0" borderId="5" xfId="0" applyNumberFormat="1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fill"/>
    </xf>
    <xf numFmtId="164" fontId="4" fillId="0" borderId="1" xfId="0" applyNumberFormat="1" applyFont="1" applyBorder="1" applyAlignment="1" applyProtection="1">
      <alignment horizontal="fill"/>
    </xf>
    <xf numFmtId="164" fontId="5" fillId="0" borderId="1" xfId="0" applyNumberFormat="1" applyFont="1" applyBorder="1" applyAlignment="1" applyProtection="1">
      <alignment horizontal="fill"/>
    </xf>
    <xf numFmtId="166" fontId="4" fillId="0" borderId="1" xfId="0" applyNumberFormat="1" applyFont="1" applyBorder="1" applyAlignment="1" applyProtection="1">
      <alignment horizontal="fill"/>
    </xf>
    <xf numFmtId="164" fontId="4" fillId="0" borderId="3" xfId="0" applyNumberFormat="1" applyFont="1" applyBorder="1" applyAlignment="1" applyProtection="1">
      <alignment horizontal="left"/>
    </xf>
    <xf numFmtId="164" fontId="4" fillId="0" borderId="0" xfId="0" applyFont="1" applyBorder="1"/>
    <xf numFmtId="164" fontId="5" fillId="0" borderId="0" xfId="0" applyFont="1" applyBorder="1"/>
    <xf numFmtId="166" fontId="4" fillId="0" borderId="0" xfId="0" applyNumberFormat="1" applyFont="1" applyBorder="1"/>
    <xf numFmtId="164" fontId="6" fillId="0" borderId="4" xfId="0" applyFont="1" applyBorder="1"/>
    <xf numFmtId="166" fontId="4" fillId="0" borderId="5" xfId="0" applyNumberFormat="1" applyFont="1" applyBorder="1" applyAlignment="1"/>
    <xf numFmtId="167" fontId="4" fillId="0" borderId="5" xfId="0" quotePrefix="1" applyNumberFormat="1" applyFont="1" applyBorder="1" applyAlignment="1" applyProtection="1">
      <alignment horizontal="left"/>
    </xf>
    <xf numFmtId="166" fontId="4" fillId="0" borderId="5" xfId="0" applyNumberFormat="1" applyFont="1" applyBorder="1" applyAlignment="1" applyProtection="1"/>
    <xf numFmtId="166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6" fontId="4" fillId="0" borderId="5" xfId="0" applyNumberFormat="1" applyFont="1" applyBorder="1"/>
    <xf numFmtId="164" fontId="8" fillId="0" borderId="0" xfId="0" applyFont="1"/>
    <xf numFmtId="164" fontId="9" fillId="0" borderId="0" xfId="0" applyFont="1"/>
    <xf numFmtId="164" fontId="10" fillId="0" borderId="0" xfId="0" applyFont="1"/>
    <xf numFmtId="164" fontId="11" fillId="0" borderId="0" xfId="0" applyFont="1"/>
    <xf numFmtId="164" fontId="12" fillId="2" borderId="6" xfId="0" applyFont="1" applyFill="1" applyBorder="1"/>
    <xf numFmtId="0" fontId="14" fillId="3" borderId="0" xfId="1" applyFont="1" applyFill="1" applyAlignment="1" applyProtection="1"/>
    <xf numFmtId="164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168" fontId="11" fillId="0" borderId="0" xfId="0" applyNumberFormat="1" applyFont="1" applyAlignment="1">
      <alignment horizontal="left"/>
    </xf>
    <xf numFmtId="0" fontId="13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5" fillId="0" borderId="0" xfId="0" applyFont="1"/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Continuous"/>
    </xf>
    <xf numFmtId="164" fontId="16" fillId="0" borderId="0" xfId="0" applyFont="1"/>
    <xf numFmtId="164" fontId="17" fillId="0" borderId="0" xfId="0" applyFont="1"/>
    <xf numFmtId="164" fontId="13" fillId="0" borderId="5" xfId="1" applyNumberFormat="1" applyBorder="1" applyAlignment="1" applyProtection="1">
      <alignment horizontal="center"/>
    </xf>
    <xf numFmtId="164" fontId="6" fillId="0" borderId="0" xfId="0" applyFont="1" applyBorder="1"/>
    <xf numFmtId="164" fontId="18" fillId="0" borderId="0" xfId="0" applyFont="1" applyBorder="1"/>
    <xf numFmtId="164" fontId="18" fillId="0" borderId="0" xfId="0" applyFont="1"/>
    <xf numFmtId="164" fontId="19" fillId="0" borderId="3" xfId="0" applyNumberFormat="1" applyFont="1" applyBorder="1" applyAlignment="1" applyProtection="1">
      <alignment horizontal="fill"/>
    </xf>
    <xf numFmtId="164" fontId="19" fillId="0" borderId="0" xfId="0" applyNumberFormat="1" applyFont="1" applyBorder="1" applyAlignment="1" applyProtection="1">
      <alignment horizontal="fill"/>
    </xf>
    <xf numFmtId="164" fontId="20" fillId="0" borderId="0" xfId="0" applyNumberFormat="1" applyFont="1" applyBorder="1" applyAlignment="1" applyProtection="1">
      <alignment horizontal="fill"/>
    </xf>
    <xf numFmtId="166" fontId="19" fillId="0" borderId="0" xfId="0" applyNumberFormat="1" applyFont="1" applyBorder="1" applyAlignment="1" applyProtection="1">
      <alignment horizontal="fill"/>
    </xf>
    <xf numFmtId="164" fontId="7" fillId="5" borderId="11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 applyProtection="1">
      <alignment horizontal="center" vertical="center" wrapText="1"/>
    </xf>
    <xf numFmtId="166" fontId="7" fillId="5" borderId="5" xfId="0" applyNumberFormat="1" applyFont="1" applyFill="1" applyBorder="1" applyAlignment="1" applyProtection="1">
      <alignment horizontal="center" vertical="center" wrapText="1"/>
    </xf>
    <xf numFmtId="1" fontId="4" fillId="4" borderId="5" xfId="0" quotePrefix="1" applyNumberFormat="1" applyFont="1" applyFill="1" applyBorder="1" applyAlignment="1" applyProtection="1">
      <alignment horizontal="left" vertical="top"/>
    </xf>
    <xf numFmtId="164" fontId="4" fillId="0" borderId="0" xfId="0" applyFont="1"/>
    <xf numFmtId="164" fontId="21" fillId="0" borderId="0" xfId="0" applyNumberFormat="1" applyFont="1" applyBorder="1" applyProtection="1"/>
    <xf numFmtId="165" fontId="21" fillId="0" borderId="0" xfId="0" applyNumberFormat="1" applyFont="1" applyBorder="1" applyAlignment="1" applyProtection="1">
      <alignment horizontal="left"/>
    </xf>
    <xf numFmtId="164" fontId="21" fillId="0" borderId="0" xfId="0" applyFont="1" applyBorder="1"/>
    <xf numFmtId="165" fontId="21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Continuous"/>
    </xf>
    <xf numFmtId="164" fontId="4" fillId="0" borderId="0" xfId="0" applyFont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22" fillId="0" borderId="0" xfId="0" applyFont="1" applyAlignment="1">
      <alignment horizontal="justify" vertical="center"/>
    </xf>
    <xf numFmtId="164" fontId="24" fillId="0" borderId="0" xfId="0" applyFont="1" applyAlignment="1">
      <alignment horizontal="center" wrapText="1"/>
    </xf>
    <xf numFmtId="167" fontId="25" fillId="0" borderId="5" xfId="0" quotePrefix="1" applyNumberFormat="1" applyFont="1" applyFill="1" applyBorder="1" applyAlignment="1" applyProtection="1">
      <alignment horizontal="left"/>
    </xf>
    <xf numFmtId="167" fontId="11" fillId="3" borderId="0" xfId="0" applyNumberFormat="1" applyFont="1" applyFill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5" fontId="6" fillId="0" borderId="9" xfId="0" applyNumberFormat="1" applyFont="1" applyBorder="1" applyAlignment="1" applyProtection="1">
      <alignment horizontal="left"/>
    </xf>
    <xf numFmtId="165" fontId="6" fillId="0" borderId="1" xfId="0" applyNumberFormat="1" applyFont="1" applyBorder="1" applyAlignment="1" applyProtection="1">
      <alignment horizontal="left"/>
    </xf>
    <xf numFmtId="165" fontId="6" fillId="0" borderId="2" xfId="0" applyNumberFormat="1" applyFont="1" applyBorder="1" applyAlignment="1" applyProtection="1">
      <alignment horizontal="left"/>
    </xf>
    <xf numFmtId="165" fontId="6" fillId="0" borderId="7" xfId="0" applyNumberFormat="1" applyFont="1" applyBorder="1" applyAlignment="1" applyProtection="1">
      <alignment horizontal="left"/>
    </xf>
    <xf numFmtId="165" fontId="6" fillId="0" borderId="8" xfId="0" applyNumberFormat="1" applyFont="1" applyBorder="1" applyAlignment="1" applyProtection="1">
      <alignment horizontal="left"/>
    </xf>
    <xf numFmtId="165" fontId="6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12" sqref="E12"/>
    </sheetView>
  </sheetViews>
  <sheetFormatPr baseColWidth="10" defaultColWidth="8.88671875" defaultRowHeight="15.75" x14ac:dyDescent="0.2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6" customFormat="1" x14ac:dyDescent="0.25"/>
    <row r="2" spans="2:5" s="26" customFormat="1" x14ac:dyDescent="0.25">
      <c r="B2" s="61" t="s">
        <v>34</v>
      </c>
    </row>
    <row r="3" spans="2:5" s="26" customFormat="1" x14ac:dyDescent="0.25">
      <c r="B3" s="61" t="s">
        <v>35</v>
      </c>
      <c r="C3"/>
    </row>
    <row r="4" spans="2:5" s="26" customFormat="1" x14ac:dyDescent="0.25">
      <c r="B4" s="61" t="s">
        <v>36</v>
      </c>
    </row>
    <row r="5" spans="2:5" s="26" customFormat="1" x14ac:dyDescent="0.25">
      <c r="B5" s="61" t="s">
        <v>37</v>
      </c>
    </row>
    <row r="6" spans="2:5" s="26" customFormat="1" x14ac:dyDescent="0.25">
      <c r="B6" s="61"/>
    </row>
    <row r="7" spans="2:5" ht="18.75" x14ac:dyDescent="0.3">
      <c r="B7" s="24" t="s">
        <v>12</v>
      </c>
    </row>
    <row r="8" spans="2:5" ht="18.75" x14ac:dyDescent="0.3">
      <c r="B8" s="25" t="s">
        <v>25</v>
      </c>
    </row>
    <row r="10" spans="2:5" x14ac:dyDescent="0.25">
      <c r="B10" s="26" t="s">
        <v>13</v>
      </c>
    </row>
    <row r="11" spans="2:5" ht="16.5" thickBot="1" x14ac:dyDescent="0.3">
      <c r="B11" s="27" t="s">
        <v>14</v>
      </c>
      <c r="C11" s="27" t="s">
        <v>15</v>
      </c>
      <c r="D11" s="27" t="s">
        <v>16</v>
      </c>
      <c r="E11" s="27" t="s">
        <v>33</v>
      </c>
    </row>
    <row r="12" spans="2:5" x14ac:dyDescent="0.25">
      <c r="B12" s="28" t="s">
        <v>17</v>
      </c>
      <c r="C12" s="29" t="s">
        <v>26</v>
      </c>
      <c r="D12" s="29" t="s">
        <v>17</v>
      </c>
      <c r="E12" s="64">
        <v>46023</v>
      </c>
    </row>
    <row r="13" spans="2:5" x14ac:dyDescent="0.25">
      <c r="B13" s="28" t="s">
        <v>18</v>
      </c>
      <c r="C13" s="29" t="s">
        <v>27</v>
      </c>
      <c r="D13" s="29" t="s">
        <v>18</v>
      </c>
      <c r="E13" s="31" t="s">
        <v>89</v>
      </c>
    </row>
    <row r="14" spans="2:5" x14ac:dyDescent="0.25">
      <c r="B14" s="28" t="s">
        <v>19</v>
      </c>
      <c r="C14" s="29" t="s">
        <v>28</v>
      </c>
      <c r="D14" s="29" t="s">
        <v>19</v>
      </c>
      <c r="E14" s="30" t="s">
        <v>90</v>
      </c>
    </row>
    <row r="16" spans="2:5" x14ac:dyDescent="0.25">
      <c r="B16" s="26" t="s">
        <v>20</v>
      </c>
      <c r="C16" s="32"/>
    </row>
    <row r="17" spans="2:3" x14ac:dyDescent="0.25">
      <c r="B17" s="26" t="s">
        <v>21</v>
      </c>
      <c r="C17" s="32"/>
    </row>
    <row r="19" spans="2:3" x14ac:dyDescent="0.25">
      <c r="B19" s="26" t="s">
        <v>22</v>
      </c>
      <c r="C19" s="26" t="s">
        <v>29</v>
      </c>
    </row>
    <row r="20" spans="2:3" x14ac:dyDescent="0.25">
      <c r="B20" s="26" t="s">
        <v>23</v>
      </c>
      <c r="C20" s="33" t="s">
        <v>24</v>
      </c>
    </row>
    <row r="22" spans="2:3" s="52" customFormat="1" x14ac:dyDescent="0.25"/>
    <row r="23" spans="2:3" s="52" customFormat="1" ht="47.25" x14ac:dyDescent="0.25">
      <c r="B23" s="62" t="s">
        <v>38</v>
      </c>
    </row>
    <row r="24" spans="2:3" s="52" customFormat="1" x14ac:dyDescent="0.25">
      <c r="B24" s="60" t="s">
        <v>3</v>
      </c>
      <c r="C24" s="53"/>
    </row>
    <row r="25" spans="2:3" s="52" customFormat="1" x14ac:dyDescent="0.25">
      <c r="B25" s="60" t="s">
        <v>4</v>
      </c>
      <c r="C25" s="54"/>
    </row>
    <row r="26" spans="2:3" s="52" customFormat="1" x14ac:dyDescent="0.25">
      <c r="B26" s="60" t="s">
        <v>10</v>
      </c>
    </row>
    <row r="27" spans="2:3" s="52" customFormat="1" x14ac:dyDescent="0.25">
      <c r="B27" s="60" t="s">
        <v>5</v>
      </c>
      <c r="C27" s="55"/>
    </row>
    <row r="28" spans="2:3" s="52" customFormat="1" x14ac:dyDescent="0.25">
      <c r="B28" s="60" t="s">
        <v>6</v>
      </c>
      <c r="C28" s="53"/>
    </row>
    <row r="29" spans="2:3" s="52" customFormat="1" x14ac:dyDescent="0.25">
      <c r="B29" s="60" t="s">
        <v>7</v>
      </c>
      <c r="C29" s="56"/>
    </row>
    <row r="30" spans="2:3" s="52" customFormat="1" x14ac:dyDescent="0.25">
      <c r="B30" s="60" t="s">
        <v>8</v>
      </c>
      <c r="C30" s="56"/>
    </row>
    <row r="31" spans="2:3" s="52" customFormat="1" x14ac:dyDescent="0.25">
      <c r="B31" s="60" t="s">
        <v>9</v>
      </c>
      <c r="C31" s="57"/>
    </row>
    <row r="32" spans="2:3" s="52" customFormat="1" x14ac:dyDescent="0.25">
      <c r="B32" s="59"/>
      <c r="C32" s="56"/>
    </row>
    <row r="33" spans="2:3" s="52" customFormat="1" x14ac:dyDescent="0.25">
      <c r="C33" s="58"/>
    </row>
    <row r="34" spans="2:3" x14ac:dyDescent="0.25">
      <c r="C34" s="37"/>
    </row>
    <row r="35" spans="2:3" x14ac:dyDescent="0.25">
      <c r="C35" s="37"/>
    </row>
    <row r="36" spans="2:3" x14ac:dyDescent="0.25">
      <c r="B36" s="35"/>
    </row>
    <row r="37" spans="2:3" x14ac:dyDescent="0.25">
      <c r="C37" s="36"/>
    </row>
    <row r="38" spans="2:3" x14ac:dyDescent="0.25">
      <c r="C38" s="36"/>
    </row>
    <row r="39" spans="2:3" x14ac:dyDescent="0.25">
      <c r="C39" s="37"/>
    </row>
    <row r="40" spans="2:3" x14ac:dyDescent="0.25">
      <c r="B40" s="35"/>
    </row>
    <row r="41" spans="2:3" x14ac:dyDescent="0.25">
      <c r="B41" s="38"/>
      <c r="C41" s="37"/>
    </row>
    <row r="42" spans="2:3" x14ac:dyDescent="0.25">
      <c r="B42" s="39"/>
      <c r="C42" s="3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25"/>
  <sheetViews>
    <sheetView zoomScale="91" zoomScaleNormal="91" workbookViewId="0">
      <pane xSplit="1" ySplit="6" topLeftCell="B210" activePane="bottomRight" state="frozen"/>
      <selection pane="topRight" activeCell="B1" sqref="B1"/>
      <selection pane="bottomLeft" activeCell="A7" sqref="A7"/>
      <selection pane="bottomRight" activeCell="L224" sqref="L224"/>
    </sheetView>
  </sheetViews>
  <sheetFormatPr baseColWidth="10" defaultColWidth="10.6640625" defaultRowHeight="15.75" x14ac:dyDescent="0.25"/>
  <cols>
    <col min="1" max="1" width="24.44140625" customWidth="1"/>
    <col min="2" max="2" width="21.6640625" bestFit="1" customWidth="1"/>
    <col min="3" max="3" width="21.109375" bestFit="1" customWidth="1"/>
    <col min="4" max="4" width="23.21875" bestFit="1" customWidth="1"/>
    <col min="5" max="5" width="11.6640625" bestFit="1" customWidth="1"/>
    <col min="6" max="6" width="21.109375" bestFit="1" customWidth="1"/>
    <col min="7" max="7" width="20.44140625" bestFit="1" customWidth="1"/>
    <col min="8" max="8" width="14.77734375" bestFit="1" customWidth="1"/>
    <col min="9" max="9" width="12.109375" customWidth="1"/>
    <col min="11" max="11" width="10.77734375" customWidth="1"/>
  </cols>
  <sheetData>
    <row r="1" spans="1:9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9" x14ac:dyDescent="0.25">
      <c r="A2" s="12"/>
      <c r="B2" s="13"/>
      <c r="C2" s="14"/>
      <c r="D2" s="14"/>
      <c r="E2" s="14"/>
      <c r="F2" s="15"/>
      <c r="G2" s="13"/>
      <c r="H2" s="13"/>
      <c r="I2" s="41"/>
    </row>
    <row r="3" spans="1:9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</row>
    <row r="4" spans="1:9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</row>
    <row r="5" spans="1:9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</row>
    <row r="6" spans="1:9" s="23" customFormat="1" ht="53.25" customHeight="1" x14ac:dyDescent="0.35">
      <c r="A6" s="48" t="s">
        <v>30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9" x14ac:dyDescent="0.25">
      <c r="A7" s="18">
        <v>39448</v>
      </c>
      <c r="B7" s="17">
        <v>-87847.1</v>
      </c>
      <c r="C7" s="17">
        <v>71000.099999999977</v>
      </c>
      <c r="D7" s="19">
        <v>95478.1</v>
      </c>
      <c r="E7" s="17">
        <v>-58567.199999999997</v>
      </c>
      <c r="F7" s="20">
        <f t="shared" ref="F7:F65" si="0">B7+C7+D7+E7</f>
        <v>20063.89999999998</v>
      </c>
      <c r="G7" s="21">
        <v>1804</v>
      </c>
      <c r="H7" s="21" t="s">
        <v>0</v>
      </c>
      <c r="I7" s="22">
        <v>21867.9</v>
      </c>
    </row>
    <row r="8" spans="1:9" x14ac:dyDescent="0.25">
      <c r="A8" s="18">
        <v>39479</v>
      </c>
      <c r="B8" s="17">
        <v>-88984.4</v>
      </c>
      <c r="C8" s="17">
        <v>62812.299999999988</v>
      </c>
      <c r="D8" s="19">
        <v>105260.5</v>
      </c>
      <c r="E8" s="17">
        <v>-58286.8</v>
      </c>
      <c r="F8" s="20">
        <f t="shared" si="0"/>
        <v>20801.599999999991</v>
      </c>
      <c r="G8" s="21">
        <v>1000</v>
      </c>
      <c r="H8" s="21" t="s">
        <v>0</v>
      </c>
      <c r="I8" s="22">
        <v>21801.599999999999</v>
      </c>
    </row>
    <row r="9" spans="1:9" x14ac:dyDescent="0.25">
      <c r="A9" s="18">
        <v>39508</v>
      </c>
      <c r="B9" s="17">
        <v>-89739.6</v>
      </c>
      <c r="C9" s="17">
        <v>60403.499999999971</v>
      </c>
      <c r="D9" s="19">
        <v>107776.5</v>
      </c>
      <c r="E9" s="17">
        <v>-51587.4</v>
      </c>
      <c r="F9" s="20">
        <f t="shared" si="0"/>
        <v>26852.999999999964</v>
      </c>
      <c r="G9" s="21">
        <v>1000</v>
      </c>
      <c r="H9" s="21">
        <v>3000</v>
      </c>
      <c r="I9" s="22">
        <v>24853.000000000004</v>
      </c>
    </row>
    <row r="10" spans="1:9" x14ac:dyDescent="0.25">
      <c r="A10" s="18">
        <v>39539</v>
      </c>
      <c r="B10" s="17">
        <v>-98410.2</v>
      </c>
      <c r="C10" s="17">
        <v>65629.399999999994</v>
      </c>
      <c r="D10" s="19">
        <v>106043.3</v>
      </c>
      <c r="E10" s="17">
        <v>-50048.399999999994</v>
      </c>
      <c r="F10" s="20">
        <f t="shared" si="0"/>
        <v>23214.100000000006</v>
      </c>
      <c r="G10" s="21">
        <v>1000</v>
      </c>
      <c r="H10" s="21" t="s">
        <v>0</v>
      </c>
      <c r="I10" s="22">
        <v>24214.1</v>
      </c>
    </row>
    <row r="11" spans="1:9" x14ac:dyDescent="0.25">
      <c r="A11" s="18">
        <v>39569</v>
      </c>
      <c r="B11" s="17">
        <v>-98766.6</v>
      </c>
      <c r="C11" s="17">
        <v>61488</v>
      </c>
      <c r="D11" s="19">
        <v>117096</v>
      </c>
      <c r="E11" s="17">
        <v>-50229.5</v>
      </c>
      <c r="F11" s="20">
        <f t="shared" si="0"/>
        <v>29587.899999999994</v>
      </c>
      <c r="G11" s="21" t="s">
        <v>0</v>
      </c>
      <c r="H11" s="21">
        <v>5000</v>
      </c>
      <c r="I11" s="22">
        <v>24587.899999999998</v>
      </c>
    </row>
    <row r="12" spans="1:9" x14ac:dyDescent="0.25">
      <c r="A12" s="18">
        <v>39600</v>
      </c>
      <c r="B12" s="17">
        <v>-109147.9</v>
      </c>
      <c r="C12" s="17">
        <v>56309.5</v>
      </c>
      <c r="D12" s="19">
        <v>126345.1</v>
      </c>
      <c r="E12" s="17">
        <v>-54596.800000000003</v>
      </c>
      <c r="F12" s="20">
        <f t="shared" si="0"/>
        <v>18909.900000000009</v>
      </c>
      <c r="G12" s="21">
        <v>1474.9</v>
      </c>
      <c r="H12" s="21" t="s">
        <v>0</v>
      </c>
      <c r="I12" s="22">
        <v>20384.800000000003</v>
      </c>
    </row>
    <row r="13" spans="1:9" x14ac:dyDescent="0.25">
      <c r="A13" s="18">
        <v>39630</v>
      </c>
      <c r="B13" s="17">
        <v>-121800.8</v>
      </c>
      <c r="C13" s="17">
        <v>70144.199999999953</v>
      </c>
      <c r="D13" s="19">
        <v>122388.5</v>
      </c>
      <c r="E13" s="17">
        <v>-50684.799999999996</v>
      </c>
      <c r="F13" s="20">
        <f t="shared" si="0"/>
        <v>20047.099999999955</v>
      </c>
      <c r="G13" s="21">
        <v>3006.3</v>
      </c>
      <c r="H13" s="21" t="s">
        <v>0</v>
      </c>
      <c r="I13" s="22">
        <v>23053.399999999998</v>
      </c>
    </row>
    <row r="14" spans="1:9" x14ac:dyDescent="0.25">
      <c r="A14" s="18">
        <v>39661</v>
      </c>
      <c r="B14" s="17">
        <v>-121398.7</v>
      </c>
      <c r="C14" s="17">
        <v>79117.5</v>
      </c>
      <c r="D14" s="19">
        <v>105645.6</v>
      </c>
      <c r="E14" s="17">
        <v>-50789.1</v>
      </c>
      <c r="F14" s="20">
        <f t="shared" si="0"/>
        <v>12575.30000000001</v>
      </c>
      <c r="G14" s="21">
        <v>6000</v>
      </c>
      <c r="H14" s="21" t="s">
        <v>0</v>
      </c>
      <c r="I14" s="22">
        <v>18575.300000000003</v>
      </c>
    </row>
    <row r="15" spans="1:9" x14ac:dyDescent="0.25">
      <c r="A15" s="18">
        <v>39692</v>
      </c>
      <c r="B15" s="17">
        <v>-123002.6</v>
      </c>
      <c r="C15" s="17">
        <v>75833.299999999988</v>
      </c>
      <c r="D15" s="19">
        <v>107112.1</v>
      </c>
      <c r="E15" s="17">
        <v>-51825.2</v>
      </c>
      <c r="F15" s="20">
        <f t="shared" si="0"/>
        <v>8117.5999999999913</v>
      </c>
      <c r="G15" s="21">
        <v>10622.1</v>
      </c>
      <c r="H15" s="21" t="s">
        <v>0</v>
      </c>
      <c r="I15" s="22">
        <v>18739.699999999997</v>
      </c>
    </row>
    <row r="16" spans="1:9" x14ac:dyDescent="0.25">
      <c r="A16" s="18">
        <v>39722</v>
      </c>
      <c r="B16" s="17">
        <v>-118622.6</v>
      </c>
      <c r="C16" s="17">
        <v>95303.6</v>
      </c>
      <c r="D16" s="19">
        <v>94508.800000000003</v>
      </c>
      <c r="E16" s="17">
        <v>-52549.599999999999</v>
      </c>
      <c r="F16" s="20">
        <f t="shared" si="0"/>
        <v>18640.200000000004</v>
      </c>
      <c r="G16" s="21">
        <v>5355.8</v>
      </c>
      <c r="H16" s="21" t="s">
        <v>0</v>
      </c>
      <c r="I16" s="22">
        <v>23996</v>
      </c>
    </row>
    <row r="17" spans="1:9" x14ac:dyDescent="0.25">
      <c r="A17" s="18">
        <v>39753</v>
      </c>
      <c r="B17" s="17">
        <v>-116373.1</v>
      </c>
      <c r="C17" s="17">
        <v>107336.39999999994</v>
      </c>
      <c r="D17" s="19">
        <v>77336.899999999994</v>
      </c>
      <c r="E17" s="17">
        <v>-51453.600000000006</v>
      </c>
      <c r="F17" s="20">
        <f t="shared" si="0"/>
        <v>16846.599999999919</v>
      </c>
      <c r="G17" s="21">
        <v>5508.8</v>
      </c>
      <c r="H17" s="21">
        <v>1500</v>
      </c>
      <c r="I17" s="22">
        <v>20855.400000000001</v>
      </c>
    </row>
    <row r="18" spans="1:9" x14ac:dyDescent="0.25">
      <c r="A18" s="18">
        <v>39783</v>
      </c>
      <c r="B18" s="17">
        <v>-124230.9</v>
      </c>
      <c r="C18" s="17">
        <v>159092.20000000007</v>
      </c>
      <c r="D18" s="19">
        <v>76990.5</v>
      </c>
      <c r="E18" s="17">
        <v>-73758.899999999994</v>
      </c>
      <c r="F18" s="20">
        <f t="shared" si="0"/>
        <v>38092.900000000081</v>
      </c>
      <c r="G18" s="21" t="s">
        <v>0</v>
      </c>
      <c r="H18" s="21">
        <v>12000</v>
      </c>
      <c r="I18" s="22">
        <v>26092.9</v>
      </c>
    </row>
    <row r="19" spans="1:9" x14ac:dyDescent="0.25">
      <c r="A19" s="18">
        <v>39814</v>
      </c>
      <c r="B19" s="17">
        <v>-114706.9</v>
      </c>
      <c r="C19" s="17">
        <v>141369.9</v>
      </c>
      <c r="D19" s="19">
        <v>72031.8</v>
      </c>
      <c r="E19" s="17">
        <v>-51684.4</v>
      </c>
      <c r="F19" s="20">
        <f t="shared" si="0"/>
        <v>47010.400000000001</v>
      </c>
      <c r="G19" s="21" t="s">
        <v>0</v>
      </c>
      <c r="H19" s="21">
        <v>15000</v>
      </c>
      <c r="I19" s="22">
        <v>32010.400000000001</v>
      </c>
    </row>
    <row r="20" spans="1:9" x14ac:dyDescent="0.25">
      <c r="A20" s="18">
        <v>39845</v>
      </c>
      <c r="B20" s="17">
        <v>-113068.7</v>
      </c>
      <c r="C20" s="17">
        <v>125265.90000000008</v>
      </c>
      <c r="D20" s="19">
        <v>81053</v>
      </c>
      <c r="E20" s="17">
        <v>-54912.1</v>
      </c>
      <c r="F20" s="20">
        <f t="shared" si="0"/>
        <v>38338.100000000086</v>
      </c>
      <c r="G20" s="21" t="s">
        <v>0</v>
      </c>
      <c r="H20" s="21">
        <v>10000</v>
      </c>
      <c r="I20" s="22">
        <v>28338.1</v>
      </c>
    </row>
    <row r="21" spans="1:9" x14ac:dyDescent="0.25">
      <c r="A21" s="18">
        <v>39873</v>
      </c>
      <c r="B21" s="17">
        <v>-112651.3</v>
      </c>
      <c r="C21" s="17">
        <v>105784.5</v>
      </c>
      <c r="D21" s="19">
        <v>86813.2</v>
      </c>
      <c r="E21" s="17">
        <v>-48916</v>
      </c>
      <c r="F21" s="20">
        <f t="shared" si="0"/>
        <v>31030.399999999994</v>
      </c>
      <c r="G21" s="21" t="s">
        <v>0</v>
      </c>
      <c r="H21" s="21">
        <v>8300</v>
      </c>
      <c r="I21" s="22">
        <v>22730.399999999998</v>
      </c>
    </row>
    <row r="22" spans="1:9" x14ac:dyDescent="0.25">
      <c r="A22" s="18">
        <v>39904</v>
      </c>
      <c r="B22" s="17">
        <v>-115183.7</v>
      </c>
      <c r="C22" s="17">
        <v>90877.500000000029</v>
      </c>
      <c r="D22" s="19">
        <v>97639.4</v>
      </c>
      <c r="E22" s="17">
        <v>-47541.5</v>
      </c>
      <c r="F22" s="20">
        <f t="shared" si="0"/>
        <v>25791.700000000026</v>
      </c>
      <c r="G22" s="21" t="s">
        <v>0</v>
      </c>
      <c r="H22" s="21">
        <v>2300</v>
      </c>
      <c r="I22" s="22">
        <v>23491.7</v>
      </c>
    </row>
    <row r="23" spans="1:9" x14ac:dyDescent="0.25">
      <c r="A23" s="18">
        <v>39934</v>
      </c>
      <c r="B23" s="17">
        <v>-112468.1</v>
      </c>
      <c r="C23" s="17">
        <v>154336.40000000008</v>
      </c>
      <c r="D23" s="19">
        <v>70010.7</v>
      </c>
      <c r="E23" s="17">
        <v>-80954.600000000006</v>
      </c>
      <c r="F23" s="20">
        <f t="shared" si="0"/>
        <v>30924.400000000067</v>
      </c>
      <c r="G23" s="21" t="s">
        <v>0</v>
      </c>
      <c r="H23" s="21" t="s">
        <v>0</v>
      </c>
      <c r="I23" s="22">
        <v>30924.399999999998</v>
      </c>
    </row>
    <row r="24" spans="1:9" x14ac:dyDescent="0.25">
      <c r="A24" s="18">
        <v>39965</v>
      </c>
      <c r="B24" s="17">
        <v>-120665.4</v>
      </c>
      <c r="C24" s="17">
        <v>148241.90000000002</v>
      </c>
      <c r="D24" s="19">
        <v>92741.8</v>
      </c>
      <c r="E24" s="17">
        <v>-79835</v>
      </c>
      <c r="F24" s="20">
        <f t="shared" si="0"/>
        <v>40483.300000000032</v>
      </c>
      <c r="G24" s="21" t="s">
        <v>0</v>
      </c>
      <c r="H24" s="21" t="s">
        <v>0</v>
      </c>
      <c r="I24" s="22">
        <v>40483.300000000003</v>
      </c>
    </row>
    <row r="25" spans="1:9" x14ac:dyDescent="0.25">
      <c r="A25" s="18">
        <v>39995</v>
      </c>
      <c r="B25" s="17">
        <v>-124675.4</v>
      </c>
      <c r="C25" s="17">
        <v>132152.6</v>
      </c>
      <c r="D25" s="19">
        <v>95710.2</v>
      </c>
      <c r="E25" s="17">
        <v>-78511.5</v>
      </c>
      <c r="F25" s="20">
        <f t="shared" si="0"/>
        <v>24675.900000000009</v>
      </c>
      <c r="G25" s="21" t="s">
        <v>0</v>
      </c>
      <c r="H25" s="21">
        <v>3000</v>
      </c>
      <c r="I25" s="22">
        <v>21675.9</v>
      </c>
    </row>
    <row r="26" spans="1:9" x14ac:dyDescent="0.25">
      <c r="A26" s="18">
        <v>40026</v>
      </c>
      <c r="B26" s="17">
        <v>-124765.5</v>
      </c>
      <c r="C26" s="17">
        <v>115750.00000000003</v>
      </c>
      <c r="D26" s="19">
        <v>111837.1</v>
      </c>
      <c r="E26" s="17">
        <v>-76455.599999999991</v>
      </c>
      <c r="F26" s="20">
        <f t="shared" si="0"/>
        <v>26366.000000000044</v>
      </c>
      <c r="G26" s="21" t="s">
        <v>0</v>
      </c>
      <c r="H26" s="21" t="s">
        <v>0</v>
      </c>
      <c r="I26" s="22">
        <v>26366</v>
      </c>
    </row>
    <row r="27" spans="1:9" x14ac:dyDescent="0.25">
      <c r="A27" s="18">
        <v>40057</v>
      </c>
      <c r="B27" s="17">
        <v>-117851.2</v>
      </c>
      <c r="C27" s="17">
        <v>133943.69999999998</v>
      </c>
      <c r="D27" s="19">
        <v>98007.6</v>
      </c>
      <c r="E27" s="17">
        <v>-77142.600000000006</v>
      </c>
      <c r="F27" s="20">
        <f t="shared" si="0"/>
        <v>36957.499999999985</v>
      </c>
      <c r="G27" s="21" t="s">
        <v>0</v>
      </c>
      <c r="H27" s="21" t="s">
        <v>0</v>
      </c>
      <c r="I27" s="22">
        <v>36957.5</v>
      </c>
    </row>
    <row r="28" spans="1:9" x14ac:dyDescent="0.25">
      <c r="A28" s="18">
        <v>40087</v>
      </c>
      <c r="B28" s="17">
        <v>-119216.8</v>
      </c>
      <c r="C28" s="17">
        <v>129014.59999999998</v>
      </c>
      <c r="D28" s="19">
        <v>103504.7</v>
      </c>
      <c r="E28" s="17">
        <v>-79333.299999999988</v>
      </c>
      <c r="F28" s="20">
        <f t="shared" si="0"/>
        <v>33969.199999999983</v>
      </c>
      <c r="G28" s="21" t="s">
        <v>0</v>
      </c>
      <c r="H28" s="21" t="s">
        <v>0</v>
      </c>
      <c r="I28" s="22">
        <v>33969.200000000004</v>
      </c>
    </row>
    <row r="29" spans="1:9" x14ac:dyDescent="0.25">
      <c r="A29" s="18">
        <v>40118</v>
      </c>
      <c r="B29" s="17">
        <v>-117965.7</v>
      </c>
      <c r="C29" s="17">
        <v>120358.70000000007</v>
      </c>
      <c r="D29" s="19">
        <v>124081.2</v>
      </c>
      <c r="E29" s="17">
        <v>-82362.400000000009</v>
      </c>
      <c r="F29" s="20">
        <f t="shared" si="0"/>
        <v>44111.800000000061</v>
      </c>
      <c r="G29" s="21" t="s">
        <v>0</v>
      </c>
      <c r="H29" s="21">
        <v>6000</v>
      </c>
      <c r="I29" s="22">
        <v>38111.799999999996</v>
      </c>
    </row>
    <row r="30" spans="1:9" x14ac:dyDescent="0.25">
      <c r="A30" s="18">
        <v>40148</v>
      </c>
      <c r="B30" s="17">
        <v>-136206.20000000001</v>
      </c>
      <c r="C30" s="17">
        <v>144966.20000000007</v>
      </c>
      <c r="D30" s="19">
        <v>167752.20000000001</v>
      </c>
      <c r="E30" s="17">
        <v>-111607</v>
      </c>
      <c r="F30" s="20">
        <f t="shared" si="0"/>
        <v>64905.20000000007</v>
      </c>
      <c r="G30" s="21" t="s">
        <v>0</v>
      </c>
      <c r="H30" s="21">
        <v>10000</v>
      </c>
      <c r="I30" s="22">
        <v>54905.2</v>
      </c>
    </row>
    <row r="31" spans="1:9" x14ac:dyDescent="0.25">
      <c r="A31" s="18">
        <v>40179</v>
      </c>
      <c r="B31" s="17">
        <v>-124469.1</v>
      </c>
      <c r="C31" s="19">
        <v>153042.50000000006</v>
      </c>
      <c r="D31" s="19">
        <v>117407.9</v>
      </c>
      <c r="E31" s="17">
        <v>-80361.600000000006</v>
      </c>
      <c r="F31" s="20">
        <f t="shared" si="0"/>
        <v>65619.700000000041</v>
      </c>
      <c r="G31" s="21" t="s">
        <v>0</v>
      </c>
      <c r="H31" s="21">
        <v>20000</v>
      </c>
      <c r="I31" s="22">
        <v>45619.700000000004</v>
      </c>
    </row>
    <row r="32" spans="1:9" x14ac:dyDescent="0.25">
      <c r="A32" s="18">
        <v>40210</v>
      </c>
      <c r="B32" s="17">
        <v>-125950.7</v>
      </c>
      <c r="C32" s="19">
        <v>150227.50000000009</v>
      </c>
      <c r="D32" s="19">
        <v>117857.3</v>
      </c>
      <c r="E32" s="17">
        <v>-82509</v>
      </c>
      <c r="F32" s="20">
        <f t="shared" si="0"/>
        <v>59625.100000000093</v>
      </c>
      <c r="G32" s="21" t="s">
        <v>0</v>
      </c>
      <c r="H32" s="21">
        <v>16000</v>
      </c>
      <c r="I32" s="22">
        <v>43625.1</v>
      </c>
    </row>
    <row r="33" spans="1:9" x14ac:dyDescent="0.25">
      <c r="A33" s="18">
        <v>40238</v>
      </c>
      <c r="B33" s="17">
        <v>-125349.6</v>
      </c>
      <c r="C33" s="19">
        <v>136213.69999999992</v>
      </c>
      <c r="D33" s="19">
        <v>123302.2</v>
      </c>
      <c r="E33" s="17">
        <v>-84773</v>
      </c>
      <c r="F33" s="20">
        <f t="shared" si="0"/>
        <v>49393.29999999993</v>
      </c>
      <c r="G33" s="21" t="s">
        <v>0</v>
      </c>
      <c r="H33" s="21">
        <v>22100</v>
      </c>
      <c r="I33" s="22">
        <v>27293.299999999996</v>
      </c>
    </row>
    <row r="34" spans="1:9" x14ac:dyDescent="0.25">
      <c r="A34" s="18">
        <v>40269</v>
      </c>
      <c r="B34" s="17">
        <v>-127864.3</v>
      </c>
      <c r="C34" s="19">
        <v>124940.20000000004</v>
      </c>
      <c r="D34" s="19">
        <v>140275.9</v>
      </c>
      <c r="E34" s="17">
        <v>-82792.299999999988</v>
      </c>
      <c r="F34" s="20">
        <f t="shared" si="0"/>
        <v>54559.500000000058</v>
      </c>
      <c r="G34" s="21" t="s">
        <v>0</v>
      </c>
      <c r="H34" s="21">
        <v>10000</v>
      </c>
      <c r="I34" s="22">
        <v>44559.6</v>
      </c>
    </row>
    <row r="35" spans="1:9" x14ac:dyDescent="0.25">
      <c r="A35" s="18">
        <v>40299</v>
      </c>
      <c r="B35" s="17">
        <v>-130114.6</v>
      </c>
      <c r="C35" s="19">
        <v>110538.00000000003</v>
      </c>
      <c r="D35" s="19">
        <v>123904.3</v>
      </c>
      <c r="E35" s="17">
        <v>-86296.4</v>
      </c>
      <c r="F35" s="20">
        <f t="shared" si="0"/>
        <v>18031.300000000032</v>
      </c>
      <c r="G35" s="21" t="s">
        <v>0</v>
      </c>
      <c r="H35" s="21" t="s">
        <v>0</v>
      </c>
      <c r="I35" s="22">
        <v>18031.3</v>
      </c>
    </row>
    <row r="36" spans="1:9" x14ac:dyDescent="0.25">
      <c r="A36" s="18">
        <v>40330</v>
      </c>
      <c r="B36" s="17">
        <v>-147647.5</v>
      </c>
      <c r="C36" s="19">
        <v>94137.999999999942</v>
      </c>
      <c r="D36" s="19">
        <v>149157.6</v>
      </c>
      <c r="E36" s="17">
        <v>-71703.600000000006</v>
      </c>
      <c r="F36" s="20">
        <f t="shared" si="0"/>
        <v>23944.499999999942</v>
      </c>
      <c r="G36" s="21" t="s">
        <v>0</v>
      </c>
      <c r="H36" s="21" t="s">
        <v>0</v>
      </c>
      <c r="I36" s="22">
        <v>23944.5</v>
      </c>
    </row>
    <row r="37" spans="1:9" x14ac:dyDescent="0.25">
      <c r="A37" s="18">
        <v>40360</v>
      </c>
      <c r="B37" s="17">
        <v>-163191.5</v>
      </c>
      <c r="C37" s="19">
        <v>91739.900000000052</v>
      </c>
      <c r="D37" s="19">
        <v>167573.5</v>
      </c>
      <c r="E37" s="17">
        <v>-70770.099999999991</v>
      </c>
      <c r="F37" s="20">
        <f t="shared" si="0"/>
        <v>25351.800000000061</v>
      </c>
      <c r="G37" s="21" t="s">
        <v>0</v>
      </c>
      <c r="H37" s="21" t="s">
        <v>0</v>
      </c>
      <c r="I37" s="22">
        <v>25351.8</v>
      </c>
    </row>
    <row r="38" spans="1:9" x14ac:dyDescent="0.25">
      <c r="A38" s="18">
        <v>40391</v>
      </c>
      <c r="B38" s="17">
        <v>-156374.20000000001</v>
      </c>
      <c r="C38" s="19">
        <v>83653.000000000058</v>
      </c>
      <c r="D38" s="19">
        <v>162905.60000000001</v>
      </c>
      <c r="E38" s="17">
        <v>-58228</v>
      </c>
      <c r="F38" s="20">
        <f t="shared" si="0"/>
        <v>31956.400000000052</v>
      </c>
      <c r="G38" s="21">
        <v>598.6</v>
      </c>
      <c r="H38" s="21" t="s">
        <v>0</v>
      </c>
      <c r="I38" s="22">
        <v>32555</v>
      </c>
    </row>
    <row r="39" spans="1:9" x14ac:dyDescent="0.25">
      <c r="A39" s="18">
        <v>40422</v>
      </c>
      <c r="B39" s="17">
        <v>-149317.20000000001</v>
      </c>
      <c r="C39" s="19">
        <v>69547.099999999919</v>
      </c>
      <c r="D39" s="19">
        <v>171436.9</v>
      </c>
      <c r="E39" s="17">
        <v>-57279.199999999997</v>
      </c>
      <c r="F39" s="20">
        <f t="shared" si="0"/>
        <v>34387.599999999904</v>
      </c>
      <c r="G39" s="21" t="s">
        <v>0</v>
      </c>
      <c r="H39" s="21">
        <v>2000</v>
      </c>
      <c r="I39" s="22">
        <v>32387.600000000002</v>
      </c>
    </row>
    <row r="40" spans="1:9" x14ac:dyDescent="0.25">
      <c r="A40" s="18">
        <v>40452</v>
      </c>
      <c r="B40" s="17">
        <v>-145288.6</v>
      </c>
      <c r="C40" s="19">
        <v>66483.800000000047</v>
      </c>
      <c r="D40" s="19">
        <v>149463.9</v>
      </c>
      <c r="E40" s="17">
        <v>-56302.6</v>
      </c>
      <c r="F40" s="20">
        <f t="shared" si="0"/>
        <v>14356.500000000036</v>
      </c>
      <c r="G40" s="21">
        <v>3740.2</v>
      </c>
      <c r="H40" s="21" t="s">
        <v>0</v>
      </c>
      <c r="I40" s="22">
        <v>18096.7</v>
      </c>
    </row>
    <row r="41" spans="1:9" x14ac:dyDescent="0.25">
      <c r="A41" s="18">
        <v>40483</v>
      </c>
      <c r="B41" s="17">
        <v>-143026.9</v>
      </c>
      <c r="C41" s="19">
        <v>74650.300000000047</v>
      </c>
      <c r="D41" s="19">
        <v>164159.79999999999</v>
      </c>
      <c r="E41" s="17">
        <v>-60313</v>
      </c>
      <c r="F41" s="20">
        <f t="shared" si="0"/>
        <v>35470.200000000041</v>
      </c>
      <c r="G41" s="21" t="s">
        <v>0</v>
      </c>
      <c r="H41" s="21" t="s">
        <v>0</v>
      </c>
      <c r="I41" s="22">
        <v>35470.199999999997</v>
      </c>
    </row>
    <row r="42" spans="1:9" x14ac:dyDescent="0.25">
      <c r="A42" s="18">
        <v>40513</v>
      </c>
      <c r="B42" s="17">
        <v>-155835.20000000001</v>
      </c>
      <c r="C42" s="19">
        <v>141613.59999999998</v>
      </c>
      <c r="D42" s="19">
        <v>150905.29999999999</v>
      </c>
      <c r="E42" s="17">
        <v>-80805.200000000012</v>
      </c>
      <c r="F42" s="20">
        <f t="shared" si="0"/>
        <v>55878.499999999942</v>
      </c>
      <c r="G42" s="21" t="s">
        <v>0</v>
      </c>
      <c r="H42" s="21">
        <v>7000</v>
      </c>
      <c r="I42" s="22">
        <v>48878.5</v>
      </c>
    </row>
    <row r="43" spans="1:9" x14ac:dyDescent="0.25">
      <c r="A43" s="18">
        <v>40544</v>
      </c>
      <c r="B43" s="17">
        <v>-145536.5</v>
      </c>
      <c r="C43" s="19">
        <v>131446.90000000008</v>
      </c>
      <c r="D43" s="19">
        <v>126919.6</v>
      </c>
      <c r="E43" s="17">
        <v>-59976.2</v>
      </c>
      <c r="F43" s="20">
        <f t="shared" si="0"/>
        <v>52853.80000000009</v>
      </c>
      <c r="G43" s="21" t="s">
        <v>0</v>
      </c>
      <c r="H43" s="21">
        <v>8500</v>
      </c>
      <c r="I43" s="22">
        <v>44353.799999999996</v>
      </c>
    </row>
    <row r="44" spans="1:9" x14ac:dyDescent="0.25">
      <c r="A44" s="18">
        <v>40575</v>
      </c>
      <c r="B44" s="17">
        <v>-144843.29999999999</v>
      </c>
      <c r="C44" s="19">
        <v>156264.40000000002</v>
      </c>
      <c r="D44" s="19">
        <v>83321.100000000006</v>
      </c>
      <c r="E44" s="17">
        <v>-63381.7</v>
      </c>
      <c r="F44" s="20">
        <f t="shared" si="0"/>
        <v>31360.500000000044</v>
      </c>
      <c r="G44" s="21">
        <v>1723.4</v>
      </c>
      <c r="H44" s="21">
        <v>3000</v>
      </c>
      <c r="I44" s="22">
        <v>30083.899999999998</v>
      </c>
    </row>
    <row r="45" spans="1:9" x14ac:dyDescent="0.25">
      <c r="A45" s="18">
        <v>40603</v>
      </c>
      <c r="B45" s="17">
        <v>-149827.1</v>
      </c>
      <c r="C45" s="19">
        <v>143339.10000000009</v>
      </c>
      <c r="D45" s="19">
        <v>111050.6</v>
      </c>
      <c r="E45" s="17">
        <v>-63494.1</v>
      </c>
      <c r="F45" s="20">
        <f t="shared" si="0"/>
        <v>41068.500000000095</v>
      </c>
      <c r="G45" s="21">
        <v>3410.3</v>
      </c>
      <c r="H45" s="21">
        <v>4500</v>
      </c>
      <c r="I45" s="22">
        <v>39978.800000000003</v>
      </c>
    </row>
    <row r="46" spans="1:9" x14ac:dyDescent="0.25">
      <c r="A46" s="18">
        <v>40634</v>
      </c>
      <c r="B46" s="17">
        <v>-154603.9</v>
      </c>
      <c r="C46" s="19">
        <v>151581.59999999998</v>
      </c>
      <c r="D46" s="19">
        <v>102644.5</v>
      </c>
      <c r="E46" s="17">
        <v>-68993.5</v>
      </c>
      <c r="F46" s="20">
        <f t="shared" si="0"/>
        <v>30628.699999999983</v>
      </c>
      <c r="G46" s="21">
        <v>4017</v>
      </c>
      <c r="H46" s="21" t="s">
        <v>0</v>
      </c>
      <c r="I46" s="22">
        <v>34645.699999999997</v>
      </c>
    </row>
    <row r="47" spans="1:9" x14ac:dyDescent="0.25">
      <c r="A47" s="18">
        <v>40664</v>
      </c>
      <c r="B47" s="17">
        <v>-159225.29999999999</v>
      </c>
      <c r="C47" s="19">
        <v>145435.50000000006</v>
      </c>
      <c r="D47" s="19">
        <v>101140.2</v>
      </c>
      <c r="E47" s="17">
        <v>-68161.5</v>
      </c>
      <c r="F47" s="20">
        <f t="shared" si="0"/>
        <v>19188.900000000067</v>
      </c>
      <c r="G47" s="21">
        <v>8670.2999999999993</v>
      </c>
      <c r="H47" s="21" t="s">
        <v>0</v>
      </c>
      <c r="I47" s="22">
        <v>27859.199999999997</v>
      </c>
    </row>
    <row r="48" spans="1:9" x14ac:dyDescent="0.25">
      <c r="A48" s="18">
        <v>40695</v>
      </c>
      <c r="B48" s="17">
        <v>-172348.7</v>
      </c>
      <c r="C48" s="19">
        <v>133383.10000000003</v>
      </c>
      <c r="D48" s="19">
        <v>115763.8</v>
      </c>
      <c r="E48" s="17">
        <v>-70076.3</v>
      </c>
      <c r="F48" s="20">
        <f t="shared" si="0"/>
        <v>6721.9000000000233</v>
      </c>
      <c r="G48" s="21">
        <v>21978.1</v>
      </c>
      <c r="H48" s="21" t="s">
        <v>0</v>
      </c>
      <c r="I48" s="22">
        <v>28700.000000000004</v>
      </c>
    </row>
    <row r="49" spans="1:9" x14ac:dyDescent="0.25">
      <c r="A49" s="18">
        <v>40725</v>
      </c>
      <c r="B49" s="17">
        <v>-186362</v>
      </c>
      <c r="C49" s="19">
        <v>119995.10000000003</v>
      </c>
      <c r="D49" s="19">
        <v>140073</v>
      </c>
      <c r="E49" s="17">
        <v>-75951.399999999994</v>
      </c>
      <c r="F49" s="20">
        <f t="shared" si="0"/>
        <v>-2245.2999999999593</v>
      </c>
      <c r="G49" s="21">
        <v>28323</v>
      </c>
      <c r="H49" s="21" t="s">
        <v>0</v>
      </c>
      <c r="I49" s="22">
        <v>26077.7</v>
      </c>
    </row>
    <row r="50" spans="1:9" x14ac:dyDescent="0.25">
      <c r="A50" s="18">
        <v>40756</v>
      </c>
      <c r="B50" s="17">
        <v>-180063.1</v>
      </c>
      <c r="C50" s="19">
        <v>101092.90000000008</v>
      </c>
      <c r="D50" s="19">
        <v>148332.29999999999</v>
      </c>
      <c r="E50" s="17">
        <v>-61051.5</v>
      </c>
      <c r="F50" s="20">
        <f t="shared" si="0"/>
        <v>8310.600000000064</v>
      </c>
      <c r="G50" s="21">
        <v>30627.200000000001</v>
      </c>
      <c r="H50" s="21" t="s">
        <v>0</v>
      </c>
      <c r="I50" s="22">
        <v>38937.800000000003</v>
      </c>
    </row>
    <row r="51" spans="1:9" x14ac:dyDescent="0.25">
      <c r="A51" s="18">
        <v>40787</v>
      </c>
      <c r="B51" s="17">
        <v>-168466.4</v>
      </c>
      <c r="C51" s="19">
        <v>81241.400000000081</v>
      </c>
      <c r="D51" s="19">
        <v>149815.79999999999</v>
      </c>
      <c r="E51" s="17">
        <v>-69067.5</v>
      </c>
      <c r="F51" s="20">
        <f t="shared" si="0"/>
        <v>-6476.6999999999243</v>
      </c>
      <c r="G51" s="21">
        <v>41214.800000000003</v>
      </c>
      <c r="H51" s="21" t="s">
        <v>0</v>
      </c>
      <c r="I51" s="22">
        <v>34738.100000000006</v>
      </c>
    </row>
    <row r="52" spans="1:9" x14ac:dyDescent="0.25">
      <c r="A52" s="18">
        <v>40817</v>
      </c>
      <c r="B52" s="17">
        <v>-163042.70000000001</v>
      </c>
      <c r="C52" s="19">
        <v>61605.000000000116</v>
      </c>
      <c r="D52" s="19">
        <v>165574.1</v>
      </c>
      <c r="E52" s="17">
        <v>-73471.200000000012</v>
      </c>
      <c r="F52" s="20">
        <f t="shared" si="0"/>
        <v>-9334.799999999901</v>
      </c>
      <c r="G52" s="21">
        <v>33892.300000000003</v>
      </c>
      <c r="H52" s="21" t="s">
        <v>0</v>
      </c>
      <c r="I52" s="22">
        <v>24557.500000000004</v>
      </c>
    </row>
    <row r="53" spans="1:9" x14ac:dyDescent="0.25">
      <c r="A53" s="18">
        <v>40848</v>
      </c>
      <c r="B53" s="17">
        <v>-157871.5</v>
      </c>
      <c r="C53" s="19">
        <v>59710.299999999988</v>
      </c>
      <c r="D53" s="19">
        <v>152674.5</v>
      </c>
      <c r="E53" s="17">
        <v>-73424.099999999991</v>
      </c>
      <c r="F53" s="20">
        <f t="shared" si="0"/>
        <v>-18910.800000000003</v>
      </c>
      <c r="G53" s="21">
        <v>39419.1</v>
      </c>
      <c r="H53" s="21" t="s">
        <v>0</v>
      </c>
      <c r="I53" s="22">
        <v>20508.3</v>
      </c>
    </row>
    <row r="54" spans="1:9" x14ac:dyDescent="0.25">
      <c r="A54" s="18">
        <v>40878</v>
      </c>
      <c r="B54" s="17">
        <v>-170106</v>
      </c>
      <c r="C54" s="19">
        <v>82293.999999999942</v>
      </c>
      <c r="D54" s="19">
        <v>211644.79999999999</v>
      </c>
      <c r="E54" s="17">
        <v>-113876.4</v>
      </c>
      <c r="F54" s="20">
        <f t="shared" si="0"/>
        <v>9956.399999999936</v>
      </c>
      <c r="G54" s="21">
        <v>25301.3</v>
      </c>
      <c r="H54" s="21" t="s">
        <v>0</v>
      </c>
      <c r="I54" s="22">
        <v>35257.700000000004</v>
      </c>
    </row>
    <row r="55" spans="1:9" x14ac:dyDescent="0.25">
      <c r="A55" s="18">
        <v>40909</v>
      </c>
      <c r="B55" s="17">
        <v>-162981.5</v>
      </c>
      <c r="C55" s="19">
        <v>112890.80000000005</v>
      </c>
      <c r="D55" s="19">
        <v>137839.4</v>
      </c>
      <c r="E55" s="17">
        <v>-85994.9</v>
      </c>
      <c r="F55" s="20">
        <f t="shared" si="0"/>
        <v>1753.8000000000466</v>
      </c>
      <c r="G55" s="21">
        <v>17713.400000000001</v>
      </c>
      <c r="H55" s="21" t="s">
        <v>0</v>
      </c>
      <c r="I55" s="22">
        <v>19467.2</v>
      </c>
    </row>
    <row r="56" spans="1:9" x14ac:dyDescent="0.25">
      <c r="A56" s="18">
        <v>40940</v>
      </c>
      <c r="B56" s="17">
        <v>-164099.6</v>
      </c>
      <c r="C56" s="19">
        <v>98423.900000000023</v>
      </c>
      <c r="D56" s="19">
        <v>143263.6</v>
      </c>
      <c r="E56" s="17">
        <v>-76107.5</v>
      </c>
      <c r="F56" s="20">
        <f t="shared" si="0"/>
        <v>1480.4000000000233</v>
      </c>
      <c r="G56" s="21">
        <v>29586.1</v>
      </c>
      <c r="H56" s="21" t="s">
        <v>0</v>
      </c>
      <c r="I56" s="22">
        <v>31066.6</v>
      </c>
    </row>
    <row r="57" spans="1:9" x14ac:dyDescent="0.25">
      <c r="A57" s="18">
        <v>40969</v>
      </c>
      <c r="B57" s="17">
        <v>-165509.4</v>
      </c>
      <c r="C57" s="19">
        <v>67729.100000000093</v>
      </c>
      <c r="D57" s="19">
        <v>164340</v>
      </c>
      <c r="E57" s="17">
        <v>-74689.799999999988</v>
      </c>
      <c r="F57" s="20">
        <f t="shared" si="0"/>
        <v>-8130.0999999998894</v>
      </c>
      <c r="G57" s="21">
        <v>31811.4</v>
      </c>
      <c r="H57" s="21" t="s">
        <v>0</v>
      </c>
      <c r="I57" s="22">
        <v>23681.300000000003</v>
      </c>
    </row>
    <row r="58" spans="1:9" x14ac:dyDescent="0.25">
      <c r="A58" s="18">
        <v>41000</v>
      </c>
      <c r="B58" s="17">
        <v>-168178.8</v>
      </c>
      <c r="C58" s="19">
        <v>57855.800000000047</v>
      </c>
      <c r="D58" s="19">
        <v>170991.3</v>
      </c>
      <c r="E58" s="17">
        <v>-76098.299999999988</v>
      </c>
      <c r="F58" s="20">
        <f t="shared" si="0"/>
        <v>-15429.999999999942</v>
      </c>
      <c r="G58" s="21">
        <v>44281</v>
      </c>
      <c r="H58" s="21" t="s">
        <v>0</v>
      </c>
      <c r="I58" s="22">
        <v>28851</v>
      </c>
    </row>
    <row r="59" spans="1:9" x14ac:dyDescent="0.25">
      <c r="A59" s="18">
        <v>41030</v>
      </c>
      <c r="B59" s="17">
        <v>-167039</v>
      </c>
      <c r="C59" s="19">
        <v>60535.400000000023</v>
      </c>
      <c r="D59" s="19">
        <v>164633.70000000001</v>
      </c>
      <c r="E59" s="17">
        <v>-81411.3</v>
      </c>
      <c r="F59" s="20">
        <f t="shared" si="0"/>
        <v>-23281.199999999968</v>
      </c>
      <c r="G59" s="21">
        <v>51288.800000000003</v>
      </c>
      <c r="H59" s="21" t="s">
        <v>0</v>
      </c>
      <c r="I59" s="22">
        <v>28007.600000000002</v>
      </c>
    </row>
    <row r="60" spans="1:9" x14ac:dyDescent="0.25">
      <c r="A60" s="18">
        <v>41061</v>
      </c>
      <c r="B60" s="17">
        <v>-183642.4</v>
      </c>
      <c r="C60" s="19">
        <v>49308</v>
      </c>
      <c r="D60" s="19">
        <v>186067.6</v>
      </c>
      <c r="E60" s="17">
        <v>-83117.7</v>
      </c>
      <c r="F60" s="20">
        <f t="shared" si="0"/>
        <v>-31384.499999999985</v>
      </c>
      <c r="G60" s="21">
        <v>60598.8</v>
      </c>
      <c r="H60" s="21" t="s">
        <v>0</v>
      </c>
      <c r="I60" s="22">
        <v>29214.3</v>
      </c>
    </row>
    <row r="61" spans="1:9" x14ac:dyDescent="0.25">
      <c r="A61" s="18">
        <v>41091</v>
      </c>
      <c r="B61" s="17">
        <v>-191205.6</v>
      </c>
      <c r="C61" s="19">
        <v>46872.799999999988</v>
      </c>
      <c r="D61" s="19">
        <v>206962.8</v>
      </c>
      <c r="E61" s="17">
        <v>-80025.700000000012</v>
      </c>
      <c r="F61" s="20">
        <f t="shared" si="0"/>
        <v>-17395.700000000041</v>
      </c>
      <c r="G61" s="21">
        <v>53762</v>
      </c>
      <c r="H61" s="21" t="s">
        <v>0</v>
      </c>
      <c r="I61" s="22">
        <v>36366.299999999996</v>
      </c>
    </row>
    <row r="62" spans="1:9" x14ac:dyDescent="0.25">
      <c r="A62" s="18">
        <v>41122</v>
      </c>
      <c r="B62" s="17">
        <v>-196035.5</v>
      </c>
      <c r="C62" s="19">
        <v>39580.20000000007</v>
      </c>
      <c r="D62" s="19">
        <v>221346.3</v>
      </c>
      <c r="E62" s="17">
        <v>-75973.400000000009</v>
      </c>
      <c r="F62" s="20">
        <f t="shared" si="0"/>
        <v>-11082.399999999951</v>
      </c>
      <c r="G62" s="21">
        <v>40499.300000000003</v>
      </c>
      <c r="H62" s="21" t="s">
        <v>0</v>
      </c>
      <c r="I62" s="22">
        <v>29416.9</v>
      </c>
    </row>
    <row r="63" spans="1:9" x14ac:dyDescent="0.25">
      <c r="A63" s="18">
        <v>41153</v>
      </c>
      <c r="B63" s="17">
        <v>-184428.3</v>
      </c>
      <c r="C63" s="19">
        <v>55414.5</v>
      </c>
      <c r="D63" s="19">
        <v>208067.1</v>
      </c>
      <c r="E63" s="17">
        <v>-74623.299999999988</v>
      </c>
      <c r="F63" s="20">
        <f t="shared" si="0"/>
        <v>4430.0000000000291</v>
      </c>
      <c r="G63" s="21">
        <v>29808.6</v>
      </c>
      <c r="H63" s="21" t="s">
        <v>0</v>
      </c>
      <c r="I63" s="22">
        <v>34238.699999999997</v>
      </c>
    </row>
    <row r="64" spans="1:9" x14ac:dyDescent="0.25">
      <c r="A64" s="18">
        <v>41183</v>
      </c>
      <c r="B64" s="17">
        <v>-180543.7</v>
      </c>
      <c r="C64" s="19">
        <v>50733.300000000047</v>
      </c>
      <c r="D64" s="19">
        <v>233205.7</v>
      </c>
      <c r="E64" s="17">
        <v>-77363.7</v>
      </c>
      <c r="F64" s="20">
        <f t="shared" si="0"/>
        <v>26031.600000000049</v>
      </c>
      <c r="G64" s="21">
        <v>15843.6</v>
      </c>
      <c r="H64" s="21" t="s">
        <v>0</v>
      </c>
      <c r="I64" s="22">
        <v>41875.200000000004</v>
      </c>
    </row>
    <row r="65" spans="1:9" x14ac:dyDescent="0.25">
      <c r="A65" s="18">
        <v>41214</v>
      </c>
      <c r="B65" s="17">
        <v>-180263.8</v>
      </c>
      <c r="C65" s="19">
        <v>50395.000000000058</v>
      </c>
      <c r="D65" s="19">
        <v>251672.2</v>
      </c>
      <c r="E65" s="17">
        <v>-83469.5</v>
      </c>
      <c r="F65" s="20">
        <f t="shared" si="0"/>
        <v>38333.900000000081</v>
      </c>
      <c r="G65" s="21">
        <v>9108</v>
      </c>
      <c r="H65" s="21" t="s">
        <v>0</v>
      </c>
      <c r="I65" s="22">
        <v>47441.9</v>
      </c>
    </row>
    <row r="66" spans="1:9" x14ac:dyDescent="0.25">
      <c r="A66" s="18">
        <v>41244</v>
      </c>
      <c r="B66" s="17">
        <v>-198246.9</v>
      </c>
      <c r="C66" s="19">
        <v>66928.899999999907</v>
      </c>
      <c r="D66" s="19">
        <v>285507.40000000002</v>
      </c>
      <c r="E66" s="17">
        <v>-104682</v>
      </c>
      <c r="F66" s="20">
        <f t="shared" ref="F66:F114" si="1">B66+C66+D66+E66</f>
        <v>49507.399999999936</v>
      </c>
      <c r="G66" s="21" t="s">
        <v>0</v>
      </c>
      <c r="H66" s="21">
        <v>6800</v>
      </c>
      <c r="I66" s="22">
        <v>42707.4</v>
      </c>
    </row>
    <row r="67" spans="1:9" x14ac:dyDescent="0.25">
      <c r="A67" s="18">
        <v>41275</v>
      </c>
      <c r="B67" s="17">
        <v>-182477.4</v>
      </c>
      <c r="C67" s="19">
        <v>55782.700000000012</v>
      </c>
      <c r="D67" s="19">
        <v>246528.5</v>
      </c>
      <c r="E67" s="17">
        <v>-74569.7</v>
      </c>
      <c r="F67" s="20">
        <f t="shared" si="1"/>
        <v>45264.10000000002</v>
      </c>
      <c r="G67" s="21" t="s">
        <v>0</v>
      </c>
      <c r="H67" s="21" t="s">
        <v>0</v>
      </c>
      <c r="I67" s="22">
        <v>45264.100000000006</v>
      </c>
    </row>
    <row r="68" spans="1:9" x14ac:dyDescent="0.25">
      <c r="A68" s="18">
        <v>41306</v>
      </c>
      <c r="B68" s="17">
        <v>-188192.1</v>
      </c>
      <c r="C68" s="19">
        <v>97419.499999999825</v>
      </c>
      <c r="D68" s="19">
        <v>214938.4</v>
      </c>
      <c r="E68" s="17">
        <v>-86517.9</v>
      </c>
      <c r="F68" s="20">
        <f t="shared" si="1"/>
        <v>37647.89999999982</v>
      </c>
      <c r="G68" s="21">
        <v>11804.3</v>
      </c>
      <c r="H68" s="21" t="s">
        <v>0</v>
      </c>
      <c r="I68" s="22">
        <v>49452.2</v>
      </c>
    </row>
    <row r="69" spans="1:9" x14ac:dyDescent="0.25">
      <c r="A69" s="18">
        <v>41334</v>
      </c>
      <c r="B69" s="17">
        <v>-189178.2</v>
      </c>
      <c r="C69" s="19">
        <v>48746.900000000023</v>
      </c>
      <c r="D69" s="19">
        <v>264998.8</v>
      </c>
      <c r="E69" s="17">
        <v>-84286.1</v>
      </c>
      <c r="F69" s="20">
        <f t="shared" si="1"/>
        <v>40281.399999999994</v>
      </c>
      <c r="G69" s="21">
        <v>7592</v>
      </c>
      <c r="H69" s="21" t="s">
        <v>0</v>
      </c>
      <c r="I69" s="22">
        <v>47873.4</v>
      </c>
    </row>
    <row r="70" spans="1:9" x14ac:dyDescent="0.25">
      <c r="A70" s="18">
        <v>41365</v>
      </c>
      <c r="B70" s="17">
        <v>-192574</v>
      </c>
      <c r="C70" s="19">
        <v>44693.599999999977</v>
      </c>
      <c r="D70" s="19">
        <v>280277.5</v>
      </c>
      <c r="E70" s="17">
        <v>-75395.600000000006</v>
      </c>
      <c r="F70" s="20">
        <f t="shared" si="1"/>
        <v>57001.499999999971</v>
      </c>
      <c r="G70" s="21" t="s">
        <v>0</v>
      </c>
      <c r="H70" s="21" t="s">
        <v>0</v>
      </c>
      <c r="I70" s="22">
        <v>57001.5</v>
      </c>
    </row>
    <row r="71" spans="1:9" x14ac:dyDescent="0.25">
      <c r="A71" s="18">
        <v>41395</v>
      </c>
      <c r="B71" s="17">
        <v>-197918.3</v>
      </c>
      <c r="C71" s="19">
        <v>64212.600000000035</v>
      </c>
      <c r="D71" s="19">
        <v>251958.7</v>
      </c>
      <c r="E71" s="17">
        <v>-68806.5</v>
      </c>
      <c r="F71" s="20">
        <f t="shared" si="1"/>
        <v>49446.500000000058</v>
      </c>
      <c r="G71" s="21" t="s">
        <v>0</v>
      </c>
      <c r="H71" s="21" t="s">
        <v>0</v>
      </c>
      <c r="I71" s="22">
        <v>49446.5</v>
      </c>
    </row>
    <row r="72" spans="1:9" x14ac:dyDescent="0.25">
      <c r="A72" s="18">
        <v>41426</v>
      </c>
      <c r="B72" s="17">
        <v>-205811.8</v>
      </c>
      <c r="C72" s="19">
        <v>56965.400000000081</v>
      </c>
      <c r="D72" s="19">
        <v>273884.2</v>
      </c>
      <c r="E72" s="17">
        <v>-65843</v>
      </c>
      <c r="F72" s="20">
        <f t="shared" si="1"/>
        <v>59194.800000000105</v>
      </c>
      <c r="G72" s="21" t="s">
        <v>0</v>
      </c>
      <c r="H72" s="21" t="s">
        <v>0</v>
      </c>
      <c r="I72" s="22">
        <v>59194.8</v>
      </c>
    </row>
    <row r="73" spans="1:9" x14ac:dyDescent="0.25">
      <c r="A73" s="18">
        <v>41456</v>
      </c>
      <c r="B73" s="17">
        <v>-205754.8</v>
      </c>
      <c r="C73" s="19">
        <v>88260.700000000012</v>
      </c>
      <c r="D73" s="19">
        <v>211421.3</v>
      </c>
      <c r="E73" s="17">
        <v>-52288.7</v>
      </c>
      <c r="F73" s="20">
        <f t="shared" si="1"/>
        <v>41638.500000000015</v>
      </c>
      <c r="G73" s="21">
        <v>2619.6999999999998</v>
      </c>
      <c r="H73" s="21" t="s">
        <v>0</v>
      </c>
      <c r="I73" s="22">
        <v>44258.2</v>
      </c>
    </row>
    <row r="74" spans="1:9" x14ac:dyDescent="0.25">
      <c r="A74" s="18">
        <v>41487</v>
      </c>
      <c r="B74" s="17">
        <v>-207966.5</v>
      </c>
      <c r="C74" s="19">
        <v>79468.300000000047</v>
      </c>
      <c r="D74" s="19">
        <v>254521.3</v>
      </c>
      <c r="E74" s="17">
        <v>-57932.200000000004</v>
      </c>
      <c r="F74" s="20">
        <f t="shared" si="1"/>
        <v>68090.900000000023</v>
      </c>
      <c r="G74" s="21" t="s">
        <v>0</v>
      </c>
      <c r="H74" s="21" t="s">
        <v>0</v>
      </c>
      <c r="I74" s="22">
        <v>68090.899999999994</v>
      </c>
    </row>
    <row r="75" spans="1:9" x14ac:dyDescent="0.25">
      <c r="A75" s="18">
        <v>41518</v>
      </c>
      <c r="B75" s="17">
        <v>-201031</v>
      </c>
      <c r="C75" s="19">
        <v>78410.800000000105</v>
      </c>
      <c r="D75" s="19">
        <v>243601.6</v>
      </c>
      <c r="E75" s="17">
        <v>-51178.799999999996</v>
      </c>
      <c r="F75" s="20">
        <f t="shared" si="1"/>
        <v>69802.600000000122</v>
      </c>
      <c r="G75" s="21">
        <v>61.3</v>
      </c>
      <c r="H75" s="21" t="s">
        <v>0</v>
      </c>
      <c r="I75" s="22">
        <v>69863.899999999994</v>
      </c>
    </row>
    <row r="76" spans="1:9" x14ac:dyDescent="0.25">
      <c r="A76" s="18">
        <v>41548</v>
      </c>
      <c r="B76" s="17">
        <v>-202480.1</v>
      </c>
      <c r="C76" s="19">
        <v>98627.29999999993</v>
      </c>
      <c r="D76" s="19">
        <v>234765.3</v>
      </c>
      <c r="E76" s="17">
        <v>-63890.1</v>
      </c>
      <c r="F76" s="20">
        <f t="shared" si="1"/>
        <v>67022.399999999907</v>
      </c>
      <c r="G76" s="21" t="s">
        <v>0</v>
      </c>
      <c r="H76" s="21" t="s">
        <v>0</v>
      </c>
      <c r="I76" s="22">
        <v>67022.399999999994</v>
      </c>
    </row>
    <row r="77" spans="1:9" x14ac:dyDescent="0.25">
      <c r="A77" s="18">
        <v>41579</v>
      </c>
      <c r="B77" s="17">
        <v>-205821.3</v>
      </c>
      <c r="C77" s="19">
        <v>81256.100000000035</v>
      </c>
      <c r="D77" s="19">
        <v>249308.5</v>
      </c>
      <c r="E77" s="17">
        <v>-53731.5</v>
      </c>
      <c r="F77" s="20">
        <f t="shared" si="1"/>
        <v>71011.800000000047</v>
      </c>
      <c r="G77" s="21" t="s">
        <v>0</v>
      </c>
      <c r="H77" s="21" t="s">
        <v>0</v>
      </c>
      <c r="I77" s="22">
        <v>71011.199999999997</v>
      </c>
    </row>
    <row r="78" spans="1:9" x14ac:dyDescent="0.25">
      <c r="A78" s="18">
        <v>41609</v>
      </c>
      <c r="B78" s="17">
        <v>-211683.7</v>
      </c>
      <c r="C78" s="19">
        <v>118133.79999999987</v>
      </c>
      <c r="D78" s="19">
        <v>229474</v>
      </c>
      <c r="E78" s="17">
        <v>-50539.299999999996</v>
      </c>
      <c r="F78" s="20">
        <f t="shared" si="1"/>
        <v>85384.799999999872</v>
      </c>
      <c r="G78" s="21" t="s">
        <v>0</v>
      </c>
      <c r="H78" s="21" t="s">
        <v>0</v>
      </c>
      <c r="I78" s="22">
        <v>85384.8</v>
      </c>
    </row>
    <row r="79" spans="1:9" x14ac:dyDescent="0.25">
      <c r="A79" s="18">
        <v>41640</v>
      </c>
      <c r="B79" s="17">
        <v>-202030.1</v>
      </c>
      <c r="C79" s="19">
        <v>102196.3000000001</v>
      </c>
      <c r="D79" s="19">
        <v>210861.1</v>
      </c>
      <c r="E79" s="17">
        <v>-45276.799999999996</v>
      </c>
      <c r="F79" s="20">
        <f t="shared" si="1"/>
        <v>65750.500000000116</v>
      </c>
      <c r="G79" s="21" t="s">
        <v>0</v>
      </c>
      <c r="H79" s="21" t="s">
        <v>0</v>
      </c>
      <c r="I79" s="22">
        <v>65750.5</v>
      </c>
    </row>
    <row r="80" spans="1:9" x14ac:dyDescent="0.25">
      <c r="A80" s="18">
        <v>41671</v>
      </c>
      <c r="B80" s="17">
        <v>-199255.9</v>
      </c>
      <c r="C80" s="19">
        <v>91139.9</v>
      </c>
      <c r="D80" s="19">
        <v>214143.2</v>
      </c>
      <c r="E80" s="17">
        <v>-46937.3</v>
      </c>
      <c r="F80" s="20">
        <f t="shared" si="1"/>
        <v>59089.900000000009</v>
      </c>
      <c r="G80" s="21">
        <v>2029.8</v>
      </c>
      <c r="H80" s="21" t="s">
        <v>0</v>
      </c>
      <c r="I80" s="22">
        <v>61119.7</v>
      </c>
    </row>
    <row r="81" spans="1:9" x14ac:dyDescent="0.25">
      <c r="A81" s="18">
        <v>41699</v>
      </c>
      <c r="B81" s="17">
        <v>-201300.8</v>
      </c>
      <c r="C81" s="19">
        <v>95018.599999999991</v>
      </c>
      <c r="D81" s="19">
        <v>243395.1</v>
      </c>
      <c r="E81" s="17">
        <v>-40120.5</v>
      </c>
      <c r="F81" s="20">
        <f t="shared" si="1"/>
        <v>96992.400000000023</v>
      </c>
      <c r="G81" s="21">
        <v>2239.9</v>
      </c>
      <c r="H81" s="21">
        <v>27200</v>
      </c>
      <c r="I81" s="22">
        <v>72032.3</v>
      </c>
    </row>
    <row r="82" spans="1:9" x14ac:dyDescent="0.25">
      <c r="A82" s="18">
        <v>41730</v>
      </c>
      <c r="B82" s="17">
        <v>-208491.1</v>
      </c>
      <c r="C82" s="19">
        <v>95155.5</v>
      </c>
      <c r="D82" s="19">
        <v>245992.6</v>
      </c>
      <c r="E82" s="17">
        <v>-43914.5</v>
      </c>
      <c r="F82" s="20">
        <f t="shared" si="1"/>
        <v>88742.5</v>
      </c>
      <c r="G82" s="21">
        <v>1914.8</v>
      </c>
      <c r="H82" s="21" t="s">
        <v>0</v>
      </c>
      <c r="I82" s="22">
        <v>90657.3</v>
      </c>
    </row>
    <row r="83" spans="1:9" x14ac:dyDescent="0.25">
      <c r="A83" s="18">
        <v>41760</v>
      </c>
      <c r="B83" s="17">
        <v>-217664.2</v>
      </c>
      <c r="C83" s="19">
        <v>85924</v>
      </c>
      <c r="D83" s="19">
        <v>267704</v>
      </c>
      <c r="E83" s="17">
        <v>-40832.800000000003</v>
      </c>
      <c r="F83" s="20">
        <f t="shared" si="1"/>
        <v>95130.999999999985</v>
      </c>
      <c r="G83" s="21">
        <v>1914.8</v>
      </c>
      <c r="H83" s="21" t="s">
        <v>0</v>
      </c>
      <c r="I83" s="22">
        <v>97046.7</v>
      </c>
    </row>
    <row r="84" spans="1:9" x14ac:dyDescent="0.25">
      <c r="A84" s="18">
        <v>41791</v>
      </c>
      <c r="B84" s="17">
        <v>-223781.8</v>
      </c>
      <c r="C84" s="19">
        <v>89071.5</v>
      </c>
      <c r="D84" s="19">
        <v>282645.40000000002</v>
      </c>
      <c r="E84" s="17">
        <v>-47896.4</v>
      </c>
      <c r="F84" s="20">
        <f t="shared" si="1"/>
        <v>100038.70000000004</v>
      </c>
      <c r="G84" s="21">
        <v>1914.8</v>
      </c>
      <c r="H84" s="21" t="s">
        <v>0</v>
      </c>
      <c r="I84" s="22">
        <v>101953.5</v>
      </c>
    </row>
    <row r="85" spans="1:9" x14ac:dyDescent="0.25">
      <c r="A85" s="18">
        <v>41821</v>
      </c>
      <c r="B85" s="17">
        <v>-239726</v>
      </c>
      <c r="C85" s="19">
        <v>70600.399999999994</v>
      </c>
      <c r="D85" s="19">
        <v>301711.59999999998</v>
      </c>
      <c r="E85" s="17">
        <v>-47039.899999999994</v>
      </c>
      <c r="F85" s="20">
        <f t="shared" si="1"/>
        <v>85546.099999999977</v>
      </c>
      <c r="G85" s="21">
        <v>1914.8</v>
      </c>
      <c r="H85" s="21" t="s">
        <v>0</v>
      </c>
      <c r="I85" s="22">
        <v>87460.9</v>
      </c>
    </row>
    <row r="86" spans="1:9" x14ac:dyDescent="0.25">
      <c r="A86" s="18">
        <v>41852</v>
      </c>
      <c r="B86" s="17">
        <v>-234022.8</v>
      </c>
      <c r="C86" s="19">
        <v>82609.899999999994</v>
      </c>
      <c r="D86" s="19">
        <v>286595.5</v>
      </c>
      <c r="E86" s="17">
        <v>-41602.9</v>
      </c>
      <c r="F86" s="20">
        <f t="shared" si="1"/>
        <v>93579.700000000012</v>
      </c>
      <c r="G86" s="21">
        <v>2000</v>
      </c>
      <c r="H86" s="21" t="s">
        <v>0</v>
      </c>
      <c r="I86" s="22">
        <v>95579.7</v>
      </c>
    </row>
    <row r="87" spans="1:9" x14ac:dyDescent="0.25">
      <c r="A87" s="18">
        <v>41883</v>
      </c>
      <c r="B87" s="17">
        <v>-222708</v>
      </c>
      <c r="C87" s="19">
        <v>142837.29999999999</v>
      </c>
      <c r="D87" s="19">
        <v>195393.9</v>
      </c>
      <c r="E87" s="17">
        <v>-34564.5</v>
      </c>
      <c r="F87" s="20">
        <f t="shared" si="1"/>
        <v>80958.699999999983</v>
      </c>
      <c r="G87" s="21">
        <v>2231.9</v>
      </c>
      <c r="H87" s="21" t="s">
        <v>0</v>
      </c>
      <c r="I87" s="22">
        <v>83190.600000000006</v>
      </c>
    </row>
    <row r="88" spans="1:9" x14ac:dyDescent="0.25">
      <c r="A88" s="18">
        <v>41913</v>
      </c>
      <c r="B88" s="17">
        <v>-222327.4</v>
      </c>
      <c r="C88" s="19">
        <v>138959.6</v>
      </c>
      <c r="D88" s="19">
        <v>263497.2</v>
      </c>
      <c r="E88" s="17">
        <v>-45369.4</v>
      </c>
      <c r="F88" s="20">
        <f t="shared" si="1"/>
        <v>134760.00000000003</v>
      </c>
      <c r="G88" s="21">
        <v>2000</v>
      </c>
      <c r="H88" s="21" t="s">
        <v>0</v>
      </c>
      <c r="I88" s="22">
        <v>136760</v>
      </c>
    </row>
    <row r="89" spans="1:9" x14ac:dyDescent="0.25">
      <c r="A89" s="18">
        <v>41944</v>
      </c>
      <c r="B89" s="17">
        <v>-219197.7</v>
      </c>
      <c r="C89" s="19">
        <v>134061.1</v>
      </c>
      <c r="D89" s="19">
        <v>227911.7</v>
      </c>
      <c r="E89" s="17">
        <v>-37925.5</v>
      </c>
      <c r="F89" s="20">
        <f t="shared" si="1"/>
        <v>104849.60000000001</v>
      </c>
      <c r="G89" s="21">
        <v>2565.8000000000002</v>
      </c>
      <c r="H89" s="21" t="s">
        <v>0</v>
      </c>
      <c r="I89" s="22">
        <v>107415.4</v>
      </c>
    </row>
    <row r="90" spans="1:9" x14ac:dyDescent="0.25">
      <c r="A90" s="18">
        <v>41974</v>
      </c>
      <c r="B90" s="17">
        <v>-227340.9</v>
      </c>
      <c r="C90" s="19">
        <v>128675.9</v>
      </c>
      <c r="D90" s="19">
        <v>263591.09999999998</v>
      </c>
      <c r="E90" s="17">
        <v>-45206</v>
      </c>
      <c r="F90" s="20">
        <f t="shared" si="1"/>
        <v>119720.09999999998</v>
      </c>
      <c r="G90" s="21">
        <v>2000</v>
      </c>
      <c r="H90" s="21" t="s">
        <v>0</v>
      </c>
      <c r="I90" s="22">
        <v>121720.1</v>
      </c>
    </row>
    <row r="91" spans="1:9" x14ac:dyDescent="0.25">
      <c r="A91" s="18">
        <v>42005</v>
      </c>
      <c r="B91" s="17">
        <v>-221881.2</v>
      </c>
      <c r="C91" s="19">
        <v>127066.1</v>
      </c>
      <c r="D91" s="19">
        <v>219315.20000000001</v>
      </c>
      <c r="E91" s="17">
        <v>-35427.9</v>
      </c>
      <c r="F91" s="20">
        <f t="shared" si="1"/>
        <v>89072.200000000012</v>
      </c>
      <c r="G91" s="21">
        <v>2463.6999999999998</v>
      </c>
      <c r="H91" s="21" t="s">
        <v>0</v>
      </c>
      <c r="I91" s="22">
        <v>91535.9</v>
      </c>
    </row>
    <row r="92" spans="1:9" x14ac:dyDescent="0.25">
      <c r="A92" s="18">
        <v>42036</v>
      </c>
      <c r="B92" s="17">
        <v>-223869.8</v>
      </c>
      <c r="C92" s="19">
        <v>122551</v>
      </c>
      <c r="D92" s="19">
        <v>266706.90000000002</v>
      </c>
      <c r="E92" s="17">
        <v>-35948.300000000003</v>
      </c>
      <c r="F92" s="20">
        <f t="shared" si="1"/>
        <v>129439.80000000003</v>
      </c>
      <c r="G92" s="21">
        <v>2000</v>
      </c>
      <c r="H92" s="21" t="s">
        <v>0</v>
      </c>
      <c r="I92" s="22">
        <v>131439.79999999999</v>
      </c>
    </row>
    <row r="93" spans="1:9" x14ac:dyDescent="0.25">
      <c r="A93" s="18">
        <v>42064</v>
      </c>
      <c r="B93" s="17">
        <v>-223176.6</v>
      </c>
      <c r="C93" s="19">
        <v>115526.39999999999</v>
      </c>
      <c r="D93" s="19">
        <v>215693.9</v>
      </c>
      <c r="E93" s="17">
        <v>-37576.700000000004</v>
      </c>
      <c r="F93" s="20">
        <f t="shared" si="1"/>
        <v>70466.999999999971</v>
      </c>
      <c r="G93" s="21">
        <v>3178.9</v>
      </c>
      <c r="H93" s="21" t="s">
        <v>0</v>
      </c>
      <c r="I93" s="22">
        <v>73645.899999999994</v>
      </c>
    </row>
    <row r="94" spans="1:9" x14ac:dyDescent="0.25">
      <c r="A94" s="18">
        <v>42095</v>
      </c>
      <c r="B94" s="17">
        <v>-238022.8</v>
      </c>
      <c r="C94" s="19">
        <v>93523.4</v>
      </c>
      <c r="D94" s="19">
        <v>242062.8</v>
      </c>
      <c r="E94" s="17">
        <v>-35435.1</v>
      </c>
      <c r="F94" s="20">
        <f t="shared" si="1"/>
        <v>62128.299999999996</v>
      </c>
      <c r="G94" s="21">
        <v>12000</v>
      </c>
      <c r="H94" s="21" t="s">
        <v>0</v>
      </c>
      <c r="I94" s="22">
        <v>74128.3</v>
      </c>
    </row>
    <row r="95" spans="1:9" x14ac:dyDescent="0.25">
      <c r="A95" s="18">
        <v>42125</v>
      </c>
      <c r="B95" s="17">
        <v>-248023.4</v>
      </c>
      <c r="C95" s="19">
        <v>96969.1</v>
      </c>
      <c r="D95" s="19">
        <v>258484.9</v>
      </c>
      <c r="E95" s="17">
        <v>-38946.800000000003</v>
      </c>
      <c r="F95" s="20">
        <f t="shared" si="1"/>
        <v>68483.8</v>
      </c>
      <c r="G95" s="21">
        <v>2911.5</v>
      </c>
      <c r="H95" s="21" t="s">
        <v>0</v>
      </c>
      <c r="I95" s="22">
        <v>71395.3</v>
      </c>
    </row>
    <row r="96" spans="1:9" x14ac:dyDescent="0.25">
      <c r="A96" s="18">
        <v>42156</v>
      </c>
      <c r="B96" s="17">
        <v>-254961.4</v>
      </c>
      <c r="C96" s="19">
        <v>11927.5</v>
      </c>
      <c r="D96" s="19">
        <v>318199.59999999998</v>
      </c>
      <c r="E96" s="17">
        <v>-31464</v>
      </c>
      <c r="F96" s="20">
        <f t="shared" si="1"/>
        <v>43701.699999999983</v>
      </c>
      <c r="G96" s="21">
        <v>22000</v>
      </c>
      <c r="H96" s="21" t="s">
        <v>0</v>
      </c>
      <c r="I96" s="22">
        <v>65701.7</v>
      </c>
    </row>
    <row r="97" spans="1:9" x14ac:dyDescent="0.25">
      <c r="A97" s="18">
        <v>42186</v>
      </c>
      <c r="B97" s="17">
        <v>-238905.2</v>
      </c>
      <c r="C97" s="19">
        <v>-2305.6</v>
      </c>
      <c r="D97" s="19">
        <v>340759.7</v>
      </c>
      <c r="E97" s="17">
        <v>-24706.600000000002</v>
      </c>
      <c r="F97" s="20">
        <f t="shared" si="1"/>
        <v>74842.299999999988</v>
      </c>
      <c r="G97" s="21">
        <v>8000</v>
      </c>
      <c r="H97" s="21" t="s">
        <v>0</v>
      </c>
      <c r="I97" s="22">
        <v>82842.3</v>
      </c>
    </row>
    <row r="98" spans="1:9" x14ac:dyDescent="0.25">
      <c r="A98" s="18">
        <v>42217</v>
      </c>
      <c r="B98" s="17">
        <v>-230953.7</v>
      </c>
      <c r="C98" s="19">
        <v>-43032.3</v>
      </c>
      <c r="D98" s="19">
        <v>375105.6</v>
      </c>
      <c r="E98" s="17">
        <v>-20244.7</v>
      </c>
      <c r="F98" s="20">
        <f t="shared" si="1"/>
        <v>80874.89999999998</v>
      </c>
      <c r="G98" s="21">
        <v>12000</v>
      </c>
      <c r="H98" s="21" t="s">
        <v>0</v>
      </c>
      <c r="I98" s="22">
        <v>92874.9</v>
      </c>
    </row>
    <row r="99" spans="1:9" x14ac:dyDescent="0.25">
      <c r="A99" s="18">
        <v>42248</v>
      </c>
      <c r="B99" s="17">
        <v>-216072.1</v>
      </c>
      <c r="C99" s="19">
        <v>-77050.100000000006</v>
      </c>
      <c r="D99" s="19">
        <v>398227.1</v>
      </c>
      <c r="E99" s="17">
        <v>-28418.1</v>
      </c>
      <c r="F99" s="20">
        <f t="shared" si="1"/>
        <v>76686.799999999959</v>
      </c>
      <c r="G99" s="21">
        <v>6840.3</v>
      </c>
      <c r="H99" s="21" t="s">
        <v>0</v>
      </c>
      <c r="I99" s="22">
        <v>83527.100000000006</v>
      </c>
    </row>
    <row r="100" spans="1:9" x14ac:dyDescent="0.25">
      <c r="A100" s="18">
        <v>42278</v>
      </c>
      <c r="B100" s="17">
        <v>-225234.3</v>
      </c>
      <c r="C100" s="19">
        <v>-58413.9</v>
      </c>
      <c r="D100" s="19">
        <v>430637.3</v>
      </c>
      <c r="E100" s="17">
        <v>-33550</v>
      </c>
      <c r="F100" s="20">
        <f t="shared" si="1"/>
        <v>113439.09999999998</v>
      </c>
      <c r="G100" s="21">
        <v>2000</v>
      </c>
      <c r="H100" s="21" t="s">
        <v>0</v>
      </c>
      <c r="I100" s="22">
        <v>115439.1</v>
      </c>
    </row>
    <row r="101" spans="1:9" x14ac:dyDescent="0.25">
      <c r="A101" s="18">
        <v>42309</v>
      </c>
      <c r="B101" s="17">
        <v>-221763.4</v>
      </c>
      <c r="C101" s="19">
        <v>-112837.1</v>
      </c>
      <c r="D101" s="19">
        <v>437738.6</v>
      </c>
      <c r="E101" s="17">
        <v>-29112.5</v>
      </c>
      <c r="F101" s="20">
        <f t="shared" si="1"/>
        <v>74025.599999999977</v>
      </c>
      <c r="G101" s="21">
        <v>18493.2</v>
      </c>
      <c r="H101" s="21" t="s">
        <v>0</v>
      </c>
      <c r="I101" s="22">
        <v>92518.8</v>
      </c>
    </row>
    <row r="102" spans="1:9" x14ac:dyDescent="0.25">
      <c r="A102" s="18">
        <v>42339</v>
      </c>
      <c r="B102" s="17">
        <v>-230723.7</v>
      </c>
      <c r="C102" s="19">
        <v>-132985.60000000001</v>
      </c>
      <c r="D102" s="19">
        <v>452581.6</v>
      </c>
      <c r="E102" s="17">
        <v>-24111.8</v>
      </c>
      <c r="F102" s="20">
        <f t="shared" si="1"/>
        <v>64760.499999999927</v>
      </c>
      <c r="G102" s="21">
        <v>21800</v>
      </c>
      <c r="H102" s="21" t="s">
        <v>0</v>
      </c>
      <c r="I102" s="22">
        <v>86560.5</v>
      </c>
    </row>
    <row r="103" spans="1:9" x14ac:dyDescent="0.25">
      <c r="A103" s="18">
        <v>42370</v>
      </c>
      <c r="B103" s="17">
        <v>-226455.9</v>
      </c>
      <c r="C103" s="19">
        <v>-135856</v>
      </c>
      <c r="D103" s="19">
        <v>440990.7</v>
      </c>
      <c r="E103" s="17">
        <v>-19444.099999999999</v>
      </c>
      <c r="F103" s="20">
        <f t="shared" si="1"/>
        <v>59234.69999999999</v>
      </c>
      <c r="G103" s="21">
        <v>39705</v>
      </c>
      <c r="H103" s="21" t="s">
        <v>0</v>
      </c>
      <c r="I103" s="22">
        <v>98939.7</v>
      </c>
    </row>
    <row r="104" spans="1:9" x14ac:dyDescent="0.25">
      <c r="A104" s="18">
        <v>42401</v>
      </c>
      <c r="B104" s="17">
        <v>-228222</v>
      </c>
      <c r="C104" s="19">
        <v>-166598.1</v>
      </c>
      <c r="D104" s="19">
        <v>468504.3</v>
      </c>
      <c r="E104" s="17">
        <v>-34455.600000000006</v>
      </c>
      <c r="F104" s="20">
        <f t="shared" si="1"/>
        <v>39228.600000000006</v>
      </c>
      <c r="G104" s="21">
        <v>45964.800000000003</v>
      </c>
      <c r="H104" s="21" t="s">
        <v>0</v>
      </c>
      <c r="I104" s="22">
        <v>85193.4</v>
      </c>
    </row>
    <row r="105" spans="1:9" x14ac:dyDescent="0.25">
      <c r="A105" s="18">
        <v>42430</v>
      </c>
      <c r="B105" s="17">
        <v>-219964.2</v>
      </c>
      <c r="C105" s="19">
        <v>-194954</v>
      </c>
      <c r="D105" s="19">
        <v>453694.6</v>
      </c>
      <c r="E105" s="17">
        <v>-15589.9</v>
      </c>
      <c r="F105" s="20">
        <f t="shared" si="1"/>
        <v>23186.499999999964</v>
      </c>
      <c r="G105" s="21">
        <v>73850</v>
      </c>
      <c r="H105" s="21" t="s">
        <v>0</v>
      </c>
      <c r="I105" s="22">
        <v>97036.5</v>
      </c>
    </row>
    <row r="106" spans="1:9" x14ac:dyDescent="0.25">
      <c r="A106" s="18">
        <v>42461</v>
      </c>
      <c r="B106" s="17">
        <v>-230212</v>
      </c>
      <c r="C106" s="19">
        <v>-175516.2</v>
      </c>
      <c r="D106" s="19">
        <v>456044.3</v>
      </c>
      <c r="E106" s="17">
        <v>-9986.7999999999993</v>
      </c>
      <c r="F106" s="20">
        <f t="shared" si="1"/>
        <v>40329.299999999974</v>
      </c>
      <c r="G106" s="21">
        <v>74200</v>
      </c>
      <c r="H106" s="21" t="s">
        <v>0</v>
      </c>
      <c r="I106" s="22">
        <v>114529.3</v>
      </c>
    </row>
    <row r="107" spans="1:9" x14ac:dyDescent="0.25">
      <c r="A107" s="18">
        <v>42491</v>
      </c>
      <c r="B107" s="17">
        <v>-230195.9</v>
      </c>
      <c r="C107" s="19">
        <v>-195743.4</v>
      </c>
      <c r="D107" s="19">
        <v>474258.1</v>
      </c>
      <c r="E107" s="17">
        <v>-24122.7</v>
      </c>
      <c r="F107" s="20">
        <f t="shared" si="1"/>
        <v>24196.099999999988</v>
      </c>
      <c r="G107" s="21">
        <v>84000</v>
      </c>
      <c r="H107" s="21" t="s">
        <v>0</v>
      </c>
      <c r="I107" s="22">
        <v>108196.1</v>
      </c>
    </row>
    <row r="108" spans="1:9" x14ac:dyDescent="0.25">
      <c r="A108" s="18">
        <v>42522</v>
      </c>
      <c r="B108" s="17">
        <v>-255415.5</v>
      </c>
      <c r="C108" s="19">
        <v>-186003.4</v>
      </c>
      <c r="D108" s="19">
        <v>457106.4</v>
      </c>
      <c r="E108" s="17">
        <v>-18102.2</v>
      </c>
      <c r="F108" s="20">
        <f t="shared" si="1"/>
        <v>-2414.7000000000007</v>
      </c>
      <c r="G108" s="21">
        <v>103000</v>
      </c>
      <c r="H108" s="21" t="s">
        <v>0</v>
      </c>
      <c r="I108" s="22">
        <v>100585.3</v>
      </c>
    </row>
    <row r="109" spans="1:9" x14ac:dyDescent="0.25">
      <c r="A109" s="18">
        <v>42552</v>
      </c>
      <c r="B109" s="17">
        <v>-265902.59999999998</v>
      </c>
      <c r="C109" s="19">
        <v>-186226.3</v>
      </c>
      <c r="D109" s="19">
        <v>464133.8</v>
      </c>
      <c r="E109" s="17">
        <v>-21704.1</v>
      </c>
      <c r="F109" s="20">
        <f t="shared" si="1"/>
        <v>-9699.1999999999753</v>
      </c>
      <c r="G109" s="21">
        <v>113437</v>
      </c>
      <c r="H109" s="21" t="s">
        <v>0</v>
      </c>
      <c r="I109" s="22">
        <v>103737.8</v>
      </c>
    </row>
    <row r="110" spans="1:9" x14ac:dyDescent="0.25">
      <c r="A110" s="18">
        <v>42583</v>
      </c>
      <c r="B110" s="17">
        <v>-259211.2</v>
      </c>
      <c r="C110" s="19">
        <v>-192550.6</v>
      </c>
      <c r="D110" s="19">
        <v>464665.4</v>
      </c>
      <c r="E110" s="17">
        <v>-16719.900000000001</v>
      </c>
      <c r="F110" s="20">
        <f t="shared" si="1"/>
        <v>-3816.3000000000247</v>
      </c>
      <c r="G110" s="21">
        <v>103883</v>
      </c>
      <c r="H110" s="21" t="s">
        <v>0</v>
      </c>
      <c r="I110" s="22">
        <v>100066.7</v>
      </c>
    </row>
    <row r="111" spans="1:9" x14ac:dyDescent="0.25">
      <c r="A111" s="18">
        <v>42614</v>
      </c>
      <c r="B111" s="17">
        <v>-254499.1</v>
      </c>
      <c r="C111" s="19">
        <v>-181601</v>
      </c>
      <c r="D111" s="19">
        <v>457923.6</v>
      </c>
      <c r="E111" s="17">
        <v>-14229</v>
      </c>
      <c r="F111" s="20">
        <f t="shared" si="1"/>
        <v>7594.5</v>
      </c>
      <c r="G111" s="21">
        <v>120705</v>
      </c>
      <c r="H111" s="21" t="s">
        <v>0</v>
      </c>
      <c r="I111" s="22">
        <v>128299.5</v>
      </c>
    </row>
    <row r="112" spans="1:9" x14ac:dyDescent="0.25">
      <c r="A112" s="18">
        <v>42644</v>
      </c>
      <c r="B112" s="17">
        <v>-254519.8</v>
      </c>
      <c r="C112" s="19">
        <v>-181634.8</v>
      </c>
      <c r="D112" s="19">
        <v>470608.2</v>
      </c>
      <c r="E112" s="17">
        <v>-21646.199999999997</v>
      </c>
      <c r="F112" s="20">
        <f t="shared" si="1"/>
        <v>12807.400000000038</v>
      </c>
      <c r="G112" s="21">
        <v>103274</v>
      </c>
      <c r="H112" s="21" t="s">
        <v>0</v>
      </c>
      <c r="I112" s="22">
        <v>116081.4</v>
      </c>
    </row>
    <row r="113" spans="1:9" x14ac:dyDescent="0.25">
      <c r="A113" s="18">
        <v>42675</v>
      </c>
      <c r="B113" s="17">
        <v>-255283.4</v>
      </c>
      <c r="C113" s="19">
        <v>-174078</v>
      </c>
      <c r="D113" s="19">
        <v>494743.1</v>
      </c>
      <c r="E113" s="17">
        <v>-40209.1</v>
      </c>
      <c r="F113" s="20">
        <f t="shared" si="1"/>
        <v>25172.599999999955</v>
      </c>
      <c r="G113" s="21">
        <v>103050</v>
      </c>
      <c r="H113" s="21" t="s">
        <v>0</v>
      </c>
      <c r="I113" s="22">
        <v>128222.6</v>
      </c>
    </row>
    <row r="114" spans="1:9" x14ac:dyDescent="0.25">
      <c r="A114" s="18">
        <v>42705</v>
      </c>
      <c r="B114" s="17">
        <v>-267512.5</v>
      </c>
      <c r="C114" s="19">
        <v>-162073.79999999999</v>
      </c>
      <c r="D114" s="19">
        <v>509226.2</v>
      </c>
      <c r="E114" s="17">
        <v>-30761.399999999998</v>
      </c>
      <c r="F114" s="20">
        <f t="shared" si="1"/>
        <v>48878.500000000029</v>
      </c>
      <c r="G114" s="21">
        <v>89000</v>
      </c>
      <c r="H114" s="21" t="s">
        <v>0</v>
      </c>
      <c r="I114" s="22">
        <v>137878.5</v>
      </c>
    </row>
    <row r="115" spans="1:9" x14ac:dyDescent="0.25">
      <c r="A115" s="18">
        <v>42766</v>
      </c>
      <c r="B115" s="17">
        <v>-257413.7</v>
      </c>
      <c r="C115" s="19">
        <v>-140840.69999999992</v>
      </c>
      <c r="D115" s="19">
        <v>518823.9</v>
      </c>
      <c r="E115" s="17">
        <v>-44987.900000000009</v>
      </c>
      <c r="F115" s="20">
        <f t="shared" ref="F115:F126" si="2">B115+C115+D115+E115</f>
        <v>75581.600000000108</v>
      </c>
      <c r="G115" s="21">
        <v>116936.4</v>
      </c>
      <c r="H115" s="21" t="s">
        <v>0</v>
      </c>
      <c r="I115" s="22">
        <v>192526.1</v>
      </c>
    </row>
    <row r="116" spans="1:9" x14ac:dyDescent="0.25">
      <c r="A116" s="18">
        <v>42794</v>
      </c>
      <c r="B116" s="17">
        <v>-258459.9</v>
      </c>
      <c r="C116" s="19">
        <v>-116167.00000000003</v>
      </c>
      <c r="D116" s="19">
        <v>494749</v>
      </c>
      <c r="E116" s="17">
        <v>-49348.899999999965</v>
      </c>
      <c r="F116" s="20">
        <f t="shared" si="2"/>
        <v>70773.200000000012</v>
      </c>
      <c r="G116" s="21">
        <v>96000</v>
      </c>
      <c r="H116" s="21" t="s">
        <v>0</v>
      </c>
      <c r="I116" s="22">
        <v>166781.29999999999</v>
      </c>
    </row>
    <row r="117" spans="1:9" x14ac:dyDescent="0.25">
      <c r="A117" s="18">
        <v>42825</v>
      </c>
      <c r="B117" s="17">
        <v>-267562.40000000002</v>
      </c>
      <c r="C117" s="19">
        <v>-133135.90000000002</v>
      </c>
      <c r="D117" s="19">
        <v>544205.1</v>
      </c>
      <c r="E117" s="17">
        <v>-62097.699999999968</v>
      </c>
      <c r="F117" s="20">
        <f t="shared" si="2"/>
        <v>81409.099999999962</v>
      </c>
      <c r="G117" s="21">
        <v>88840</v>
      </c>
      <c r="H117" s="21" t="s">
        <v>0</v>
      </c>
      <c r="I117" s="22">
        <v>170257.3</v>
      </c>
    </row>
    <row r="118" spans="1:9" x14ac:dyDescent="0.25">
      <c r="A118" s="18">
        <v>42855</v>
      </c>
      <c r="B118" s="17">
        <v>-269369.5</v>
      </c>
      <c r="C118" s="19">
        <v>-140187.20000000004</v>
      </c>
      <c r="D118" s="19">
        <v>534377.29999999993</v>
      </c>
      <c r="E118" s="17">
        <v>-63272.3</v>
      </c>
      <c r="F118" s="20">
        <f t="shared" si="2"/>
        <v>61548.299999999857</v>
      </c>
      <c r="G118" s="21">
        <v>101000</v>
      </c>
      <c r="H118" s="21" t="s">
        <v>0</v>
      </c>
      <c r="I118" s="22">
        <v>162556.5</v>
      </c>
    </row>
    <row r="119" spans="1:9" x14ac:dyDescent="0.25">
      <c r="A119" s="18">
        <v>42886</v>
      </c>
      <c r="B119" s="17">
        <v>-276838.09999999998</v>
      </c>
      <c r="C119" s="19">
        <v>-104424.49999999997</v>
      </c>
      <c r="D119" s="19">
        <v>505175.30000000005</v>
      </c>
      <c r="E119" s="17">
        <v>-71402.700000000012</v>
      </c>
      <c r="F119" s="20">
        <f t="shared" si="2"/>
        <v>52510.000000000058</v>
      </c>
      <c r="G119" s="21">
        <v>101165.4</v>
      </c>
      <c r="H119" s="21" t="s">
        <v>0</v>
      </c>
      <c r="I119" s="22">
        <v>153683.5</v>
      </c>
    </row>
    <row r="120" spans="1:9" x14ac:dyDescent="0.25">
      <c r="A120" s="18">
        <v>42916</v>
      </c>
      <c r="B120" s="17">
        <v>-301775.5</v>
      </c>
      <c r="C120" s="19">
        <v>-140476.99999999997</v>
      </c>
      <c r="D120" s="19">
        <v>542983.60000000009</v>
      </c>
      <c r="E120" s="17">
        <v>-66884.000000000015</v>
      </c>
      <c r="F120" s="20">
        <f t="shared" si="2"/>
        <v>33847.100000000079</v>
      </c>
      <c r="G120" s="21">
        <v>70737.5</v>
      </c>
      <c r="H120" s="21" t="s">
        <v>0</v>
      </c>
      <c r="I120" s="22">
        <v>104584.6</v>
      </c>
    </row>
    <row r="121" spans="1:9" x14ac:dyDescent="0.25">
      <c r="A121" s="18">
        <v>42947</v>
      </c>
      <c r="B121" s="17">
        <v>-304085.59999999998</v>
      </c>
      <c r="C121" s="19">
        <v>-165541.40000000002</v>
      </c>
      <c r="D121" s="19">
        <v>517423.09999999992</v>
      </c>
      <c r="E121" s="17">
        <v>-61611.099999999962</v>
      </c>
      <c r="F121" s="20">
        <f t="shared" si="2"/>
        <v>-13815.000000000044</v>
      </c>
      <c r="G121" s="21">
        <v>112898.5</v>
      </c>
      <c r="H121" s="21" t="s">
        <v>0</v>
      </c>
      <c r="I121" s="22">
        <v>99083.5</v>
      </c>
    </row>
    <row r="122" spans="1:9" x14ac:dyDescent="0.25">
      <c r="A122" s="18">
        <v>42978</v>
      </c>
      <c r="B122" s="17">
        <v>-307668.59999999998</v>
      </c>
      <c r="C122" s="19">
        <v>-141377.29999999999</v>
      </c>
      <c r="D122" s="19">
        <v>527189.89999999991</v>
      </c>
      <c r="E122" s="17">
        <v>-42270.7</v>
      </c>
      <c r="F122" s="20">
        <f t="shared" si="2"/>
        <v>35873.299999999945</v>
      </c>
      <c r="G122" s="21">
        <v>107910</v>
      </c>
      <c r="H122" s="21" t="s">
        <v>0</v>
      </c>
      <c r="I122" s="22">
        <v>143783.29999999999</v>
      </c>
    </row>
    <row r="123" spans="1:9" x14ac:dyDescent="0.25">
      <c r="A123" s="18">
        <v>43008</v>
      </c>
      <c r="B123" s="17">
        <v>-297683.09999999998</v>
      </c>
      <c r="C123" s="19">
        <v>-134023.79999999999</v>
      </c>
      <c r="D123" s="19">
        <v>509123.6</v>
      </c>
      <c r="E123" s="17">
        <v>-41688.6</v>
      </c>
      <c r="F123" s="20">
        <f t="shared" si="2"/>
        <v>35728.100000000013</v>
      </c>
      <c r="G123" s="21">
        <v>123150</v>
      </c>
      <c r="H123" s="21" t="s">
        <v>0</v>
      </c>
      <c r="I123" s="22">
        <v>158878.1</v>
      </c>
    </row>
    <row r="124" spans="1:9" x14ac:dyDescent="0.25">
      <c r="A124" s="18">
        <v>43039</v>
      </c>
      <c r="B124" s="17">
        <v>-289035.90000000002</v>
      </c>
      <c r="C124" s="19">
        <v>-126420.5</v>
      </c>
      <c r="D124" s="19">
        <v>512627.1</v>
      </c>
      <c r="E124" s="17">
        <f>-19812.3-32991</f>
        <v>-52803.3</v>
      </c>
      <c r="F124" s="20">
        <f t="shared" si="2"/>
        <v>44367.399999999951</v>
      </c>
      <c r="G124" s="21">
        <v>118810</v>
      </c>
      <c r="H124" s="21" t="s">
        <v>0</v>
      </c>
      <c r="I124" s="22">
        <v>163177.4</v>
      </c>
    </row>
    <row r="125" spans="1:9" x14ac:dyDescent="0.25">
      <c r="A125" s="18">
        <v>43069</v>
      </c>
      <c r="B125" s="17">
        <v>-290455.59999999998</v>
      </c>
      <c r="C125" s="19">
        <v>-145157.29999999999</v>
      </c>
      <c r="D125" s="19">
        <v>504296.2</v>
      </c>
      <c r="E125" s="17">
        <f>-20699.8-18134.9</f>
        <v>-38834.699999999997</v>
      </c>
      <c r="F125" s="20">
        <f t="shared" si="2"/>
        <v>29848.600000000049</v>
      </c>
      <c r="G125" s="21">
        <v>134100</v>
      </c>
      <c r="H125" s="21" t="s">
        <v>0</v>
      </c>
      <c r="I125" s="22">
        <v>163948.6</v>
      </c>
    </row>
    <row r="126" spans="1:9" x14ac:dyDescent="0.25">
      <c r="A126" s="18">
        <v>43100</v>
      </c>
      <c r="B126" s="17">
        <v>-308146.3</v>
      </c>
      <c r="C126" s="19">
        <v>-144480.4</v>
      </c>
      <c r="D126" s="19">
        <v>528460.39999999991</v>
      </c>
      <c r="E126" s="17">
        <v>-12488.399999999958</v>
      </c>
      <c r="F126" s="20">
        <f t="shared" si="2"/>
        <v>63345.299999999996</v>
      </c>
      <c r="G126" s="21">
        <v>159990</v>
      </c>
      <c r="H126" s="21" t="s">
        <v>0</v>
      </c>
      <c r="I126" s="22">
        <v>223335.3</v>
      </c>
    </row>
    <row r="127" spans="1:9" x14ac:dyDescent="0.25">
      <c r="A127" s="18">
        <v>43131</v>
      </c>
      <c r="B127" s="17">
        <v>-293218</v>
      </c>
      <c r="C127" s="19">
        <v>-165010.80000000005</v>
      </c>
      <c r="D127" s="19">
        <v>495587.20000000007</v>
      </c>
      <c r="E127" s="17">
        <v>-6706.9000000000015</v>
      </c>
      <c r="F127" s="20">
        <f>B127+C127+D127+E127</f>
        <v>30651.500000000022</v>
      </c>
      <c r="G127" s="21">
        <v>174680</v>
      </c>
      <c r="H127" s="21" t="s">
        <v>0</v>
      </c>
      <c r="I127" s="22">
        <v>205331.5</v>
      </c>
    </row>
    <row r="128" spans="1:9" x14ac:dyDescent="0.25">
      <c r="A128" s="18">
        <v>43159</v>
      </c>
      <c r="B128" s="17">
        <v>-298489.90000000002</v>
      </c>
      <c r="C128" s="19">
        <v>-136269.4</v>
      </c>
      <c r="D128" s="19">
        <v>492047.40000000008</v>
      </c>
      <c r="E128" s="17">
        <v>-38518.900000000031</v>
      </c>
      <c r="F128" s="20">
        <f>B128+C128+D128+E128</f>
        <v>18769.200000000004</v>
      </c>
      <c r="G128" s="21">
        <v>172670</v>
      </c>
      <c r="H128" s="21" t="s">
        <v>0</v>
      </c>
      <c r="I128" s="22">
        <v>191439.2</v>
      </c>
    </row>
    <row r="129" spans="1:9" x14ac:dyDescent="0.25">
      <c r="A129" s="18">
        <v>43160</v>
      </c>
      <c r="B129" s="17">
        <v>-302042.8</v>
      </c>
      <c r="C129" s="19">
        <v>-180504.6</v>
      </c>
      <c r="D129" s="19">
        <v>484199.3</v>
      </c>
      <c r="E129" s="17">
        <v>-33650.400000000023</v>
      </c>
      <c r="F129" s="20">
        <f>B129+C129+D129+E129</f>
        <v>-31998.500000000058</v>
      </c>
      <c r="G129" s="21">
        <v>185103.2</v>
      </c>
      <c r="H129" s="21" t="s">
        <v>0</v>
      </c>
      <c r="I129" s="22">
        <v>153104.70000000001</v>
      </c>
    </row>
    <row r="130" spans="1:9" x14ac:dyDescent="0.25">
      <c r="A130" s="18">
        <v>43220</v>
      </c>
      <c r="B130" s="17">
        <v>-300253.3</v>
      </c>
      <c r="C130" s="19">
        <v>-152710.89999999997</v>
      </c>
      <c r="D130" s="19">
        <v>440070.80000000005</v>
      </c>
      <c r="E130" s="17">
        <v>-28336.200000000015</v>
      </c>
      <c r="F130" s="20">
        <f t="shared" ref="F130:F181" si="3">B130+C130+D130+E130</f>
        <v>-41229.599999999919</v>
      </c>
      <c r="G130" s="21">
        <v>242832.2</v>
      </c>
      <c r="H130" s="21" t="s">
        <v>0</v>
      </c>
      <c r="I130" s="22">
        <v>201602.6</v>
      </c>
    </row>
    <row r="131" spans="1:9" x14ac:dyDescent="0.25">
      <c r="A131" s="18">
        <v>43251</v>
      </c>
      <c r="B131" s="17">
        <v>-305467.7</v>
      </c>
      <c r="C131" s="19">
        <v>-172751.39999999997</v>
      </c>
      <c r="D131" s="19">
        <v>437935.50000000006</v>
      </c>
      <c r="E131" s="17">
        <v>-12608.9</v>
      </c>
      <c r="F131" s="20">
        <f t="shared" si="3"/>
        <v>-52892.49999999992</v>
      </c>
      <c r="G131" s="21">
        <v>240220</v>
      </c>
      <c r="H131" s="21" t="s">
        <v>0</v>
      </c>
      <c r="I131" s="22">
        <v>187327.5</v>
      </c>
    </row>
    <row r="132" spans="1:9" x14ac:dyDescent="0.25">
      <c r="A132" s="18">
        <v>43281</v>
      </c>
      <c r="B132" s="17">
        <v>-334282.7</v>
      </c>
      <c r="C132" s="19">
        <v>-175279.09999999998</v>
      </c>
      <c r="D132" s="19">
        <v>408472.6</v>
      </c>
      <c r="E132" s="17">
        <v>-18794.399999999994</v>
      </c>
      <c r="F132" s="20">
        <f t="shared" si="3"/>
        <v>-119883.6</v>
      </c>
      <c r="G132" s="21">
        <v>283075.3</v>
      </c>
      <c r="H132" s="21" t="s">
        <v>0</v>
      </c>
      <c r="I132" s="22">
        <v>163191.69999999998</v>
      </c>
    </row>
    <row r="133" spans="1:9" x14ac:dyDescent="0.25">
      <c r="A133" s="18">
        <v>43312</v>
      </c>
      <c r="B133" s="17">
        <v>-333488.59999999998</v>
      </c>
      <c r="C133" s="19">
        <v>-174985.1</v>
      </c>
      <c r="D133" s="19">
        <v>418299.7</v>
      </c>
      <c r="E133" s="17">
        <v>-10622.800000000017</v>
      </c>
      <c r="F133" s="20">
        <f t="shared" si="3"/>
        <v>-100796.79999999996</v>
      </c>
      <c r="G133" s="21">
        <v>290770</v>
      </c>
      <c r="H133" s="21" t="s">
        <v>0</v>
      </c>
      <c r="I133" s="22">
        <v>189973.2</v>
      </c>
    </row>
    <row r="134" spans="1:9" x14ac:dyDescent="0.25">
      <c r="A134" s="18">
        <v>43313</v>
      </c>
      <c r="B134" s="17">
        <v>-336041.8</v>
      </c>
      <c r="C134" s="19">
        <v>-171826.4</v>
      </c>
      <c r="D134" s="19">
        <v>399284</v>
      </c>
      <c r="E134" s="17">
        <v>-5357.9999999999982</v>
      </c>
      <c r="F134" s="20">
        <f t="shared" si="3"/>
        <v>-113942.19999999995</v>
      </c>
      <c r="G134" s="21">
        <v>310580</v>
      </c>
      <c r="H134" s="21" t="s">
        <v>0</v>
      </c>
      <c r="I134" s="22">
        <v>196637.8</v>
      </c>
    </row>
    <row r="135" spans="1:9" x14ac:dyDescent="0.25">
      <c r="A135" s="18">
        <v>43373</v>
      </c>
      <c r="B135" s="17">
        <v>-320520.40000000002</v>
      </c>
      <c r="C135" s="19">
        <v>-185086.7</v>
      </c>
      <c r="D135" s="19">
        <v>394238</v>
      </c>
      <c r="E135" s="17">
        <v>4806.3</v>
      </c>
      <c r="F135" s="20">
        <f t="shared" si="3"/>
        <v>-106562.80000000003</v>
      </c>
      <c r="G135" s="21">
        <v>282430</v>
      </c>
      <c r="H135" s="21" t="s">
        <v>0</v>
      </c>
      <c r="I135" s="22">
        <v>175867.2</v>
      </c>
    </row>
    <row r="136" spans="1:9" x14ac:dyDescent="0.25">
      <c r="A136" s="18">
        <v>43374</v>
      </c>
      <c r="B136" s="17">
        <v>-324820.2</v>
      </c>
      <c r="C136" s="19">
        <v>-167112.20000000001</v>
      </c>
      <c r="D136" s="19">
        <v>396852.6</v>
      </c>
      <c r="E136" s="17">
        <v>-10934.5</v>
      </c>
      <c r="F136" s="20">
        <f t="shared" si="3"/>
        <v>-106014.30000000005</v>
      </c>
      <c r="G136" s="21">
        <v>292050</v>
      </c>
      <c r="H136" s="21" t="s">
        <v>0</v>
      </c>
      <c r="I136" s="22">
        <v>186035.7</v>
      </c>
    </row>
    <row r="137" spans="1:9" x14ac:dyDescent="0.25">
      <c r="A137" s="18">
        <v>43434</v>
      </c>
      <c r="B137" s="17">
        <v>-318296.90000000002</v>
      </c>
      <c r="C137" s="19">
        <v>-156466.6</v>
      </c>
      <c r="D137" s="19">
        <v>420891.4</v>
      </c>
      <c r="E137" s="17">
        <f>-12205.8-8731.3</f>
        <v>-20937.099999999999</v>
      </c>
      <c r="F137" s="20">
        <f t="shared" si="3"/>
        <v>-74809.199999999983</v>
      </c>
      <c r="G137" s="21">
        <v>235400</v>
      </c>
      <c r="H137" s="21" t="s">
        <v>0</v>
      </c>
      <c r="I137" s="22">
        <v>160590.79999999999</v>
      </c>
    </row>
    <row r="138" spans="1:9" x14ac:dyDescent="0.25">
      <c r="A138" s="18">
        <v>43435</v>
      </c>
      <c r="B138" s="17">
        <v>-350207.6</v>
      </c>
      <c r="C138" s="19">
        <v>-164995.79999999999</v>
      </c>
      <c r="D138" s="19">
        <v>439849.6</v>
      </c>
      <c r="E138" s="17">
        <f>-8456.9+5547.7</f>
        <v>-2909.2</v>
      </c>
      <c r="F138" s="20">
        <f t="shared" si="3"/>
        <v>-78262.999999999985</v>
      </c>
      <c r="G138" s="21">
        <v>248180</v>
      </c>
      <c r="H138" s="21" t="s">
        <v>0</v>
      </c>
      <c r="I138" s="22">
        <v>169917</v>
      </c>
    </row>
    <row r="139" spans="1:9" x14ac:dyDescent="0.25">
      <c r="A139" s="18">
        <v>43496</v>
      </c>
      <c r="B139" s="17">
        <v>-325405.59999999998</v>
      </c>
      <c r="C139" s="19">
        <v>-182568.59999999998</v>
      </c>
      <c r="D139" s="19">
        <v>378404</v>
      </c>
      <c r="E139" s="17">
        <v>15453.900000000029</v>
      </c>
      <c r="F139" s="20">
        <f t="shared" si="3"/>
        <v>-114116.29999999993</v>
      </c>
      <c r="G139" s="21">
        <v>262187.40000000002</v>
      </c>
      <c r="H139" s="21" t="s">
        <v>0</v>
      </c>
      <c r="I139" s="22">
        <v>148071.1</v>
      </c>
    </row>
    <row r="140" spans="1:9" x14ac:dyDescent="0.25">
      <c r="A140" s="18">
        <v>43524</v>
      </c>
      <c r="B140" s="17">
        <v>-333463.40000000002</v>
      </c>
      <c r="C140" s="19">
        <v>-148014.80000000002</v>
      </c>
      <c r="D140" s="19">
        <v>398819.8</v>
      </c>
      <c r="E140" s="17">
        <v>10085.800000000034</v>
      </c>
      <c r="F140" s="20">
        <f t="shared" si="3"/>
        <v>-72572.600000000049</v>
      </c>
      <c r="G140" s="21">
        <v>267170</v>
      </c>
      <c r="H140" s="21" t="s">
        <v>0</v>
      </c>
      <c r="I140" s="22">
        <v>194597.4</v>
      </c>
    </row>
    <row r="141" spans="1:9" x14ac:dyDescent="0.25">
      <c r="A141" s="18">
        <v>43555</v>
      </c>
      <c r="B141" s="17">
        <v>-329231.59999999998</v>
      </c>
      <c r="C141" s="19">
        <v>-166782.39999999999</v>
      </c>
      <c r="D141" s="19">
        <v>417991.1</v>
      </c>
      <c r="E141" s="17">
        <f>-12469.6+13221.2</f>
        <v>751.60000000000036</v>
      </c>
      <c r="F141" s="20">
        <f t="shared" si="3"/>
        <v>-77271.300000000017</v>
      </c>
      <c r="G141" s="21">
        <v>287000</v>
      </c>
      <c r="H141" s="21" t="s">
        <v>0</v>
      </c>
      <c r="I141" s="22">
        <v>209728.7</v>
      </c>
    </row>
    <row r="142" spans="1:9" x14ac:dyDescent="0.25">
      <c r="A142" s="18">
        <v>43556</v>
      </c>
      <c r="B142" s="17">
        <v>-334917.5</v>
      </c>
      <c r="C142" s="19">
        <v>-159870.79999999999</v>
      </c>
      <c r="D142" s="19">
        <v>382349.9</v>
      </c>
      <c r="E142" s="17">
        <f>-9877.6+39408.9</f>
        <v>29531.300000000003</v>
      </c>
      <c r="F142" s="20">
        <f t="shared" si="3"/>
        <v>-82907.099999999962</v>
      </c>
      <c r="G142" s="21">
        <v>295000</v>
      </c>
      <c r="H142" s="21" t="s">
        <v>0</v>
      </c>
      <c r="I142" s="22">
        <v>212092.9</v>
      </c>
    </row>
    <row r="143" spans="1:9" x14ac:dyDescent="0.25">
      <c r="A143" s="18">
        <v>43587</v>
      </c>
      <c r="B143" s="17">
        <v>-364833</v>
      </c>
      <c r="C143" s="19">
        <v>-133902.20000000001</v>
      </c>
      <c r="D143" s="19">
        <v>332252.7</v>
      </c>
      <c r="E143" s="17">
        <f>-11118.6+31220.6</f>
        <v>20102</v>
      </c>
      <c r="F143" s="20">
        <f t="shared" si="3"/>
        <v>-146380.5</v>
      </c>
      <c r="G143" s="21">
        <v>320000</v>
      </c>
      <c r="H143" s="21" t="s">
        <v>0</v>
      </c>
      <c r="I143" s="22">
        <v>173619.5</v>
      </c>
    </row>
    <row r="144" spans="1:9" x14ac:dyDescent="0.25">
      <c r="A144" s="18">
        <v>43619</v>
      </c>
      <c r="B144" s="17">
        <v>-383003.4</v>
      </c>
      <c r="C144" s="19">
        <v>-121713.1</v>
      </c>
      <c r="D144" s="19">
        <v>377197.7</v>
      </c>
      <c r="E144" s="17">
        <f>-8859.6+21793.6</f>
        <v>12933.999999999998</v>
      </c>
      <c r="F144" s="20">
        <f t="shared" si="3"/>
        <v>-114584.79999999999</v>
      </c>
      <c r="G144" s="21">
        <v>335077.8</v>
      </c>
      <c r="H144" s="21" t="s">
        <v>0</v>
      </c>
      <c r="I144" s="22">
        <v>220493</v>
      </c>
    </row>
    <row r="145" spans="1:9" x14ac:dyDescent="0.25">
      <c r="A145" s="18">
        <v>43677</v>
      </c>
      <c r="B145" s="17">
        <v>-385750.3</v>
      </c>
      <c r="C145" s="19">
        <v>-133765.9</v>
      </c>
      <c r="D145" s="19">
        <v>329139.3</v>
      </c>
      <c r="E145" s="17">
        <f>-10752.3+44407.5</f>
        <v>33655.199999999997</v>
      </c>
      <c r="F145" s="20">
        <f t="shared" si="3"/>
        <v>-156721.69999999995</v>
      </c>
      <c r="G145" s="21">
        <v>349550</v>
      </c>
      <c r="H145" s="21" t="s">
        <v>0</v>
      </c>
      <c r="I145" s="22">
        <v>192828.3</v>
      </c>
    </row>
    <row r="146" spans="1:9" x14ac:dyDescent="0.25">
      <c r="A146" s="18">
        <v>43678</v>
      </c>
      <c r="B146" s="17">
        <v>-383858.4</v>
      </c>
      <c r="C146" s="19">
        <v>-151891.79999999999</v>
      </c>
      <c r="D146" s="19">
        <v>298937.99999999994</v>
      </c>
      <c r="E146" s="17">
        <f>10713.5+88567.4</f>
        <v>99280.9</v>
      </c>
      <c r="F146" s="20">
        <f t="shared" si="3"/>
        <v>-137531.30000000002</v>
      </c>
      <c r="G146" s="21">
        <v>347667.4</v>
      </c>
      <c r="H146" s="21" t="s">
        <v>0</v>
      </c>
      <c r="I146" s="22">
        <v>188709.1</v>
      </c>
    </row>
    <row r="147" spans="1:9" x14ac:dyDescent="0.25">
      <c r="A147" s="18">
        <v>43738</v>
      </c>
      <c r="B147" s="17">
        <v>-373777.4</v>
      </c>
      <c r="C147" s="19">
        <v>-143734.80000000005</v>
      </c>
      <c r="D147" s="19">
        <v>291333.89999999997</v>
      </c>
      <c r="E147" s="17">
        <v>30289.799999999996</v>
      </c>
      <c r="F147" s="20">
        <f t="shared" si="3"/>
        <v>-195888.50000000012</v>
      </c>
      <c r="G147" s="21">
        <v>399460.9</v>
      </c>
      <c r="H147" s="21" t="s">
        <v>0</v>
      </c>
      <c r="I147" s="22">
        <v>203572.4</v>
      </c>
    </row>
    <row r="148" spans="1:9" x14ac:dyDescent="0.25">
      <c r="A148" s="18">
        <v>43739</v>
      </c>
      <c r="B148" s="17">
        <v>-380035.6</v>
      </c>
      <c r="C148" s="19">
        <v>-154414.19999999992</v>
      </c>
      <c r="D148" s="19">
        <v>252090.59999999992</v>
      </c>
      <c r="E148" s="17">
        <v>33484.999999999985</v>
      </c>
      <c r="F148" s="20">
        <f t="shared" si="3"/>
        <v>-248874.2</v>
      </c>
      <c r="G148" s="21">
        <v>407267.4</v>
      </c>
      <c r="H148" s="21" t="s">
        <v>0</v>
      </c>
      <c r="I148" s="22">
        <v>158393.20000000001</v>
      </c>
    </row>
    <row r="149" spans="1:9" x14ac:dyDescent="0.25">
      <c r="A149" s="18">
        <v>43799</v>
      </c>
      <c r="B149" s="17">
        <v>-382648.3</v>
      </c>
      <c r="C149" s="19">
        <v>-163319.20000000001</v>
      </c>
      <c r="D149" s="19">
        <v>270361.00000000006</v>
      </c>
      <c r="E149" s="17">
        <v>43262.39999999998</v>
      </c>
      <c r="F149" s="20">
        <f t="shared" si="3"/>
        <v>-232344.09999999998</v>
      </c>
      <c r="G149" s="21">
        <v>406550</v>
      </c>
      <c r="H149" s="21" t="s">
        <v>0</v>
      </c>
      <c r="I149" s="22">
        <v>174205.9</v>
      </c>
    </row>
    <row r="150" spans="1:9" x14ac:dyDescent="0.25">
      <c r="A150" s="18">
        <v>43800</v>
      </c>
      <c r="B150" s="17">
        <v>-414814.9</v>
      </c>
      <c r="C150" s="19">
        <v>-129390.69999999995</v>
      </c>
      <c r="D150" s="19">
        <v>324827.99999999988</v>
      </c>
      <c r="E150" s="17">
        <v>9460.8999999999942</v>
      </c>
      <c r="F150" s="20">
        <f t="shared" si="3"/>
        <v>-209916.7000000001</v>
      </c>
      <c r="G150" s="21">
        <v>422379.9</v>
      </c>
      <c r="H150" s="21" t="s">
        <v>0</v>
      </c>
      <c r="I150" s="22">
        <v>212463.19999999998</v>
      </c>
    </row>
    <row r="151" spans="1:9" x14ac:dyDescent="0.25">
      <c r="A151" s="18">
        <v>43861</v>
      </c>
      <c r="B151" s="17">
        <v>-390526.4</v>
      </c>
      <c r="C151" s="19">
        <v>-173480.90000000002</v>
      </c>
      <c r="D151" s="19">
        <v>297210.39999999991</v>
      </c>
      <c r="E151" s="17">
        <v>10062.799999999983</v>
      </c>
      <c r="F151" s="20">
        <f t="shared" si="3"/>
        <v>-256734.10000000015</v>
      </c>
      <c r="G151" s="21">
        <v>454094.2</v>
      </c>
      <c r="H151" s="21" t="s">
        <v>0</v>
      </c>
      <c r="I151" s="22">
        <v>197360.1</v>
      </c>
    </row>
    <row r="152" spans="1:9" x14ac:dyDescent="0.25">
      <c r="A152" s="18">
        <v>43862</v>
      </c>
      <c r="B152" s="17">
        <v>-389144.7</v>
      </c>
      <c r="C152" s="19">
        <v>-131250.49999999988</v>
      </c>
      <c r="D152" s="19">
        <v>286593.60000000003</v>
      </c>
      <c r="E152" s="17">
        <v>14218.7</v>
      </c>
      <c r="F152" s="20">
        <f t="shared" si="3"/>
        <v>-219582.89999999985</v>
      </c>
      <c r="G152" s="21">
        <v>466455.89999999997</v>
      </c>
      <c r="H152" s="21" t="s">
        <v>0</v>
      </c>
      <c r="I152" s="22">
        <v>246873</v>
      </c>
    </row>
    <row r="153" spans="1:9" x14ac:dyDescent="0.25">
      <c r="A153" s="18">
        <v>43921</v>
      </c>
      <c r="B153" s="17">
        <v>-386208.7</v>
      </c>
      <c r="C153" s="19">
        <v>-167019.50000000006</v>
      </c>
      <c r="D153" s="19">
        <v>290112.40000000002</v>
      </c>
      <c r="E153" s="17">
        <v>26354.099999999966</v>
      </c>
      <c r="F153" s="20">
        <f t="shared" si="3"/>
        <v>-236761.70000000007</v>
      </c>
      <c r="G153" s="21">
        <v>420106.2</v>
      </c>
      <c r="H153" s="21" t="s">
        <v>0</v>
      </c>
      <c r="I153" s="22">
        <v>183344.5</v>
      </c>
    </row>
    <row r="154" spans="1:9" x14ac:dyDescent="0.25">
      <c r="A154" s="18">
        <v>43922</v>
      </c>
      <c r="B154" s="17">
        <v>-393636.4</v>
      </c>
      <c r="C154" s="19">
        <v>-179212.20000000007</v>
      </c>
      <c r="D154" s="19">
        <v>302211.69999999995</v>
      </c>
      <c r="E154" s="17">
        <v>52893.600000000006</v>
      </c>
      <c r="F154" s="20">
        <f t="shared" si="3"/>
        <v>-217743.30000000013</v>
      </c>
      <c r="G154" s="21">
        <v>432986.3</v>
      </c>
      <c r="H154" s="21" t="s">
        <v>0</v>
      </c>
      <c r="I154" s="22">
        <v>215243</v>
      </c>
    </row>
    <row r="155" spans="1:9" x14ac:dyDescent="0.25">
      <c r="A155" s="18">
        <v>43953</v>
      </c>
      <c r="B155" s="17">
        <v>-406383</v>
      </c>
      <c r="C155" s="19">
        <v>-185897.3</v>
      </c>
      <c r="D155" s="19">
        <v>292446.29999999993</v>
      </c>
      <c r="E155" s="17">
        <v>79393.899999999951</v>
      </c>
      <c r="F155" s="20">
        <f t="shared" si="3"/>
        <v>-220440.10000000015</v>
      </c>
      <c r="G155" s="21">
        <v>435106.2</v>
      </c>
      <c r="H155" s="21" t="s">
        <v>0</v>
      </c>
      <c r="I155" s="22">
        <v>214666.1</v>
      </c>
    </row>
    <row r="156" spans="1:9" x14ac:dyDescent="0.25">
      <c r="A156" s="18">
        <v>44012</v>
      </c>
      <c r="B156" s="17">
        <v>-434272.9</v>
      </c>
      <c r="C156" s="19">
        <v>-184618.59999999998</v>
      </c>
      <c r="D156" s="19">
        <v>303340.50000000012</v>
      </c>
      <c r="E156" s="17">
        <v>100752.00000000009</v>
      </c>
      <c r="F156" s="20">
        <f t="shared" si="3"/>
        <v>-214798.9999999998</v>
      </c>
      <c r="G156" s="21">
        <v>421436.2</v>
      </c>
      <c r="H156" s="21" t="s">
        <v>0</v>
      </c>
      <c r="I156" s="22">
        <v>206637.19999999998</v>
      </c>
    </row>
    <row r="157" spans="1:9" x14ac:dyDescent="0.25">
      <c r="A157" s="18">
        <v>44043</v>
      </c>
      <c r="B157" s="17">
        <v>-448052.1</v>
      </c>
      <c r="C157" s="19">
        <v>-164715.90000000005</v>
      </c>
      <c r="D157" s="19">
        <v>269243.10000000003</v>
      </c>
      <c r="E157" s="17">
        <v>89894.000000000087</v>
      </c>
      <c r="F157" s="20">
        <f t="shared" si="3"/>
        <v>-253630.89999999988</v>
      </c>
      <c r="G157" s="21">
        <v>410156.2</v>
      </c>
      <c r="H157" s="21" t="s">
        <v>0</v>
      </c>
      <c r="I157" s="22">
        <v>156525.30000000002</v>
      </c>
    </row>
    <row r="158" spans="1:9" x14ac:dyDescent="0.25">
      <c r="A158" s="18">
        <v>44074</v>
      </c>
      <c r="B158" s="17">
        <v>-463338.8</v>
      </c>
      <c r="C158" s="19">
        <v>-153068.99999999994</v>
      </c>
      <c r="D158" s="19">
        <v>214189.29999999993</v>
      </c>
      <c r="E158" s="17">
        <v>109064.7</v>
      </c>
      <c r="F158" s="20">
        <f t="shared" si="3"/>
        <v>-293153.8</v>
      </c>
      <c r="G158" s="21">
        <v>457570</v>
      </c>
      <c r="H158" s="21" t="s">
        <v>0</v>
      </c>
      <c r="I158" s="22">
        <v>164416.19999999998</v>
      </c>
    </row>
    <row r="159" spans="1:9" x14ac:dyDescent="0.25">
      <c r="A159" s="18">
        <v>44104</v>
      </c>
      <c r="B159" s="17">
        <v>-454635.1</v>
      </c>
      <c r="C159" s="19">
        <v>-165920.40000000002</v>
      </c>
      <c r="D159" s="19">
        <v>453949.3</v>
      </c>
      <c r="E159" s="17">
        <v>37269.000000000029</v>
      </c>
      <c r="F159" s="20">
        <f t="shared" si="3"/>
        <v>-129337.19999999998</v>
      </c>
      <c r="G159" s="21">
        <v>360450</v>
      </c>
      <c r="H159" s="21" t="s">
        <v>0</v>
      </c>
      <c r="I159" s="22">
        <v>231112.8</v>
      </c>
    </row>
    <row r="160" spans="1:9" x14ac:dyDescent="0.25">
      <c r="A160" s="18">
        <v>44135</v>
      </c>
      <c r="B160" s="17">
        <v>-451043.8</v>
      </c>
      <c r="C160" s="19">
        <v>-174990.10000000003</v>
      </c>
      <c r="D160" s="19">
        <v>415855.10000000003</v>
      </c>
      <c r="E160" s="17">
        <v>69415.599999999977</v>
      </c>
      <c r="F160" s="20">
        <f t="shared" si="3"/>
        <v>-140763.20000000001</v>
      </c>
      <c r="G160" s="21">
        <v>322527.09999999998</v>
      </c>
      <c r="H160" s="21" t="s">
        <v>0</v>
      </c>
      <c r="I160" s="22">
        <v>181763.9</v>
      </c>
    </row>
    <row r="161" spans="1:9" x14ac:dyDescent="0.25">
      <c r="A161" s="18">
        <v>44165</v>
      </c>
      <c r="B161" s="17">
        <v>-458174</v>
      </c>
      <c r="C161" s="19">
        <v>-166078.40000000002</v>
      </c>
      <c r="D161" s="19">
        <v>411969.29999999993</v>
      </c>
      <c r="E161" s="17">
        <v>84844.199999999939</v>
      </c>
      <c r="F161" s="20">
        <f t="shared" si="3"/>
        <v>-127438.90000000015</v>
      </c>
      <c r="G161" s="21">
        <v>318416</v>
      </c>
      <c r="H161" s="21" t="s">
        <v>0</v>
      </c>
      <c r="I161" s="22">
        <v>190977.09999999998</v>
      </c>
    </row>
    <row r="162" spans="1:9" x14ac:dyDescent="0.25">
      <c r="A162" s="18">
        <v>44196</v>
      </c>
      <c r="B162" s="17">
        <v>-503703.5</v>
      </c>
      <c r="C162" s="19">
        <v>-120577.99999999994</v>
      </c>
      <c r="D162" s="19">
        <v>438033.59999999992</v>
      </c>
      <c r="E162" s="17">
        <v>107600.69999999995</v>
      </c>
      <c r="F162" s="20">
        <f t="shared" si="3"/>
        <v>-78647.200000000128</v>
      </c>
      <c r="G162" s="21">
        <v>298901.2</v>
      </c>
      <c r="H162" s="21" t="s">
        <v>0</v>
      </c>
      <c r="I162" s="22">
        <v>220254</v>
      </c>
    </row>
    <row r="163" spans="1:9" x14ac:dyDescent="0.25">
      <c r="A163" s="18">
        <v>44197</v>
      </c>
      <c r="B163" s="17">
        <v>-477149.7</v>
      </c>
      <c r="C163" s="19">
        <v>-100769.60000000001</v>
      </c>
      <c r="D163" s="19">
        <v>373112.12225799996</v>
      </c>
      <c r="E163" s="17">
        <v>92554.277741999962</v>
      </c>
      <c r="F163" s="20">
        <f t="shared" si="3"/>
        <v>-112252.90000000013</v>
      </c>
      <c r="G163" s="21">
        <v>297210.80000000005</v>
      </c>
      <c r="H163" s="21" t="s">
        <v>0</v>
      </c>
      <c r="I163" s="22">
        <v>184957.9</v>
      </c>
    </row>
    <row r="164" spans="1:9" x14ac:dyDescent="0.25">
      <c r="A164" s="18">
        <v>44255</v>
      </c>
      <c r="B164" s="17">
        <v>-473083.2</v>
      </c>
      <c r="C164" s="19">
        <v>-94852</v>
      </c>
      <c r="D164" s="19">
        <v>332048.397107</v>
      </c>
      <c r="E164" s="17">
        <v>94164.40289300002</v>
      </c>
      <c r="F164" s="20">
        <f t="shared" si="3"/>
        <v>-141722.39999999994</v>
      </c>
      <c r="G164" s="21">
        <v>292256</v>
      </c>
      <c r="H164" s="21" t="s">
        <v>0</v>
      </c>
      <c r="I164" s="22">
        <v>150533.59999999998</v>
      </c>
    </row>
    <row r="165" spans="1:9" x14ac:dyDescent="0.25">
      <c r="A165" s="18">
        <v>44286</v>
      </c>
      <c r="B165" s="17">
        <v>-474986</v>
      </c>
      <c r="C165" s="19">
        <v>-119123.90000000002</v>
      </c>
      <c r="D165" s="19">
        <v>345417.5</v>
      </c>
      <c r="E165" s="17">
        <v>96707.4</v>
      </c>
      <c r="F165" s="20">
        <f t="shared" si="3"/>
        <v>-151985.00000000003</v>
      </c>
      <c r="G165" s="21">
        <v>295757</v>
      </c>
      <c r="H165" s="21" t="s">
        <v>0</v>
      </c>
      <c r="I165" s="22">
        <v>143772</v>
      </c>
    </row>
    <row r="166" spans="1:9" x14ac:dyDescent="0.25">
      <c r="A166" s="18">
        <v>44316</v>
      </c>
      <c r="B166" s="17">
        <v>-482911.4</v>
      </c>
      <c r="C166" s="19">
        <v>-105226.10000000006</v>
      </c>
      <c r="D166" s="19">
        <v>342055.20000000019</v>
      </c>
      <c r="E166" s="17">
        <v>118373.60000000003</v>
      </c>
      <c r="F166" s="20">
        <f t="shared" si="3"/>
        <v>-127708.6999999999</v>
      </c>
      <c r="G166" s="21">
        <v>331560.7</v>
      </c>
      <c r="H166" s="21" t="s">
        <v>0</v>
      </c>
      <c r="I166" s="22">
        <v>203851.99999999997</v>
      </c>
    </row>
    <row r="167" spans="1:9" x14ac:dyDescent="0.25">
      <c r="A167" s="18">
        <v>44347</v>
      </c>
      <c r="B167" s="17">
        <v>-499454.8</v>
      </c>
      <c r="C167" s="19">
        <v>-123599.69999999998</v>
      </c>
      <c r="D167" s="19">
        <v>345318.1</v>
      </c>
      <c r="E167" s="17">
        <v>125063.49999999991</v>
      </c>
      <c r="F167" s="20">
        <f t="shared" si="3"/>
        <v>-152672.90000000011</v>
      </c>
      <c r="G167" s="21">
        <v>344510.5</v>
      </c>
      <c r="H167" s="21" t="s">
        <v>0</v>
      </c>
      <c r="I167" s="22">
        <v>191837.60000000003</v>
      </c>
    </row>
    <row r="168" spans="1:9" x14ac:dyDescent="0.25">
      <c r="A168" s="18">
        <v>44377</v>
      </c>
      <c r="B168" s="17">
        <v>-536813.30000000005</v>
      </c>
      <c r="C168" s="19">
        <v>-114588.39999999997</v>
      </c>
      <c r="D168" s="19">
        <v>404650.20000000007</v>
      </c>
      <c r="E168" s="17">
        <v>134604.49999999994</v>
      </c>
      <c r="F168" s="20">
        <f t="shared" si="3"/>
        <v>-112146.99999999994</v>
      </c>
      <c r="G168" s="21">
        <v>319679.40000000002</v>
      </c>
      <c r="H168" s="21" t="s">
        <v>0</v>
      </c>
      <c r="I168" s="22">
        <v>207532.39999999997</v>
      </c>
    </row>
    <row r="169" spans="1:9" x14ac:dyDescent="0.25">
      <c r="A169" s="18">
        <v>44408</v>
      </c>
      <c r="B169" s="17">
        <v>-547807.19999999995</v>
      </c>
      <c r="C169" s="19">
        <v>-137154.40000000005</v>
      </c>
      <c r="D169" s="19">
        <v>417541.1</v>
      </c>
      <c r="E169" s="17">
        <v>166566.10000000003</v>
      </c>
      <c r="F169" s="20">
        <f t="shared" si="3"/>
        <v>-100854.39999999997</v>
      </c>
      <c r="G169" s="21">
        <v>312265.5</v>
      </c>
      <c r="H169" s="21" t="s">
        <v>0</v>
      </c>
      <c r="I169" s="22">
        <v>211411.1</v>
      </c>
    </row>
    <row r="170" spans="1:9" x14ac:dyDescent="0.25">
      <c r="A170" s="18">
        <v>44439</v>
      </c>
      <c r="B170" s="17">
        <v>-559101.4</v>
      </c>
      <c r="C170" s="19">
        <v>-140628</v>
      </c>
      <c r="D170" s="19">
        <v>363639</v>
      </c>
      <c r="E170" s="17">
        <v>179946.7000000001</v>
      </c>
      <c r="F170" s="20">
        <f t="shared" si="3"/>
        <v>-156143.69999999992</v>
      </c>
      <c r="G170" s="21">
        <v>364914.4</v>
      </c>
      <c r="H170" s="21" t="s">
        <v>0</v>
      </c>
      <c r="I170" s="22">
        <v>208770.7</v>
      </c>
    </row>
    <row r="171" spans="1:9" x14ac:dyDescent="0.25">
      <c r="A171" s="18">
        <v>44440</v>
      </c>
      <c r="B171" s="17">
        <v>-551949.19999999995</v>
      </c>
      <c r="C171" s="19">
        <v>-150538.59999999998</v>
      </c>
      <c r="D171" s="19">
        <v>324019.40000000014</v>
      </c>
      <c r="E171" s="17">
        <v>188117.50000000003</v>
      </c>
      <c r="F171" s="20">
        <f t="shared" si="3"/>
        <v>-190350.89999999976</v>
      </c>
      <c r="G171" s="21">
        <v>400478.4</v>
      </c>
      <c r="H171" s="21" t="s">
        <v>0</v>
      </c>
      <c r="I171" s="22">
        <v>210127.5</v>
      </c>
    </row>
    <row r="172" spans="1:9" x14ac:dyDescent="0.25">
      <c r="A172" s="18">
        <v>44500</v>
      </c>
      <c r="B172" s="17">
        <v>-534859.69999999995</v>
      </c>
      <c r="C172" s="19">
        <v>4592.6999999999534</v>
      </c>
      <c r="D172" s="19">
        <v>153139.20000000007</v>
      </c>
      <c r="E172" s="17">
        <v>206793.80000000005</v>
      </c>
      <c r="F172" s="20">
        <f t="shared" si="3"/>
        <v>-170333.99999999988</v>
      </c>
      <c r="G172" s="21">
        <v>395668.5</v>
      </c>
      <c r="H172" s="21" t="s">
        <v>0</v>
      </c>
      <c r="I172" s="22">
        <v>225334.5</v>
      </c>
    </row>
    <row r="173" spans="1:9" x14ac:dyDescent="0.25">
      <c r="A173" s="18">
        <v>44501</v>
      </c>
      <c r="B173" s="17">
        <v>-540558.6</v>
      </c>
      <c r="C173" s="19">
        <v>-78219.399999999907</v>
      </c>
      <c r="D173" s="19">
        <v>162716.20000000007</v>
      </c>
      <c r="E173" s="17">
        <v>203128.80000000008</v>
      </c>
      <c r="F173" s="20">
        <f t="shared" si="3"/>
        <v>-252932.99999999974</v>
      </c>
      <c r="G173" s="21">
        <v>468286.1</v>
      </c>
      <c r="H173" s="21" t="s">
        <v>0</v>
      </c>
      <c r="I173" s="22">
        <v>215353.10000000003</v>
      </c>
    </row>
    <row r="174" spans="1:9" x14ac:dyDescent="0.25">
      <c r="A174" s="18">
        <v>44532</v>
      </c>
      <c r="B174" s="17">
        <v>-567563.80000000005</v>
      </c>
      <c r="C174" s="19">
        <v>-141348.09999999974</v>
      </c>
      <c r="D174" s="19">
        <v>152245.70000000007</v>
      </c>
      <c r="E174" s="17">
        <v>210143.30000000008</v>
      </c>
      <c r="F174" s="20">
        <f t="shared" si="3"/>
        <v>-346522.89999999967</v>
      </c>
      <c r="G174" s="21">
        <v>505085.89999999997</v>
      </c>
      <c r="H174" s="21" t="s">
        <v>0</v>
      </c>
      <c r="I174" s="22">
        <v>158563.00000000003</v>
      </c>
    </row>
    <row r="175" spans="1:9" x14ac:dyDescent="0.25">
      <c r="A175" s="18">
        <v>44564</v>
      </c>
      <c r="B175" s="17">
        <v>-539682.30000000005</v>
      </c>
      <c r="C175" s="19">
        <v>-117059.80000000005</v>
      </c>
      <c r="D175" s="19">
        <v>309626.89999999991</v>
      </c>
      <c r="E175" s="17">
        <v>221034.10000000006</v>
      </c>
      <c r="F175" s="20">
        <f t="shared" si="3"/>
        <v>-126081.10000000012</v>
      </c>
      <c r="G175" s="21">
        <v>482522.7</v>
      </c>
      <c r="H175" s="21" t="s">
        <v>0</v>
      </c>
      <c r="I175" s="22">
        <v>356441.59999999998</v>
      </c>
    </row>
    <row r="176" spans="1:9" x14ac:dyDescent="0.25">
      <c r="A176" s="18" t="s">
        <v>56</v>
      </c>
      <c r="B176" s="17">
        <v>-539682.30000000005</v>
      </c>
      <c r="C176" s="19">
        <v>-117059.80000000005</v>
      </c>
      <c r="D176" s="19">
        <v>309626.89999999991</v>
      </c>
      <c r="E176" s="17">
        <v>221034.10000000006</v>
      </c>
      <c r="F176" s="20">
        <f t="shared" si="3"/>
        <v>-126081.10000000012</v>
      </c>
      <c r="G176" s="21">
        <v>482522.7</v>
      </c>
      <c r="H176" s="21" t="s">
        <v>0</v>
      </c>
      <c r="I176" s="22">
        <v>356441.59999999998</v>
      </c>
    </row>
    <row r="177" spans="1:9" x14ac:dyDescent="0.25">
      <c r="A177" s="18" t="s">
        <v>43</v>
      </c>
      <c r="B177" s="17">
        <v>-546469.1</v>
      </c>
      <c r="C177" s="19">
        <v>-113493.90000000002</v>
      </c>
      <c r="D177" s="19">
        <v>173399.60000000009</v>
      </c>
      <c r="E177" s="17">
        <v>204659.1</v>
      </c>
      <c r="F177" s="20">
        <f t="shared" si="3"/>
        <v>-281904.29999999993</v>
      </c>
      <c r="G177" s="21">
        <v>538183.4</v>
      </c>
      <c r="H177" s="21" t="s">
        <v>0</v>
      </c>
      <c r="I177" s="22">
        <v>256279.10000000003</v>
      </c>
    </row>
    <row r="178" spans="1:9" x14ac:dyDescent="0.25">
      <c r="A178" s="18" t="s">
        <v>57</v>
      </c>
      <c r="B178" s="17">
        <v>-546469.1</v>
      </c>
      <c r="C178" s="19">
        <v>-113493.90000000002</v>
      </c>
      <c r="D178" s="19">
        <v>173399.60000000009</v>
      </c>
      <c r="E178" s="17">
        <v>204659.1</v>
      </c>
      <c r="F178" s="20">
        <f t="shared" si="3"/>
        <v>-281904.29999999993</v>
      </c>
      <c r="G178" s="21">
        <v>538183.4</v>
      </c>
      <c r="H178" s="21" t="s">
        <v>0</v>
      </c>
      <c r="I178" s="22">
        <v>256279.10000000003</v>
      </c>
    </row>
    <row r="179" spans="1:9" x14ac:dyDescent="0.25">
      <c r="A179" s="18" t="s">
        <v>58</v>
      </c>
      <c r="B179" s="17">
        <v>-546469.1</v>
      </c>
      <c r="C179" s="19">
        <v>-113493.90000000002</v>
      </c>
      <c r="D179" s="19">
        <v>173399.60000000009</v>
      </c>
      <c r="E179" s="17">
        <v>204659.1</v>
      </c>
      <c r="F179" s="20">
        <f t="shared" si="3"/>
        <v>-281904.29999999993</v>
      </c>
      <c r="G179" s="21">
        <v>538183.4</v>
      </c>
      <c r="H179" s="21" t="s">
        <v>0</v>
      </c>
      <c r="I179" s="22">
        <v>256279.10000000003</v>
      </c>
    </row>
    <row r="180" spans="1:9" x14ac:dyDescent="0.25">
      <c r="A180" s="18" t="s">
        <v>44</v>
      </c>
      <c r="B180" s="17">
        <v>-612603.1</v>
      </c>
      <c r="C180" s="19">
        <v>-232158.59999999998</v>
      </c>
      <c r="D180" s="19">
        <v>537846.19999999984</v>
      </c>
      <c r="E180" s="17">
        <v>117813.90000000002</v>
      </c>
      <c r="F180" s="20">
        <f t="shared" si="3"/>
        <v>-189101.60000000009</v>
      </c>
      <c r="G180" s="21">
        <v>548718.4</v>
      </c>
      <c r="H180" s="21" t="s">
        <v>0</v>
      </c>
      <c r="I180" s="22">
        <v>359616.8</v>
      </c>
    </row>
    <row r="181" spans="1:9" x14ac:dyDescent="0.25">
      <c r="A181" s="18" t="s">
        <v>59</v>
      </c>
      <c r="B181" s="17">
        <v>-630097.69999999995</v>
      </c>
      <c r="C181" s="19">
        <v>-335583.09999999986</v>
      </c>
      <c r="D181" s="19">
        <v>787723.2</v>
      </c>
      <c r="E181" s="17">
        <v>252918.59999999998</v>
      </c>
      <c r="F181" s="20">
        <f t="shared" si="3"/>
        <v>74961.000000000116</v>
      </c>
      <c r="G181" s="21">
        <v>564765.30000000005</v>
      </c>
      <c r="H181" s="21" t="s">
        <v>0</v>
      </c>
      <c r="I181" s="22">
        <v>639726.29999999993</v>
      </c>
    </row>
    <row r="182" spans="1:9" x14ac:dyDescent="0.25">
      <c r="A182" s="18" t="s">
        <v>60</v>
      </c>
      <c r="B182" s="17">
        <v>-658350.56599200005</v>
      </c>
      <c r="C182" s="19">
        <v>-298966.34715700004</v>
      </c>
      <c r="D182" s="19">
        <v>854431.30227799981</v>
      </c>
      <c r="E182" s="17">
        <v>115131.01351299995</v>
      </c>
      <c r="F182" s="20">
        <v>12245.402641999623</v>
      </c>
      <c r="G182" s="21">
        <v>580199.81769900001</v>
      </c>
      <c r="H182" s="21" t="s">
        <v>0</v>
      </c>
      <c r="I182" s="22">
        <v>592445.26197800005</v>
      </c>
    </row>
    <row r="183" spans="1:9" x14ac:dyDescent="0.25">
      <c r="A183" s="63" t="s">
        <v>45</v>
      </c>
      <c r="B183" s="17">
        <v>-637223.76899300003</v>
      </c>
      <c r="C183" s="19">
        <v>-252190.39650000015</v>
      </c>
      <c r="D183" s="19">
        <v>779485.98271699995</v>
      </c>
      <c r="E183" s="17">
        <v>105217.36792799999</v>
      </c>
      <c r="F183" s="20">
        <v>-4710.8148480002419</v>
      </c>
      <c r="G183" s="21">
        <v>608525.50230699999</v>
      </c>
      <c r="H183" s="21" t="s">
        <v>0</v>
      </c>
      <c r="I183" s="22">
        <v>603814.72909600008</v>
      </c>
    </row>
    <row r="184" spans="1:9" x14ac:dyDescent="0.25">
      <c r="A184" s="63" t="s">
        <v>61</v>
      </c>
      <c r="B184" s="17">
        <v>-626676.50225000002</v>
      </c>
      <c r="C184" s="19">
        <v>-264530.48639599985</v>
      </c>
      <c r="D184" s="19">
        <v>864450.1416229998</v>
      </c>
      <c r="E184" s="17">
        <v>109218.58250700003</v>
      </c>
      <c r="F184" s="20">
        <v>82461.735483999902</v>
      </c>
      <c r="G184" s="21">
        <v>610134.09001599997</v>
      </c>
      <c r="H184" s="21">
        <v>0</v>
      </c>
      <c r="I184" s="22">
        <v>692595.86713699996</v>
      </c>
    </row>
    <row r="185" spans="1:9" x14ac:dyDescent="0.25">
      <c r="A185" s="63" t="s">
        <v>62</v>
      </c>
      <c r="B185" s="17">
        <v>-632953.29914699995</v>
      </c>
      <c r="C185" s="19">
        <v>-202019.87464200001</v>
      </c>
      <c r="D185" s="19">
        <v>680630.69137100014</v>
      </c>
      <c r="E185" s="17">
        <v>104616.03149799997</v>
      </c>
      <c r="F185" s="20">
        <v>-49726.450919999799</v>
      </c>
      <c r="G185" s="21">
        <v>578197.04953900003</v>
      </c>
      <c r="H185" s="21">
        <v>0</v>
      </c>
      <c r="I185" s="22">
        <v>528470.64025599998</v>
      </c>
    </row>
    <row r="186" spans="1:9" x14ac:dyDescent="0.25">
      <c r="A186" s="63" t="s">
        <v>46</v>
      </c>
      <c r="B186" s="17">
        <v>-674447.89805900003</v>
      </c>
      <c r="C186" s="19">
        <v>-252046.931431</v>
      </c>
      <c r="D186" s="19">
        <v>689618.96390200011</v>
      </c>
      <c r="E186" s="17">
        <v>89746.069340000002</v>
      </c>
      <c r="F186" s="20">
        <v>-147129.79624799994</v>
      </c>
      <c r="G186" s="21">
        <v>530844.11366799998</v>
      </c>
      <c r="H186" s="21">
        <v>0</v>
      </c>
      <c r="I186" s="22">
        <v>383714.35905700002</v>
      </c>
    </row>
    <row r="187" spans="1:9" x14ac:dyDescent="0.25">
      <c r="A187" s="63" t="s">
        <v>63</v>
      </c>
      <c r="B187" s="17">
        <v>-632786.07614300004</v>
      </c>
      <c r="C187" s="19">
        <v>-301583.38425999985</v>
      </c>
      <c r="D187" s="19">
        <v>759931.98404899996</v>
      </c>
      <c r="E187" s="17">
        <v>22459.236137999997</v>
      </c>
      <c r="F187" s="20">
        <v>-151978.24021599992</v>
      </c>
      <c r="G187" s="21">
        <v>523095.14530799998</v>
      </c>
      <c r="H187" s="21">
        <v>0</v>
      </c>
      <c r="I187" s="22">
        <v>371116.94672900002</v>
      </c>
    </row>
    <row r="188" spans="1:9" x14ac:dyDescent="0.25">
      <c r="A188" s="63" t="s">
        <v>64</v>
      </c>
      <c r="B188" s="17">
        <v>-651235.494496</v>
      </c>
      <c r="C188" s="19">
        <v>-308320.35896199988</v>
      </c>
      <c r="D188" s="19">
        <v>794081.31123600004</v>
      </c>
      <c r="E188" s="17">
        <v>13851.669334000049</v>
      </c>
      <c r="F188" s="20">
        <v>-151622.87288799981</v>
      </c>
      <c r="G188" s="21">
        <v>499850.21294499998</v>
      </c>
      <c r="H188" s="21">
        <v>0</v>
      </c>
      <c r="I188" s="22">
        <v>348227.38169399998</v>
      </c>
    </row>
    <row r="189" spans="1:9" x14ac:dyDescent="0.25">
      <c r="A189" s="63" t="s">
        <v>47</v>
      </c>
      <c r="B189" s="17">
        <v>-662738.99003600003</v>
      </c>
      <c r="C189" s="19">
        <v>-280639.79968799994</v>
      </c>
      <c r="D189" s="19">
        <v>681001.9119810001</v>
      </c>
      <c r="E189" s="17">
        <v>78813.178443000026</v>
      </c>
      <c r="F189" s="20">
        <v>-183563.69929999992</v>
      </c>
      <c r="G189" s="21">
        <v>444450.21294499998</v>
      </c>
      <c r="H189" s="21">
        <v>0</v>
      </c>
      <c r="I189" s="22">
        <v>260886.55528200002</v>
      </c>
    </row>
    <row r="190" spans="1:9" x14ac:dyDescent="0.25">
      <c r="A190" s="63" t="s">
        <v>65</v>
      </c>
      <c r="B190" s="17">
        <v>-670898.96264599997</v>
      </c>
      <c r="C190" s="19">
        <v>-379010.18902700004</v>
      </c>
      <c r="D190" s="19">
        <v>809333.59639200021</v>
      </c>
      <c r="E190" s="17">
        <v>11582.658757000085</v>
      </c>
      <c r="F190" s="20">
        <v>-228992.89652399978</v>
      </c>
      <c r="G190" s="21">
        <v>499290.21294499998</v>
      </c>
      <c r="H190" s="21">
        <v>0</v>
      </c>
      <c r="I190" s="22">
        <v>270297.35805799998</v>
      </c>
    </row>
    <row r="191" spans="1:9" x14ac:dyDescent="0.25">
      <c r="A191" s="63" t="s">
        <v>66</v>
      </c>
      <c r="B191" s="17">
        <v>-680490.12890100002</v>
      </c>
      <c r="C191" s="19">
        <v>-598429.57819799997</v>
      </c>
      <c r="D191" s="19">
        <v>747948.64446600014</v>
      </c>
      <c r="E191" s="17">
        <v>335023.46404199995</v>
      </c>
      <c r="F191" s="20">
        <v>-195947.5985909999</v>
      </c>
      <c r="G191" s="21">
        <v>560710.21294500004</v>
      </c>
      <c r="H191" s="21">
        <v>0</v>
      </c>
      <c r="I191" s="22">
        <v>364762.65599100007</v>
      </c>
    </row>
    <row r="192" spans="1:9" x14ac:dyDescent="0.25">
      <c r="A192" s="63" t="s">
        <v>48</v>
      </c>
      <c r="B192" s="17">
        <v>-562287.52265900001</v>
      </c>
      <c r="C192" s="19">
        <v>-532892.04039021803</v>
      </c>
      <c r="D192" s="19">
        <v>849738.11194477486</v>
      </c>
      <c r="E192" s="17">
        <v>260412.52274809993</v>
      </c>
      <c r="F192" s="20">
        <v>14971.071643656644</v>
      </c>
      <c r="G192" s="21">
        <v>459113.42516599997</v>
      </c>
      <c r="H192" s="21">
        <v>0</v>
      </c>
      <c r="I192" s="22">
        <v>474084.53844650241</v>
      </c>
    </row>
    <row r="193" spans="1:9" x14ac:dyDescent="0.25">
      <c r="A193" s="63" t="s">
        <v>67</v>
      </c>
      <c r="B193" s="17">
        <v>-648039.03379300004</v>
      </c>
      <c r="C193" s="19">
        <v>-588761.39722366468</v>
      </c>
      <c r="D193" s="19">
        <v>706683.28192079091</v>
      </c>
      <c r="E193" s="17">
        <v>389647.16729279142</v>
      </c>
      <c r="F193" s="20">
        <v>-140469.9818030824</v>
      </c>
      <c r="G193" s="21">
        <v>549958.37956600008</v>
      </c>
      <c r="H193" s="21">
        <v>0</v>
      </c>
      <c r="I193" s="22">
        <v>409488.43940045941</v>
      </c>
    </row>
    <row r="194" spans="1:9" x14ac:dyDescent="0.25">
      <c r="A194" s="63" t="s">
        <v>68</v>
      </c>
      <c r="B194" s="17">
        <v>-654947.44100500003</v>
      </c>
      <c r="C194" s="19">
        <v>-734549.30234722805</v>
      </c>
      <c r="D194" s="19">
        <v>785983.4651878078</v>
      </c>
      <c r="E194" s="17">
        <v>433975.98538341641</v>
      </c>
      <c r="F194" s="20">
        <v>-169537.29278100387</v>
      </c>
      <c r="G194" s="21">
        <v>578345.89752900007</v>
      </c>
      <c r="H194" s="21">
        <v>0</v>
      </c>
      <c r="I194" s="22">
        <v>408808.64638523501</v>
      </c>
    </row>
    <row r="195" spans="1:9" x14ac:dyDescent="0.25">
      <c r="A195" s="63" t="s">
        <v>49</v>
      </c>
      <c r="B195" s="17">
        <v>-654947.44100500003</v>
      </c>
      <c r="C195" s="19">
        <v>-701824.79262814065</v>
      </c>
      <c r="D195" s="19">
        <v>929154.29895926733</v>
      </c>
      <c r="E195" s="17">
        <v>301914.99312790664</v>
      </c>
      <c r="F195" s="20">
        <v>-125702.94154596661</v>
      </c>
      <c r="G195" s="21">
        <v>578345.89752900007</v>
      </c>
      <c r="H195" s="21">
        <v>0</v>
      </c>
      <c r="I195" s="22">
        <v>452642.99762014532</v>
      </c>
    </row>
    <row r="196" spans="1:9" x14ac:dyDescent="0.25">
      <c r="A196" s="63" t="s">
        <v>69</v>
      </c>
      <c r="B196" s="17">
        <v>-679771.818402</v>
      </c>
      <c r="C196" s="19">
        <v>-656014.66826317343</v>
      </c>
      <c r="D196" s="19">
        <v>845433.06582994736</v>
      </c>
      <c r="E196" s="17">
        <v>348384.72607156029</v>
      </c>
      <c r="F196" s="20">
        <v>-141968.69476366579</v>
      </c>
      <c r="G196" s="21">
        <v>630549.6007650001</v>
      </c>
      <c r="H196" s="21">
        <v>0</v>
      </c>
      <c r="I196" s="22">
        <v>488580.94763850409</v>
      </c>
    </row>
    <row r="197" spans="1:9" x14ac:dyDescent="0.25">
      <c r="A197" s="63" t="s">
        <v>70</v>
      </c>
      <c r="B197" s="17">
        <v>-680076.28994100005</v>
      </c>
      <c r="C197" s="19">
        <v>-561245.48006901401</v>
      </c>
      <c r="D197" s="19">
        <v>760603.35283803754</v>
      </c>
      <c r="E197" s="17">
        <v>329057.65475249308</v>
      </c>
      <c r="F197" s="20">
        <v>-151660.76241948345</v>
      </c>
      <c r="G197" s="21">
        <v>648086.03604600008</v>
      </c>
      <c r="H197" s="21">
        <v>0</v>
      </c>
      <c r="I197" s="22">
        <v>496425.31526377646</v>
      </c>
    </row>
    <row r="198" spans="1:9" x14ac:dyDescent="0.25">
      <c r="A198" s="63" t="s">
        <v>50</v>
      </c>
      <c r="B198" s="17">
        <v>-734642.405745</v>
      </c>
      <c r="C198" s="19">
        <v>-652621.78762628185</v>
      </c>
      <c r="D198" s="19">
        <v>923994.10000000009</v>
      </c>
      <c r="E198" s="17">
        <v>369314.99999999994</v>
      </c>
      <c r="F198" s="20">
        <f>B198+C198+D198+E198</f>
        <v>-93955.093371281924</v>
      </c>
      <c r="G198" s="21">
        <v>577718.59962499992</v>
      </c>
      <c r="H198" s="21">
        <v>0</v>
      </c>
      <c r="I198" s="22">
        <v>483763.50103750051</v>
      </c>
    </row>
    <row r="199" spans="1:9" x14ac:dyDescent="0.25">
      <c r="A199" s="63" t="s">
        <v>71</v>
      </c>
      <c r="B199" s="17">
        <v>-716753.9</v>
      </c>
      <c r="C199" s="19">
        <v>-620626.89999999991</v>
      </c>
      <c r="D199" s="19">
        <v>867424.5</v>
      </c>
      <c r="E199" s="17">
        <v>350663.90000000008</v>
      </c>
      <c r="F199" s="20">
        <f>B199+C199+D199+E199</f>
        <v>-119292.39999999973</v>
      </c>
      <c r="G199" s="21">
        <v>570778.6</v>
      </c>
      <c r="H199" s="21">
        <v>0</v>
      </c>
      <c r="I199" s="22">
        <v>451486.20000000007</v>
      </c>
    </row>
    <row r="200" spans="1:9" x14ac:dyDescent="0.25">
      <c r="A200" s="63" t="s">
        <v>72</v>
      </c>
      <c r="B200" s="17">
        <v>-724341.5</v>
      </c>
      <c r="C200" s="19">
        <v>-666662.9</v>
      </c>
      <c r="D200" s="19">
        <v>918019.7</v>
      </c>
      <c r="E200" s="17">
        <v>341452.6</v>
      </c>
      <c r="F200" s="20">
        <f t="shared" ref="F200:F222" si="4">B200+C200+D200+E200</f>
        <v>-131532.09999999998</v>
      </c>
      <c r="G200" s="21">
        <v>643958.1</v>
      </c>
      <c r="H200" s="21">
        <v>0</v>
      </c>
      <c r="I200" s="22">
        <v>512426</v>
      </c>
    </row>
    <row r="201" spans="1:9" x14ac:dyDescent="0.25">
      <c r="A201" s="63" t="s">
        <v>51</v>
      </c>
      <c r="B201" s="17">
        <v>-706584.1</v>
      </c>
      <c r="C201" s="19">
        <v>-513773.49999999994</v>
      </c>
      <c r="D201" s="19">
        <v>786081.2</v>
      </c>
      <c r="E201" s="17">
        <v>339333.49999999988</v>
      </c>
      <c r="F201" s="20">
        <f t="shared" si="4"/>
        <v>-94942.900000000023</v>
      </c>
      <c r="G201" s="21">
        <v>575137</v>
      </c>
      <c r="H201" s="21">
        <v>0</v>
      </c>
      <c r="I201" s="22">
        <v>480194.10000000003</v>
      </c>
    </row>
    <row r="202" spans="1:9" x14ac:dyDescent="0.25">
      <c r="A202" s="63" t="s">
        <v>73</v>
      </c>
      <c r="B202" s="17">
        <v>-770487.6</v>
      </c>
      <c r="C202" s="19">
        <v>-539017.6</v>
      </c>
      <c r="D202" s="19">
        <v>885467.90000000014</v>
      </c>
      <c r="E202" s="17">
        <v>414985.30000000005</v>
      </c>
      <c r="F202" s="20">
        <f t="shared" si="4"/>
        <v>-9051.9999999997672</v>
      </c>
      <c r="G202" s="21">
        <v>573669</v>
      </c>
      <c r="H202" s="21">
        <v>0</v>
      </c>
      <c r="I202" s="22">
        <v>564617</v>
      </c>
    </row>
    <row r="203" spans="1:9" x14ac:dyDescent="0.25">
      <c r="A203" s="63" t="s">
        <v>74</v>
      </c>
      <c r="B203" s="17">
        <v>-826834.1</v>
      </c>
      <c r="C203" s="19">
        <v>-569228</v>
      </c>
      <c r="D203" s="19">
        <v>972211.7</v>
      </c>
      <c r="E203" s="17">
        <v>442575.4</v>
      </c>
      <c r="F203" s="20">
        <f t="shared" si="4"/>
        <v>18724.999999999884</v>
      </c>
      <c r="G203" s="21">
        <v>566822</v>
      </c>
      <c r="H203" s="21">
        <v>0</v>
      </c>
      <c r="I203" s="22">
        <v>585547</v>
      </c>
    </row>
    <row r="204" spans="1:9" x14ac:dyDescent="0.25">
      <c r="A204" s="63" t="s">
        <v>52</v>
      </c>
      <c r="B204" s="17">
        <v>-910411.9</v>
      </c>
      <c r="C204" s="19">
        <v>-533814.60000000009</v>
      </c>
      <c r="D204" s="19">
        <v>1094424.5</v>
      </c>
      <c r="E204" s="17">
        <v>416166.39999999997</v>
      </c>
      <c r="F204" s="20">
        <f t="shared" si="4"/>
        <v>66364.399999999965</v>
      </c>
      <c r="G204" s="21">
        <v>538216.6</v>
      </c>
      <c r="H204" s="21">
        <v>0</v>
      </c>
      <c r="I204" s="22">
        <v>604581</v>
      </c>
    </row>
    <row r="205" spans="1:9" x14ac:dyDescent="0.25">
      <c r="A205" s="63" t="s">
        <v>75</v>
      </c>
      <c r="B205" s="17">
        <v>-959530.3</v>
      </c>
      <c r="C205" s="19">
        <v>-555050.90000000014</v>
      </c>
      <c r="D205" s="19">
        <v>1325841.8999999999</v>
      </c>
      <c r="E205" s="17">
        <v>445959.90000000008</v>
      </c>
      <c r="F205" s="20">
        <f t="shared" si="4"/>
        <v>257220.5999999998</v>
      </c>
      <c r="G205" s="21">
        <v>490369.9</v>
      </c>
      <c r="H205" s="21">
        <v>0</v>
      </c>
      <c r="I205" s="22">
        <v>747590.5</v>
      </c>
    </row>
    <row r="206" spans="1:9" x14ac:dyDescent="0.25">
      <c r="A206" s="63" t="s">
        <v>76</v>
      </c>
      <c r="B206" s="17">
        <v>-1025612.9</v>
      </c>
      <c r="C206" s="19">
        <v>-580702.20000000007</v>
      </c>
      <c r="D206" s="19">
        <v>1419008.7000000002</v>
      </c>
      <c r="E206" s="17">
        <v>417050.89999999991</v>
      </c>
      <c r="F206" s="20">
        <f t="shared" si="4"/>
        <v>229744.5</v>
      </c>
      <c r="G206" s="21">
        <v>490369.9</v>
      </c>
      <c r="H206" s="21">
        <v>0</v>
      </c>
      <c r="I206" s="22">
        <v>720114.4</v>
      </c>
    </row>
    <row r="207" spans="1:9" x14ac:dyDescent="0.25">
      <c r="A207" s="63" t="s">
        <v>53</v>
      </c>
      <c r="B207" s="17">
        <v>-1060485</v>
      </c>
      <c r="C207" s="19">
        <v>-622133.29999999993</v>
      </c>
      <c r="D207" s="19">
        <v>1476286.2999999998</v>
      </c>
      <c r="E207" s="17">
        <v>531750.5</v>
      </c>
      <c r="F207" s="20">
        <f t="shared" si="4"/>
        <v>325418.5</v>
      </c>
      <c r="G207" s="21">
        <v>445966.1</v>
      </c>
      <c r="H207" s="21">
        <v>0</v>
      </c>
      <c r="I207" s="22">
        <v>771384.6</v>
      </c>
    </row>
    <row r="208" spans="1:9" x14ac:dyDescent="0.25">
      <c r="A208" s="63" t="s">
        <v>77</v>
      </c>
      <c r="B208" s="17">
        <v>-1076649.5</v>
      </c>
      <c r="C208" s="19">
        <v>-644529.19999999995</v>
      </c>
      <c r="D208" s="19">
        <v>1579472.4999999995</v>
      </c>
      <c r="E208" s="17">
        <v>452939.3</v>
      </c>
      <c r="F208" s="20">
        <f t="shared" si="4"/>
        <v>311233.09999999957</v>
      </c>
      <c r="G208" s="21">
        <v>430323.10000000003</v>
      </c>
      <c r="H208" s="21">
        <v>0</v>
      </c>
      <c r="I208" s="22">
        <v>741556.20000000007</v>
      </c>
    </row>
    <row r="209" spans="1:9" x14ac:dyDescent="0.25">
      <c r="A209" s="63" t="s">
        <v>78</v>
      </c>
      <c r="B209" s="17">
        <v>-1104171.8999999999</v>
      </c>
      <c r="C209" s="19">
        <v>-595273.39999999991</v>
      </c>
      <c r="D209" s="19">
        <v>1656099.5999999999</v>
      </c>
      <c r="E209" s="17">
        <v>284903.49999999988</v>
      </c>
      <c r="F209" s="20">
        <f t="shared" si="4"/>
        <v>241557.79999999993</v>
      </c>
      <c r="G209" s="21">
        <v>449636.80000000005</v>
      </c>
      <c r="H209" s="21">
        <v>0</v>
      </c>
      <c r="I209" s="22">
        <v>691194.6</v>
      </c>
    </row>
    <row r="210" spans="1:9" x14ac:dyDescent="0.25">
      <c r="A210" s="63" t="s">
        <v>54</v>
      </c>
      <c r="B210" s="17">
        <v>-1172577.5</v>
      </c>
      <c r="C210" s="19">
        <v>-548227.89999999991</v>
      </c>
      <c r="D210" s="19">
        <v>1805579.6</v>
      </c>
      <c r="E210" s="17">
        <v>163140.69999999998</v>
      </c>
      <c r="F210" s="20">
        <f t="shared" si="4"/>
        <v>247914.90000000017</v>
      </c>
      <c r="G210" s="21">
        <v>485501.2</v>
      </c>
      <c r="H210" s="21">
        <v>0</v>
      </c>
      <c r="I210" s="22">
        <v>733416.1</v>
      </c>
    </row>
    <row r="211" spans="1:9" x14ac:dyDescent="0.25">
      <c r="A211" s="63" t="s">
        <v>79</v>
      </c>
      <c r="B211" s="17">
        <v>-1134725.7</v>
      </c>
      <c r="C211" s="19">
        <v>-652667.19999999995</v>
      </c>
      <c r="D211" s="19">
        <v>1908727.9000000001</v>
      </c>
      <c r="E211" s="17">
        <v>161148.49999999994</v>
      </c>
      <c r="F211" s="20">
        <f t="shared" si="4"/>
        <v>282483.50000000017</v>
      </c>
      <c r="G211" s="21">
        <v>473493.5</v>
      </c>
      <c r="H211" s="21">
        <v>0</v>
      </c>
      <c r="I211" s="22">
        <v>755977</v>
      </c>
    </row>
    <row r="212" spans="1:9" x14ac:dyDescent="0.25">
      <c r="A212" s="63" t="s">
        <v>80</v>
      </c>
      <c r="B212" s="17">
        <v>-1160992.3</v>
      </c>
      <c r="C212" s="19">
        <v>-704553.70000000019</v>
      </c>
      <c r="D212" s="19">
        <v>1716538.9</v>
      </c>
      <c r="E212" s="17">
        <v>428678.80000000005</v>
      </c>
      <c r="F212" s="20">
        <f t="shared" si="4"/>
        <v>279671.69999999972</v>
      </c>
      <c r="G212" s="21">
        <v>437804.5</v>
      </c>
      <c r="H212" s="21">
        <v>0</v>
      </c>
      <c r="I212" s="22">
        <v>717476.20000000007</v>
      </c>
    </row>
    <row r="213" spans="1:9" x14ac:dyDescent="0.25">
      <c r="A213" s="63" t="s">
        <v>55</v>
      </c>
      <c r="B213" s="17">
        <v>-1195546.8999999999</v>
      </c>
      <c r="C213" s="19">
        <v>-692738.10000000009</v>
      </c>
      <c r="D213" s="19">
        <v>1551627.4</v>
      </c>
      <c r="E213" s="17">
        <v>460773.19999999995</v>
      </c>
      <c r="F213" s="20">
        <f t="shared" si="4"/>
        <v>124115.59999999986</v>
      </c>
      <c r="G213" s="21">
        <v>475996.5</v>
      </c>
      <c r="H213" s="21">
        <v>0</v>
      </c>
      <c r="I213" s="22">
        <v>600112.10000000009</v>
      </c>
    </row>
    <row r="214" spans="1:9" x14ac:dyDescent="0.25">
      <c r="A214" s="63" t="s">
        <v>81</v>
      </c>
      <c r="B214" s="17">
        <v>-1208173.5</v>
      </c>
      <c r="C214" s="19">
        <v>-634426.69999999984</v>
      </c>
      <c r="D214" s="19">
        <v>1469595.2000000002</v>
      </c>
      <c r="E214" s="17">
        <v>397153.9</v>
      </c>
      <c r="F214" s="20">
        <f t="shared" si="4"/>
        <v>24148.900000000489</v>
      </c>
      <c r="G214" s="21">
        <v>504068.9</v>
      </c>
      <c r="H214" s="21">
        <v>0</v>
      </c>
      <c r="I214" s="22">
        <v>528217.80000000005</v>
      </c>
    </row>
    <row r="215" spans="1:9" x14ac:dyDescent="0.25">
      <c r="A215" s="63" t="s">
        <v>82</v>
      </c>
      <c r="B215" s="17">
        <v>-1234125.8</v>
      </c>
      <c r="C215" s="19">
        <v>-648525.29999999981</v>
      </c>
      <c r="D215" s="19">
        <v>1516448</v>
      </c>
      <c r="E215" s="17">
        <v>416852.89999999985</v>
      </c>
      <c r="F215" s="20">
        <f t="shared" si="4"/>
        <v>50649.799999999988</v>
      </c>
      <c r="G215" s="21">
        <v>537506.19999999995</v>
      </c>
      <c r="H215" s="21">
        <v>0</v>
      </c>
      <c r="I215" s="22">
        <v>588156</v>
      </c>
    </row>
    <row r="216" spans="1:9" x14ac:dyDescent="0.25">
      <c r="A216" s="63" t="s">
        <v>83</v>
      </c>
      <c r="B216" s="17">
        <v>-1323551.3999999999</v>
      </c>
      <c r="C216" s="19">
        <v>-568852.99999999977</v>
      </c>
      <c r="D216" s="19">
        <v>1799662.9000000004</v>
      </c>
      <c r="E216" s="17">
        <v>324870.7</v>
      </c>
      <c r="F216" s="20">
        <f t="shared" si="4"/>
        <v>232129.20000000071</v>
      </c>
      <c r="G216" s="21">
        <v>435479.1</v>
      </c>
      <c r="H216" s="21">
        <v>0</v>
      </c>
      <c r="I216" s="22">
        <v>667608.30000000005</v>
      </c>
    </row>
    <row r="217" spans="1:9" x14ac:dyDescent="0.25">
      <c r="A217" s="63" t="s">
        <v>84</v>
      </c>
      <c r="B217" s="17">
        <v>-1360185.5</v>
      </c>
      <c r="C217" s="19">
        <v>-549694.30000000016</v>
      </c>
      <c r="D217" s="19">
        <v>1789533.7999999998</v>
      </c>
      <c r="E217" s="17">
        <v>345944.3</v>
      </c>
      <c r="F217" s="20">
        <f t="shared" si="4"/>
        <v>225598.29999999952</v>
      </c>
      <c r="G217" s="21">
        <v>435782.10000000003</v>
      </c>
      <c r="H217" s="21">
        <v>0</v>
      </c>
      <c r="I217" s="22">
        <v>661380.39999999991</v>
      </c>
    </row>
    <row r="218" spans="1:9" x14ac:dyDescent="0.25">
      <c r="A218" s="63" t="s">
        <v>85</v>
      </c>
      <c r="B218" s="17">
        <v>-1366427.6</v>
      </c>
      <c r="C218" s="19">
        <v>-653606.5</v>
      </c>
      <c r="D218" s="19">
        <v>1821861.7000000002</v>
      </c>
      <c r="E218" s="17">
        <v>391093.8</v>
      </c>
      <c r="F218" s="20">
        <f t="shared" si="4"/>
        <v>192921.40000000008</v>
      </c>
      <c r="G218" s="21">
        <v>432622.5</v>
      </c>
      <c r="H218" s="21">
        <v>0</v>
      </c>
      <c r="I218" s="22">
        <v>625543.9</v>
      </c>
    </row>
    <row r="219" spans="1:9" x14ac:dyDescent="0.25">
      <c r="A219" s="63" t="s">
        <v>86</v>
      </c>
      <c r="B219" s="17">
        <v>-1356636.7</v>
      </c>
      <c r="C219" s="19">
        <v>-687889.89999999967</v>
      </c>
      <c r="D219" s="19">
        <v>1946720.9000000001</v>
      </c>
      <c r="E219" s="17">
        <v>452665.80000000005</v>
      </c>
      <c r="F219" s="20">
        <f t="shared" si="4"/>
        <v>354860.10000000056</v>
      </c>
      <c r="G219" s="21">
        <v>417169.6</v>
      </c>
      <c r="H219" s="21">
        <v>0</v>
      </c>
      <c r="I219" s="22">
        <v>772029.70000000007</v>
      </c>
    </row>
    <row r="220" spans="1:9" x14ac:dyDescent="0.25">
      <c r="A220" s="63" t="s">
        <v>87</v>
      </c>
      <c r="B220" s="17">
        <v>-1356766.3</v>
      </c>
      <c r="C220" s="19">
        <v>-759104.20000000007</v>
      </c>
      <c r="D220" s="19">
        <v>1988123.0000000005</v>
      </c>
      <c r="E220" s="17">
        <v>468585.4</v>
      </c>
      <c r="F220" s="20">
        <f t="shared" si="4"/>
        <v>340837.90000000049</v>
      </c>
      <c r="G220" s="21">
        <v>426010.9</v>
      </c>
      <c r="H220" s="21">
        <v>0</v>
      </c>
      <c r="I220" s="22">
        <v>766848.8</v>
      </c>
    </row>
    <row r="221" spans="1:9" x14ac:dyDescent="0.25">
      <c r="A221" s="63" t="s">
        <v>88</v>
      </c>
      <c r="B221" s="17">
        <v>-1382089.9</v>
      </c>
      <c r="C221" s="19">
        <v>-578404.5</v>
      </c>
      <c r="D221" s="19">
        <v>1668317.6</v>
      </c>
      <c r="E221" s="17">
        <v>519805.1</v>
      </c>
      <c r="F221" s="20">
        <f t="shared" si="4"/>
        <v>227628.30000000016</v>
      </c>
      <c r="G221" s="21">
        <v>420856.39999999997</v>
      </c>
      <c r="H221" s="21">
        <v>0</v>
      </c>
      <c r="I221" s="22">
        <v>648484.69999999995</v>
      </c>
    </row>
    <row r="222" spans="1:9" x14ac:dyDescent="0.25">
      <c r="A222" s="63" t="s">
        <v>91</v>
      </c>
      <c r="B222" s="17">
        <v>-1425672.4</v>
      </c>
      <c r="C222" s="19">
        <v>-529875.19999999995</v>
      </c>
      <c r="D222" s="19">
        <v>1792977.5999999999</v>
      </c>
      <c r="E222" s="17">
        <v>559688</v>
      </c>
      <c r="F222" s="20">
        <f t="shared" si="4"/>
        <v>397118</v>
      </c>
      <c r="G222" s="21">
        <v>384373.5</v>
      </c>
      <c r="H222" s="21">
        <v>0</v>
      </c>
      <c r="I222" s="22">
        <v>781491.49999999988</v>
      </c>
    </row>
    <row r="223" spans="1:9" x14ac:dyDescent="0.25">
      <c r="A223" s="63" t="s">
        <v>92</v>
      </c>
      <c r="B223" s="17">
        <v>-1382089.9</v>
      </c>
      <c r="C223" s="19">
        <v>-578404.5</v>
      </c>
      <c r="D223" s="19">
        <v>1668317.6</v>
      </c>
      <c r="E223" s="17">
        <v>519805.1</v>
      </c>
      <c r="F223" s="20">
        <v>227628.30000000016</v>
      </c>
      <c r="G223" s="21">
        <v>420856.39999999997</v>
      </c>
      <c r="H223" s="21">
        <v>0</v>
      </c>
      <c r="I223" s="22">
        <v>648484.69999999995</v>
      </c>
    </row>
    <row r="224" spans="1:9" x14ac:dyDescent="0.25">
      <c r="A224" s="69" t="s">
        <v>1</v>
      </c>
      <c r="B224" s="70"/>
      <c r="C224" s="70"/>
      <c r="D224" s="70"/>
      <c r="E224" s="70"/>
      <c r="F224" s="70"/>
      <c r="G224" s="70"/>
      <c r="H224" s="70"/>
      <c r="I224" s="71"/>
    </row>
    <row r="225" spans="1:9" x14ac:dyDescent="0.25">
      <c r="A225" s="72"/>
      <c r="B225" s="73"/>
      <c r="C225" s="73"/>
      <c r="D225" s="73"/>
      <c r="E225" s="73"/>
      <c r="F225" s="73"/>
      <c r="G225" s="73"/>
      <c r="H225" s="73"/>
      <c r="I225" s="74"/>
    </row>
  </sheetData>
  <mergeCells count="3">
    <mergeCell ref="A3:I3"/>
    <mergeCell ref="A4:I4"/>
    <mergeCell ref="A224:I2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80"/>
  <sheetViews>
    <sheetView workbookViewId="0">
      <pane xSplit="1" ySplit="6" topLeftCell="B61" activePane="bottomRight" state="frozen"/>
      <selection pane="topRight" activeCell="B1" sqref="B1"/>
      <selection pane="bottomLeft" activeCell="A7" sqref="A7"/>
      <selection pane="bottomRight" activeCell="A78" sqref="A78:XFD78"/>
    </sheetView>
  </sheetViews>
  <sheetFormatPr baseColWidth="10" defaultColWidth="10.6640625" defaultRowHeight="15.75" x14ac:dyDescent="0.25"/>
  <cols>
    <col min="1" max="1" width="26.5546875" customWidth="1"/>
    <col min="2" max="2" width="17.44140625" customWidth="1"/>
    <col min="3" max="3" width="17.109375" customWidth="1"/>
    <col min="4" max="4" width="17.33203125" customWidth="1"/>
    <col min="6" max="6" width="18" customWidth="1"/>
    <col min="7" max="7" width="15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31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18">
        <v>39508</v>
      </c>
      <c r="B7" s="17">
        <v>-89739.6</v>
      </c>
      <c r="C7" s="17">
        <v>60403.499999999971</v>
      </c>
      <c r="D7" s="19">
        <v>107776.5</v>
      </c>
      <c r="E7" s="17">
        <v>-51587.4</v>
      </c>
      <c r="F7" s="20">
        <f t="shared" ref="F7:F27" si="0">B7+C7+D7+E7</f>
        <v>26852.999999999964</v>
      </c>
      <c r="G7" s="21">
        <v>1000</v>
      </c>
      <c r="H7" s="21">
        <v>3000</v>
      </c>
      <c r="I7" s="22">
        <v>24853.000000000004</v>
      </c>
    </row>
    <row r="8" spans="1:10" x14ac:dyDescent="0.25">
      <c r="A8" s="18">
        <v>39600</v>
      </c>
      <c r="B8" s="17">
        <v>-109147.9</v>
      </c>
      <c r="C8" s="17">
        <v>56309.5</v>
      </c>
      <c r="D8" s="19">
        <v>126345.1</v>
      </c>
      <c r="E8" s="17">
        <v>-54596.800000000003</v>
      </c>
      <c r="F8" s="20">
        <f t="shared" si="0"/>
        <v>18909.900000000009</v>
      </c>
      <c r="G8" s="21">
        <v>1474.9</v>
      </c>
      <c r="H8" s="21" t="s">
        <v>0</v>
      </c>
      <c r="I8" s="22">
        <v>20384.800000000003</v>
      </c>
    </row>
    <row r="9" spans="1:10" x14ac:dyDescent="0.25">
      <c r="A9" s="18">
        <v>39692</v>
      </c>
      <c r="B9" s="17">
        <v>-123002.6</v>
      </c>
      <c r="C9" s="17">
        <v>75833.299999999988</v>
      </c>
      <c r="D9" s="19">
        <v>107112.1</v>
      </c>
      <c r="E9" s="17">
        <v>-51825.2</v>
      </c>
      <c r="F9" s="20">
        <f t="shared" si="0"/>
        <v>8117.5999999999913</v>
      </c>
      <c r="G9" s="21">
        <v>10622.1</v>
      </c>
      <c r="H9" s="21" t="s">
        <v>0</v>
      </c>
      <c r="I9" s="22">
        <v>18739.699999999997</v>
      </c>
    </row>
    <row r="10" spans="1:10" x14ac:dyDescent="0.25">
      <c r="A10" s="18">
        <v>39783</v>
      </c>
      <c r="B10" s="17">
        <v>-124230.9</v>
      </c>
      <c r="C10" s="17">
        <v>159092.20000000007</v>
      </c>
      <c r="D10" s="19">
        <v>76990.5</v>
      </c>
      <c r="E10" s="17">
        <v>-73758.899999999994</v>
      </c>
      <c r="F10" s="20">
        <f t="shared" si="0"/>
        <v>38092.900000000081</v>
      </c>
      <c r="G10" s="21" t="s">
        <v>0</v>
      </c>
      <c r="H10" s="21">
        <v>12000</v>
      </c>
      <c r="I10" s="22">
        <v>26092.9</v>
      </c>
    </row>
    <row r="11" spans="1:10" x14ac:dyDescent="0.25">
      <c r="A11" s="18">
        <v>39873</v>
      </c>
      <c r="B11" s="17">
        <v>-112651.3</v>
      </c>
      <c r="C11" s="17">
        <v>105784.5</v>
      </c>
      <c r="D11" s="19">
        <v>86813.2</v>
      </c>
      <c r="E11" s="17">
        <v>-48916</v>
      </c>
      <c r="F11" s="20">
        <f t="shared" si="0"/>
        <v>31030.399999999994</v>
      </c>
      <c r="G11" s="21" t="s">
        <v>0</v>
      </c>
      <c r="H11" s="21">
        <v>8300</v>
      </c>
      <c r="I11" s="22">
        <v>22730.399999999998</v>
      </c>
    </row>
    <row r="12" spans="1:10" x14ac:dyDescent="0.25">
      <c r="A12" s="18">
        <v>39965</v>
      </c>
      <c r="B12" s="17">
        <v>-120665.4</v>
      </c>
      <c r="C12" s="17">
        <v>148241.90000000002</v>
      </c>
      <c r="D12" s="19">
        <v>92741.8</v>
      </c>
      <c r="E12" s="17">
        <v>-79835</v>
      </c>
      <c r="F12" s="20">
        <f t="shared" si="0"/>
        <v>40483.300000000032</v>
      </c>
      <c r="G12" s="21" t="s">
        <v>0</v>
      </c>
      <c r="H12" s="21" t="s">
        <v>0</v>
      </c>
      <c r="I12" s="22">
        <v>40483.300000000003</v>
      </c>
    </row>
    <row r="13" spans="1:10" x14ac:dyDescent="0.25">
      <c r="A13" s="18">
        <v>40057</v>
      </c>
      <c r="B13" s="17">
        <v>-117851.2</v>
      </c>
      <c r="C13" s="17">
        <v>133943.69999999998</v>
      </c>
      <c r="D13" s="19">
        <v>98007.6</v>
      </c>
      <c r="E13" s="17">
        <v>-77142.600000000006</v>
      </c>
      <c r="F13" s="20">
        <f t="shared" si="0"/>
        <v>36957.499999999985</v>
      </c>
      <c r="G13" s="21" t="s">
        <v>0</v>
      </c>
      <c r="H13" s="21" t="s">
        <v>0</v>
      </c>
      <c r="I13" s="22">
        <v>36957.5</v>
      </c>
    </row>
    <row r="14" spans="1:10" x14ac:dyDescent="0.25">
      <c r="A14" s="18">
        <v>40148</v>
      </c>
      <c r="B14" s="17">
        <v>-136206.20000000001</v>
      </c>
      <c r="C14" s="17">
        <v>144966.20000000007</v>
      </c>
      <c r="D14" s="19">
        <v>167752.20000000001</v>
      </c>
      <c r="E14" s="17">
        <v>-111607</v>
      </c>
      <c r="F14" s="20">
        <f t="shared" si="0"/>
        <v>64905.20000000007</v>
      </c>
      <c r="G14" s="21" t="s">
        <v>0</v>
      </c>
      <c r="H14" s="21">
        <v>10000</v>
      </c>
      <c r="I14" s="22">
        <v>54905.2</v>
      </c>
    </row>
    <row r="15" spans="1:10" x14ac:dyDescent="0.25">
      <c r="A15" s="18">
        <v>40238</v>
      </c>
      <c r="B15" s="17">
        <v>-125349.6</v>
      </c>
      <c r="C15" s="19">
        <v>136213.69999999992</v>
      </c>
      <c r="D15" s="19">
        <v>123302.2</v>
      </c>
      <c r="E15" s="17">
        <v>-84773</v>
      </c>
      <c r="F15" s="20">
        <f t="shared" si="0"/>
        <v>49393.29999999993</v>
      </c>
      <c r="G15" s="21" t="s">
        <v>0</v>
      </c>
      <c r="H15" s="21">
        <v>22100</v>
      </c>
      <c r="I15" s="22">
        <v>27293.299999999996</v>
      </c>
    </row>
    <row r="16" spans="1:10" x14ac:dyDescent="0.25">
      <c r="A16" s="18">
        <v>40330</v>
      </c>
      <c r="B16" s="17">
        <v>-147647.5</v>
      </c>
      <c r="C16" s="19">
        <v>94137.999999999942</v>
      </c>
      <c r="D16" s="19">
        <v>149157.6</v>
      </c>
      <c r="E16" s="17">
        <v>-71703.600000000006</v>
      </c>
      <c r="F16" s="20">
        <f t="shared" si="0"/>
        <v>23944.499999999942</v>
      </c>
      <c r="G16" s="21" t="s">
        <v>0</v>
      </c>
      <c r="H16" s="21" t="s">
        <v>0</v>
      </c>
      <c r="I16" s="22">
        <v>23944.5</v>
      </c>
    </row>
    <row r="17" spans="1:9" x14ac:dyDescent="0.25">
      <c r="A17" s="18">
        <v>40422</v>
      </c>
      <c r="B17" s="17">
        <v>-149317.20000000001</v>
      </c>
      <c r="C17" s="19">
        <v>69547.099999999919</v>
      </c>
      <c r="D17" s="19">
        <v>171436.9</v>
      </c>
      <c r="E17" s="17">
        <v>-57279.199999999997</v>
      </c>
      <c r="F17" s="20">
        <f t="shared" si="0"/>
        <v>34387.599999999904</v>
      </c>
      <c r="G17" s="21" t="s">
        <v>0</v>
      </c>
      <c r="H17" s="21">
        <v>2000</v>
      </c>
      <c r="I17" s="22">
        <v>32387.600000000002</v>
      </c>
    </row>
    <row r="18" spans="1:9" x14ac:dyDescent="0.25">
      <c r="A18" s="18">
        <v>40513</v>
      </c>
      <c r="B18" s="17">
        <v>-155835.20000000001</v>
      </c>
      <c r="C18" s="19">
        <v>141613.59999999998</v>
      </c>
      <c r="D18" s="19">
        <v>150905.29999999999</v>
      </c>
      <c r="E18" s="17">
        <v>-80805.200000000012</v>
      </c>
      <c r="F18" s="20">
        <f t="shared" si="0"/>
        <v>55878.499999999942</v>
      </c>
      <c r="G18" s="21" t="s">
        <v>0</v>
      </c>
      <c r="H18" s="21">
        <v>7000</v>
      </c>
      <c r="I18" s="22">
        <v>48878.5</v>
      </c>
    </row>
    <row r="19" spans="1:9" x14ac:dyDescent="0.25">
      <c r="A19" s="18">
        <v>40603</v>
      </c>
      <c r="B19" s="17">
        <v>-149827.1</v>
      </c>
      <c r="C19" s="19">
        <v>143339.10000000009</v>
      </c>
      <c r="D19" s="19">
        <v>111050.6</v>
      </c>
      <c r="E19" s="17">
        <v>-63494.1</v>
      </c>
      <c r="F19" s="20">
        <f t="shared" si="0"/>
        <v>41068.500000000095</v>
      </c>
      <c r="G19" s="21">
        <v>3410.3</v>
      </c>
      <c r="H19" s="21">
        <v>4500</v>
      </c>
      <c r="I19" s="22">
        <v>39978.800000000003</v>
      </c>
    </row>
    <row r="20" spans="1:9" x14ac:dyDescent="0.25">
      <c r="A20" s="18">
        <v>40695</v>
      </c>
      <c r="B20" s="17">
        <v>-172348.7</v>
      </c>
      <c r="C20" s="19">
        <v>133383.10000000003</v>
      </c>
      <c r="D20" s="19">
        <v>115763.8</v>
      </c>
      <c r="E20" s="17">
        <v>-70076.3</v>
      </c>
      <c r="F20" s="20">
        <f t="shared" si="0"/>
        <v>6721.9000000000233</v>
      </c>
      <c r="G20" s="21">
        <v>21978.1</v>
      </c>
      <c r="H20" s="21" t="s">
        <v>0</v>
      </c>
      <c r="I20" s="22">
        <v>28700.000000000004</v>
      </c>
    </row>
    <row r="21" spans="1:9" x14ac:dyDescent="0.25">
      <c r="A21" s="18">
        <v>40787</v>
      </c>
      <c r="B21" s="17">
        <v>-168466.4</v>
      </c>
      <c r="C21" s="19">
        <v>81241.400000000081</v>
      </c>
      <c r="D21" s="19">
        <v>149815.79999999999</v>
      </c>
      <c r="E21" s="17">
        <v>-69067.5</v>
      </c>
      <c r="F21" s="20">
        <f t="shared" si="0"/>
        <v>-6476.6999999999243</v>
      </c>
      <c r="G21" s="21">
        <v>41214.800000000003</v>
      </c>
      <c r="H21" s="21" t="s">
        <v>0</v>
      </c>
      <c r="I21" s="22">
        <v>34738.100000000006</v>
      </c>
    </row>
    <row r="22" spans="1:9" x14ac:dyDescent="0.25">
      <c r="A22" s="18">
        <v>40878</v>
      </c>
      <c r="B22" s="17">
        <v>-170106</v>
      </c>
      <c r="C22" s="19">
        <v>82293.999999999942</v>
      </c>
      <c r="D22" s="19">
        <v>211644.79999999999</v>
      </c>
      <c r="E22" s="17">
        <v>-113876.4</v>
      </c>
      <c r="F22" s="20">
        <f t="shared" si="0"/>
        <v>9956.399999999936</v>
      </c>
      <c r="G22" s="21">
        <v>25301.3</v>
      </c>
      <c r="H22" s="21" t="s">
        <v>0</v>
      </c>
      <c r="I22" s="22">
        <v>35257.700000000004</v>
      </c>
    </row>
    <row r="23" spans="1:9" x14ac:dyDescent="0.25">
      <c r="A23" s="18">
        <v>40969</v>
      </c>
      <c r="B23" s="17">
        <v>-165509.4</v>
      </c>
      <c r="C23" s="19">
        <v>67729.100000000093</v>
      </c>
      <c r="D23" s="19">
        <v>164340</v>
      </c>
      <c r="E23" s="17">
        <v>-74689.799999999988</v>
      </c>
      <c r="F23" s="20">
        <f t="shared" si="0"/>
        <v>-8130.0999999998894</v>
      </c>
      <c r="G23" s="21">
        <v>31811.4</v>
      </c>
      <c r="H23" s="21" t="s">
        <v>0</v>
      </c>
      <c r="I23" s="22">
        <v>23681.300000000003</v>
      </c>
    </row>
    <row r="24" spans="1:9" x14ac:dyDescent="0.25">
      <c r="A24" s="18">
        <v>41061</v>
      </c>
      <c r="B24" s="17">
        <v>-183642.4</v>
      </c>
      <c r="C24" s="19">
        <v>49308</v>
      </c>
      <c r="D24" s="19">
        <v>186067.6</v>
      </c>
      <c r="E24" s="17">
        <v>-83117.7</v>
      </c>
      <c r="F24" s="20">
        <f t="shared" si="0"/>
        <v>-31384.499999999985</v>
      </c>
      <c r="G24" s="21">
        <v>60598.8</v>
      </c>
      <c r="H24" s="21" t="s">
        <v>0</v>
      </c>
      <c r="I24" s="22">
        <v>29214.3</v>
      </c>
    </row>
    <row r="25" spans="1:9" x14ac:dyDescent="0.25">
      <c r="A25" s="18">
        <v>41153</v>
      </c>
      <c r="B25" s="17">
        <v>-184428.3</v>
      </c>
      <c r="C25" s="19">
        <v>55414.5</v>
      </c>
      <c r="D25" s="19">
        <v>208067.1</v>
      </c>
      <c r="E25" s="17">
        <v>-74623.299999999988</v>
      </c>
      <c r="F25" s="20">
        <f t="shared" si="0"/>
        <v>4430.0000000000291</v>
      </c>
      <c r="G25" s="21">
        <v>29808.6</v>
      </c>
      <c r="H25" s="21" t="s">
        <v>0</v>
      </c>
      <c r="I25" s="22">
        <v>34238.699999999997</v>
      </c>
    </row>
    <row r="26" spans="1:9" x14ac:dyDescent="0.25">
      <c r="A26" s="18">
        <v>41244</v>
      </c>
      <c r="B26" s="17">
        <v>-198246.9</v>
      </c>
      <c r="C26" s="19">
        <v>66928.899999999907</v>
      </c>
      <c r="D26" s="19">
        <v>285507.40000000002</v>
      </c>
      <c r="E26" s="17">
        <v>-104682</v>
      </c>
      <c r="F26" s="20">
        <f t="shared" si="0"/>
        <v>49507.399999999936</v>
      </c>
      <c r="G26" s="21" t="s">
        <v>0</v>
      </c>
      <c r="H26" s="21">
        <v>6800</v>
      </c>
      <c r="I26" s="22">
        <v>42707.4</v>
      </c>
    </row>
    <row r="27" spans="1:9" x14ac:dyDescent="0.25">
      <c r="A27" s="18">
        <v>41334</v>
      </c>
      <c r="B27" s="17">
        <v>-189178.2</v>
      </c>
      <c r="C27" s="19">
        <v>48746.900000000023</v>
      </c>
      <c r="D27" s="19">
        <v>264998.8</v>
      </c>
      <c r="E27" s="17">
        <v>-84286.1</v>
      </c>
      <c r="F27" s="20">
        <f t="shared" si="0"/>
        <v>40281.399999999994</v>
      </c>
      <c r="G27" s="21">
        <v>7592</v>
      </c>
      <c r="H27" s="21" t="s">
        <v>0</v>
      </c>
      <c r="I27" s="22">
        <v>47873.4</v>
      </c>
    </row>
    <row r="28" spans="1:9" x14ac:dyDescent="0.25">
      <c r="A28" s="18">
        <v>41426</v>
      </c>
      <c r="B28" s="17">
        <v>-205811.8</v>
      </c>
      <c r="C28" s="19">
        <v>56965.400000000081</v>
      </c>
      <c r="D28" s="19">
        <v>273884.2</v>
      </c>
      <c r="E28" s="17">
        <v>-65843</v>
      </c>
      <c r="F28" s="20">
        <f t="shared" ref="F28:F46" si="1">B28+C28+D28+E28</f>
        <v>59194.800000000105</v>
      </c>
      <c r="G28" s="21" t="s">
        <v>0</v>
      </c>
      <c r="H28" s="21" t="s">
        <v>0</v>
      </c>
      <c r="I28" s="22">
        <v>59194.8</v>
      </c>
    </row>
    <row r="29" spans="1:9" x14ac:dyDescent="0.25">
      <c r="A29" s="18">
        <v>41518</v>
      </c>
      <c r="B29" s="17">
        <v>-201031</v>
      </c>
      <c r="C29" s="19">
        <v>78410.800000000105</v>
      </c>
      <c r="D29" s="19">
        <v>243601.6</v>
      </c>
      <c r="E29" s="17">
        <v>-51178.799999999996</v>
      </c>
      <c r="F29" s="20">
        <f t="shared" si="1"/>
        <v>69802.600000000122</v>
      </c>
      <c r="G29" s="21">
        <v>61.3</v>
      </c>
      <c r="H29" s="21" t="s">
        <v>0</v>
      </c>
      <c r="I29" s="22">
        <v>69863.899999999994</v>
      </c>
    </row>
    <row r="30" spans="1:9" x14ac:dyDescent="0.25">
      <c r="A30" s="18">
        <v>41609</v>
      </c>
      <c r="B30" s="17">
        <v>-211683.7</v>
      </c>
      <c r="C30" s="19">
        <v>118133.79999999987</v>
      </c>
      <c r="D30" s="19">
        <v>229474</v>
      </c>
      <c r="E30" s="17">
        <v>-50539.299999999996</v>
      </c>
      <c r="F30" s="20">
        <f t="shared" si="1"/>
        <v>85384.799999999872</v>
      </c>
      <c r="G30" s="21" t="s">
        <v>0</v>
      </c>
      <c r="H30" s="21" t="s">
        <v>0</v>
      </c>
      <c r="I30" s="22">
        <v>85384.8</v>
      </c>
    </row>
    <row r="31" spans="1:9" x14ac:dyDescent="0.25">
      <c r="A31" s="18">
        <v>41699</v>
      </c>
      <c r="B31" s="17">
        <v>-201300.8</v>
      </c>
      <c r="C31" s="19">
        <v>95018.599999999991</v>
      </c>
      <c r="D31" s="19">
        <v>243395.1</v>
      </c>
      <c r="E31" s="17">
        <v>-40120.5</v>
      </c>
      <c r="F31" s="20">
        <f t="shared" si="1"/>
        <v>96992.400000000023</v>
      </c>
      <c r="G31" s="21">
        <v>2239.9</v>
      </c>
      <c r="H31" s="21">
        <v>27200</v>
      </c>
      <c r="I31" s="22">
        <v>72032.3</v>
      </c>
    </row>
    <row r="32" spans="1:9" x14ac:dyDescent="0.25">
      <c r="A32" s="18">
        <v>41791</v>
      </c>
      <c r="B32" s="17">
        <v>-223781.8</v>
      </c>
      <c r="C32" s="19">
        <v>89071.5</v>
      </c>
      <c r="D32" s="19">
        <v>282645.40000000002</v>
      </c>
      <c r="E32" s="17">
        <v>-47896.4</v>
      </c>
      <c r="F32" s="20">
        <f t="shared" si="1"/>
        <v>100038.70000000004</v>
      </c>
      <c r="G32" s="21">
        <v>1914.8</v>
      </c>
      <c r="H32" s="21" t="s">
        <v>0</v>
      </c>
      <c r="I32" s="22">
        <v>101953.5</v>
      </c>
    </row>
    <row r="33" spans="1:9" x14ac:dyDescent="0.25">
      <c r="A33" s="18">
        <v>41883</v>
      </c>
      <c r="B33" s="17">
        <v>-222708</v>
      </c>
      <c r="C33" s="19">
        <v>142837.29999999999</v>
      </c>
      <c r="D33" s="19">
        <v>195393.9</v>
      </c>
      <c r="E33" s="17">
        <v>-34564.5</v>
      </c>
      <c r="F33" s="20">
        <f t="shared" si="1"/>
        <v>80958.699999999983</v>
      </c>
      <c r="G33" s="21">
        <v>2231.9</v>
      </c>
      <c r="H33" s="21" t="s">
        <v>0</v>
      </c>
      <c r="I33" s="22">
        <v>83190.600000000006</v>
      </c>
    </row>
    <row r="34" spans="1:9" x14ac:dyDescent="0.25">
      <c r="A34" s="18">
        <v>41974</v>
      </c>
      <c r="B34" s="17">
        <v>-227340.9</v>
      </c>
      <c r="C34" s="19">
        <v>128675.9</v>
      </c>
      <c r="D34" s="19">
        <v>263591.09999999998</v>
      </c>
      <c r="E34" s="17">
        <v>-45206</v>
      </c>
      <c r="F34" s="20">
        <f t="shared" si="1"/>
        <v>119720.09999999998</v>
      </c>
      <c r="G34" s="21">
        <v>2000</v>
      </c>
      <c r="H34" s="21" t="s">
        <v>0</v>
      </c>
      <c r="I34" s="22">
        <v>121720.1</v>
      </c>
    </row>
    <row r="35" spans="1:9" x14ac:dyDescent="0.25">
      <c r="A35" s="18">
        <v>42064</v>
      </c>
      <c r="B35" s="17">
        <v>-223176.6</v>
      </c>
      <c r="C35" s="19">
        <v>115526.39999999999</v>
      </c>
      <c r="D35" s="19">
        <v>215693.9</v>
      </c>
      <c r="E35" s="17">
        <v>-37576.700000000004</v>
      </c>
      <c r="F35" s="20">
        <f t="shared" si="1"/>
        <v>70466.999999999971</v>
      </c>
      <c r="G35" s="21">
        <v>3178.9</v>
      </c>
      <c r="H35" s="21" t="s">
        <v>0</v>
      </c>
      <c r="I35" s="22">
        <v>73645.899999999994</v>
      </c>
    </row>
    <row r="36" spans="1:9" x14ac:dyDescent="0.25">
      <c r="A36" s="18">
        <v>42156</v>
      </c>
      <c r="B36" s="17">
        <v>-254961.4</v>
      </c>
      <c r="C36" s="19">
        <v>11927.5</v>
      </c>
      <c r="D36" s="19">
        <v>318199.59999999998</v>
      </c>
      <c r="E36" s="17">
        <v>-31464</v>
      </c>
      <c r="F36" s="20">
        <f t="shared" si="1"/>
        <v>43701.699999999983</v>
      </c>
      <c r="G36" s="21">
        <v>22000</v>
      </c>
      <c r="H36" s="21" t="s">
        <v>0</v>
      </c>
      <c r="I36" s="22">
        <v>65701.7</v>
      </c>
    </row>
    <row r="37" spans="1:9" x14ac:dyDescent="0.25">
      <c r="A37" s="18">
        <v>42248</v>
      </c>
      <c r="B37" s="17">
        <v>-216072.1</v>
      </c>
      <c r="C37" s="19">
        <v>-77050.100000000006</v>
      </c>
      <c r="D37" s="19">
        <v>398227.1</v>
      </c>
      <c r="E37" s="17">
        <v>-28418.1</v>
      </c>
      <c r="F37" s="20">
        <f t="shared" si="1"/>
        <v>76686.799999999959</v>
      </c>
      <c r="G37" s="21">
        <v>6840.3</v>
      </c>
      <c r="H37" s="21" t="s">
        <v>0</v>
      </c>
      <c r="I37" s="22">
        <v>83527.100000000006</v>
      </c>
    </row>
    <row r="38" spans="1:9" x14ac:dyDescent="0.25">
      <c r="A38" s="18">
        <v>42339</v>
      </c>
      <c r="B38" s="17">
        <v>-230723.7</v>
      </c>
      <c r="C38" s="19">
        <v>-132985.60000000001</v>
      </c>
      <c r="D38" s="19">
        <v>452581.6</v>
      </c>
      <c r="E38" s="17">
        <v>-24111.8</v>
      </c>
      <c r="F38" s="20">
        <f t="shared" si="1"/>
        <v>64760.499999999927</v>
      </c>
      <c r="G38" s="21">
        <v>21800</v>
      </c>
      <c r="H38" s="21" t="s">
        <v>0</v>
      </c>
      <c r="I38" s="22">
        <v>86560.5</v>
      </c>
    </row>
    <row r="39" spans="1:9" x14ac:dyDescent="0.25">
      <c r="A39" s="18">
        <v>42430</v>
      </c>
      <c r="B39" s="17">
        <v>-219964.2</v>
      </c>
      <c r="C39" s="19">
        <v>-194954</v>
      </c>
      <c r="D39" s="19">
        <v>453694.6</v>
      </c>
      <c r="E39" s="17">
        <v>-15589.9</v>
      </c>
      <c r="F39" s="20">
        <f t="shared" si="1"/>
        <v>23186.499999999964</v>
      </c>
      <c r="G39" s="21">
        <v>73850</v>
      </c>
      <c r="H39" s="21" t="s">
        <v>0</v>
      </c>
      <c r="I39" s="22">
        <v>97036.5</v>
      </c>
    </row>
    <row r="40" spans="1:9" x14ac:dyDescent="0.25">
      <c r="A40" s="18">
        <v>42522</v>
      </c>
      <c r="B40" s="17">
        <v>-255415.5</v>
      </c>
      <c r="C40" s="19">
        <v>-186003.4</v>
      </c>
      <c r="D40" s="19">
        <v>457106.4</v>
      </c>
      <c r="E40" s="17">
        <v>-18102.2</v>
      </c>
      <c r="F40" s="20">
        <f t="shared" si="1"/>
        <v>-2414.7000000000007</v>
      </c>
      <c r="G40" s="21">
        <v>103000</v>
      </c>
      <c r="H40" s="21" t="s">
        <v>0</v>
      </c>
      <c r="I40" s="22">
        <v>100585.3</v>
      </c>
    </row>
    <row r="41" spans="1:9" x14ac:dyDescent="0.25">
      <c r="A41" s="18">
        <v>42614</v>
      </c>
      <c r="B41" s="17">
        <v>-254499.1</v>
      </c>
      <c r="C41" s="19">
        <v>-181601</v>
      </c>
      <c r="D41" s="19">
        <v>457923.6</v>
      </c>
      <c r="E41" s="17">
        <v>-14229</v>
      </c>
      <c r="F41" s="20">
        <f t="shared" si="1"/>
        <v>7594.5</v>
      </c>
      <c r="G41" s="21">
        <v>120705</v>
      </c>
      <c r="H41" s="21" t="s">
        <v>0</v>
      </c>
      <c r="I41" s="22">
        <v>128299.5</v>
      </c>
    </row>
    <row r="42" spans="1:9" x14ac:dyDescent="0.25">
      <c r="A42" s="18">
        <v>42705</v>
      </c>
      <c r="B42" s="17">
        <v>-267512.5</v>
      </c>
      <c r="C42" s="19">
        <v>-162073.79999999999</v>
      </c>
      <c r="D42" s="19">
        <v>509226.2</v>
      </c>
      <c r="E42" s="17">
        <v>-30761.399999999998</v>
      </c>
      <c r="F42" s="20">
        <f t="shared" si="1"/>
        <v>48878.500000000029</v>
      </c>
      <c r="G42" s="21">
        <v>89000</v>
      </c>
      <c r="H42" s="21" t="s">
        <v>0</v>
      </c>
      <c r="I42" s="22">
        <v>137878.5</v>
      </c>
    </row>
    <row r="43" spans="1:9" x14ac:dyDescent="0.25">
      <c r="A43" s="18">
        <v>42825</v>
      </c>
      <c r="B43" s="17">
        <v>-267562.40000000002</v>
      </c>
      <c r="C43" s="19">
        <v>-133135.90000000002</v>
      </c>
      <c r="D43" s="19">
        <v>544205.1</v>
      </c>
      <c r="E43" s="17">
        <v>-62097.699999999968</v>
      </c>
      <c r="F43" s="20">
        <f t="shared" si="1"/>
        <v>81409.099999999962</v>
      </c>
      <c r="G43" s="21">
        <v>88840</v>
      </c>
      <c r="H43" s="21" t="s">
        <v>0</v>
      </c>
      <c r="I43" s="22">
        <v>170257.3</v>
      </c>
    </row>
    <row r="44" spans="1:9" x14ac:dyDescent="0.25">
      <c r="A44" s="18">
        <v>42916</v>
      </c>
      <c r="B44" s="17">
        <v>-301775.5</v>
      </c>
      <c r="C44" s="19">
        <v>-140476.99999999997</v>
      </c>
      <c r="D44" s="19">
        <v>542983.60000000009</v>
      </c>
      <c r="E44" s="17">
        <v>-66884.000000000015</v>
      </c>
      <c r="F44" s="20">
        <f t="shared" si="1"/>
        <v>33847.100000000079</v>
      </c>
      <c r="G44" s="21">
        <v>70737.5</v>
      </c>
      <c r="H44" s="21" t="s">
        <v>0</v>
      </c>
      <c r="I44" s="22">
        <v>104584.6</v>
      </c>
    </row>
    <row r="45" spans="1:9" x14ac:dyDescent="0.25">
      <c r="A45" s="18">
        <v>43008</v>
      </c>
      <c r="B45" s="17">
        <v>-297683.09999999998</v>
      </c>
      <c r="C45" s="19">
        <v>-134023.79999999999</v>
      </c>
      <c r="D45" s="19">
        <v>509123.6</v>
      </c>
      <c r="E45" s="17">
        <v>-41688.6</v>
      </c>
      <c r="F45" s="20">
        <f t="shared" si="1"/>
        <v>35728.100000000013</v>
      </c>
      <c r="G45" s="21">
        <v>123150</v>
      </c>
      <c r="H45" s="21" t="s">
        <v>0</v>
      </c>
      <c r="I45" s="22">
        <v>158878.1</v>
      </c>
    </row>
    <row r="46" spans="1:9" x14ac:dyDescent="0.25">
      <c r="A46" s="18">
        <v>43100</v>
      </c>
      <c r="B46" s="17">
        <v>-308146.3</v>
      </c>
      <c r="C46" s="19">
        <v>-144480.4</v>
      </c>
      <c r="D46" s="19">
        <v>528460.39999999991</v>
      </c>
      <c r="E46" s="17">
        <v>-12488.399999999958</v>
      </c>
      <c r="F46" s="20">
        <f t="shared" si="1"/>
        <v>63345.299999999996</v>
      </c>
      <c r="G46" s="21">
        <v>159990</v>
      </c>
      <c r="H46" s="21" t="s">
        <v>0</v>
      </c>
      <c r="I46" s="22">
        <v>223335.3</v>
      </c>
    </row>
    <row r="47" spans="1:9" x14ac:dyDescent="0.25">
      <c r="A47" s="18">
        <v>43160</v>
      </c>
      <c r="B47" s="17">
        <v>-302042.8</v>
      </c>
      <c r="C47" s="19">
        <v>-180504.6</v>
      </c>
      <c r="D47" s="19">
        <v>484199.3</v>
      </c>
      <c r="E47" s="17">
        <v>-33650.400000000023</v>
      </c>
      <c r="F47" s="20">
        <f>B47+C47+D47+E47</f>
        <v>-31998.500000000058</v>
      </c>
      <c r="G47" s="21">
        <v>185103.2</v>
      </c>
      <c r="H47" s="21" t="s">
        <v>0</v>
      </c>
      <c r="I47" s="22">
        <v>153104.70000000001</v>
      </c>
    </row>
    <row r="48" spans="1:9" x14ac:dyDescent="0.25">
      <c r="A48" s="18">
        <v>43281</v>
      </c>
      <c r="B48" s="17">
        <v>-334282.7</v>
      </c>
      <c r="C48" s="19">
        <v>-175279.09999999998</v>
      </c>
      <c r="D48" s="19">
        <v>408472.6</v>
      </c>
      <c r="E48" s="17">
        <v>-18794.399999999994</v>
      </c>
      <c r="F48" s="20">
        <f t="shared" ref="F48:F74" si="2">B48+C48+D48+E48</f>
        <v>-119883.6</v>
      </c>
      <c r="G48" s="21">
        <v>283075.3</v>
      </c>
      <c r="H48" s="21" t="s">
        <v>0</v>
      </c>
      <c r="I48" s="22">
        <v>163191.69999999998</v>
      </c>
    </row>
    <row r="49" spans="1:9" x14ac:dyDescent="0.25">
      <c r="A49" s="18">
        <v>43373</v>
      </c>
      <c r="B49" s="17">
        <v>-320520.40000000002</v>
      </c>
      <c r="C49" s="19">
        <v>-185086.7</v>
      </c>
      <c r="D49" s="19">
        <v>394238</v>
      </c>
      <c r="E49" s="17">
        <v>4806.3</v>
      </c>
      <c r="F49" s="20">
        <f t="shared" si="2"/>
        <v>-106562.80000000003</v>
      </c>
      <c r="G49" s="21">
        <v>282430</v>
      </c>
      <c r="H49" s="21" t="s">
        <v>0</v>
      </c>
      <c r="I49" s="22">
        <v>175867.2</v>
      </c>
    </row>
    <row r="50" spans="1:9" x14ac:dyDescent="0.25">
      <c r="A50" s="18">
        <v>43435</v>
      </c>
      <c r="B50" s="17">
        <v>-350207.6</v>
      </c>
      <c r="C50" s="19">
        <v>-164995.79999999999</v>
      </c>
      <c r="D50" s="19">
        <v>439849.6</v>
      </c>
      <c r="E50" s="17">
        <f>-8456.9+5547.7</f>
        <v>-2909.2</v>
      </c>
      <c r="F50" s="20">
        <f t="shared" si="2"/>
        <v>-78262.999999999985</v>
      </c>
      <c r="G50" s="21">
        <v>248180</v>
      </c>
      <c r="H50" s="21" t="s">
        <v>0</v>
      </c>
      <c r="I50" s="22">
        <v>169917</v>
      </c>
    </row>
    <row r="51" spans="1:9" x14ac:dyDescent="0.25">
      <c r="A51" s="18">
        <v>43555</v>
      </c>
      <c r="B51" s="17">
        <v>-329231.59999999998</v>
      </c>
      <c r="C51" s="19">
        <v>-166782.39999999999</v>
      </c>
      <c r="D51" s="19">
        <v>417991.1</v>
      </c>
      <c r="E51" s="17">
        <f>-12469.6+13221.2</f>
        <v>751.60000000000036</v>
      </c>
      <c r="F51" s="20">
        <f t="shared" si="2"/>
        <v>-77271.300000000017</v>
      </c>
      <c r="G51" s="21">
        <v>287000</v>
      </c>
      <c r="H51" s="21" t="s">
        <v>0</v>
      </c>
      <c r="I51" s="22">
        <v>209728.7</v>
      </c>
    </row>
    <row r="52" spans="1:9" x14ac:dyDescent="0.25">
      <c r="A52" s="18">
        <v>43619</v>
      </c>
      <c r="B52" s="17">
        <v>-383003.4</v>
      </c>
      <c r="C52" s="19">
        <v>-121713.1</v>
      </c>
      <c r="D52" s="19">
        <v>377197.7</v>
      </c>
      <c r="E52" s="17">
        <f>-8859.6+21793.6</f>
        <v>12933.999999999998</v>
      </c>
      <c r="F52" s="20">
        <f t="shared" si="2"/>
        <v>-114584.79999999999</v>
      </c>
      <c r="G52" s="21">
        <v>335077.8</v>
      </c>
      <c r="H52" s="21" t="s">
        <v>0</v>
      </c>
      <c r="I52" s="22">
        <v>220493</v>
      </c>
    </row>
    <row r="53" spans="1:9" x14ac:dyDescent="0.25">
      <c r="A53" s="18">
        <v>43738</v>
      </c>
      <c r="B53" s="17">
        <v>-373777.4</v>
      </c>
      <c r="C53" s="19">
        <v>-143734.80000000005</v>
      </c>
      <c r="D53" s="19">
        <v>291333.89999999997</v>
      </c>
      <c r="E53" s="17">
        <v>30289.799999999996</v>
      </c>
      <c r="F53" s="20">
        <f t="shared" si="2"/>
        <v>-195888.50000000012</v>
      </c>
      <c r="G53" s="21">
        <v>399460.9</v>
      </c>
      <c r="H53" s="21" t="s">
        <v>0</v>
      </c>
      <c r="I53" s="22">
        <v>203572.4</v>
      </c>
    </row>
    <row r="54" spans="1:9" x14ac:dyDescent="0.25">
      <c r="A54" s="18">
        <v>43800</v>
      </c>
      <c r="B54" s="17">
        <v>-414814.9</v>
      </c>
      <c r="C54" s="19">
        <v>-129390.69999999995</v>
      </c>
      <c r="D54" s="19">
        <v>324827.99999999988</v>
      </c>
      <c r="E54" s="17">
        <v>9460.8999999999942</v>
      </c>
      <c r="F54" s="20">
        <f t="shared" si="2"/>
        <v>-209916.7000000001</v>
      </c>
      <c r="G54" s="21">
        <v>422379.9</v>
      </c>
      <c r="H54" s="21" t="s">
        <v>0</v>
      </c>
      <c r="I54" s="22">
        <v>212463.19999999998</v>
      </c>
    </row>
    <row r="55" spans="1:9" x14ac:dyDescent="0.25">
      <c r="A55" s="18">
        <v>43921</v>
      </c>
      <c r="B55" s="17">
        <v>-386208.7</v>
      </c>
      <c r="C55" s="19">
        <v>-167019.50000000006</v>
      </c>
      <c r="D55" s="19">
        <v>290112.40000000002</v>
      </c>
      <c r="E55" s="17">
        <v>26354.099999999966</v>
      </c>
      <c r="F55" s="20">
        <f t="shared" si="2"/>
        <v>-236761.70000000007</v>
      </c>
      <c r="G55" s="21">
        <v>420106.2</v>
      </c>
      <c r="H55" s="21" t="s">
        <v>0</v>
      </c>
      <c r="I55" s="22">
        <v>183344.5</v>
      </c>
    </row>
    <row r="56" spans="1:9" x14ac:dyDescent="0.25">
      <c r="A56" s="18">
        <v>44012</v>
      </c>
      <c r="B56" s="17">
        <v>-434272.9</v>
      </c>
      <c r="C56" s="19">
        <v>-184618.59999999998</v>
      </c>
      <c r="D56" s="19">
        <v>303340.50000000012</v>
      </c>
      <c r="E56" s="17">
        <v>100752.00000000009</v>
      </c>
      <c r="F56" s="20">
        <f t="shared" si="2"/>
        <v>-214798.9999999998</v>
      </c>
      <c r="G56" s="21">
        <v>421436.2</v>
      </c>
      <c r="H56" s="21" t="s">
        <v>0</v>
      </c>
      <c r="I56" s="22">
        <v>206637.19999999998</v>
      </c>
    </row>
    <row r="57" spans="1:9" x14ac:dyDescent="0.25">
      <c r="A57" s="18">
        <v>44104</v>
      </c>
      <c r="B57" s="17">
        <v>-454635.1</v>
      </c>
      <c r="C57" s="19">
        <v>-165920.40000000002</v>
      </c>
      <c r="D57" s="19">
        <v>453949.3</v>
      </c>
      <c r="E57" s="17">
        <v>37269.000000000029</v>
      </c>
      <c r="F57" s="20">
        <f t="shared" si="2"/>
        <v>-129337.19999999998</v>
      </c>
      <c r="G57" s="21">
        <v>360450</v>
      </c>
      <c r="H57" s="21" t="s">
        <v>0</v>
      </c>
      <c r="I57" s="22">
        <v>231112.8</v>
      </c>
    </row>
    <row r="58" spans="1:9" x14ac:dyDescent="0.25">
      <c r="A58" s="18">
        <v>44196</v>
      </c>
      <c r="B58" s="17">
        <v>-503703.5</v>
      </c>
      <c r="C58" s="19">
        <v>-120577.99999999994</v>
      </c>
      <c r="D58" s="19">
        <v>438033.59999999992</v>
      </c>
      <c r="E58" s="17">
        <v>107600.69999999995</v>
      </c>
      <c r="F58" s="20">
        <f t="shared" si="2"/>
        <v>-78647.200000000128</v>
      </c>
      <c r="G58" s="21">
        <v>298901.2</v>
      </c>
      <c r="H58" s="21" t="s">
        <v>0</v>
      </c>
      <c r="I58" s="22">
        <v>220254</v>
      </c>
    </row>
    <row r="59" spans="1:9" x14ac:dyDescent="0.25">
      <c r="A59" s="18">
        <v>44286</v>
      </c>
      <c r="B59" s="17">
        <v>-474986</v>
      </c>
      <c r="C59" s="19">
        <v>-119123.90000000002</v>
      </c>
      <c r="D59" s="19">
        <v>345417.5</v>
      </c>
      <c r="E59" s="17">
        <v>96707.4</v>
      </c>
      <c r="F59" s="20">
        <f t="shared" si="2"/>
        <v>-151985.00000000003</v>
      </c>
      <c r="G59" s="21">
        <v>295757</v>
      </c>
      <c r="H59" s="21" t="s">
        <v>0</v>
      </c>
      <c r="I59" s="22">
        <v>143772</v>
      </c>
    </row>
    <row r="60" spans="1:9" x14ac:dyDescent="0.25">
      <c r="A60" s="18">
        <v>44377</v>
      </c>
      <c r="B60" s="17">
        <v>-536813.30000000005</v>
      </c>
      <c r="C60" s="19">
        <v>-114588.39999999997</v>
      </c>
      <c r="D60" s="19">
        <v>404650.20000000007</v>
      </c>
      <c r="E60" s="17">
        <v>134604.49999999994</v>
      </c>
      <c r="F60" s="20">
        <f t="shared" si="2"/>
        <v>-112146.99999999994</v>
      </c>
      <c r="G60" s="21">
        <v>319679.40000000002</v>
      </c>
      <c r="H60" s="21" t="s">
        <v>0</v>
      </c>
      <c r="I60" s="22">
        <v>207532.39999999997</v>
      </c>
    </row>
    <row r="61" spans="1:9" x14ac:dyDescent="0.25">
      <c r="A61" s="18">
        <v>44440</v>
      </c>
      <c r="B61" s="17">
        <v>-551949.19999999995</v>
      </c>
      <c r="C61" s="19">
        <v>-90803.900000000023</v>
      </c>
      <c r="D61" s="19">
        <v>264284.70000000007</v>
      </c>
      <c r="E61" s="17">
        <v>188117.50000000003</v>
      </c>
      <c r="F61" s="20">
        <f t="shared" si="2"/>
        <v>-190350.89999999988</v>
      </c>
      <c r="G61" s="21">
        <v>400478.4</v>
      </c>
      <c r="H61" s="21" t="s">
        <v>0</v>
      </c>
      <c r="I61" s="22">
        <v>210127.5</v>
      </c>
    </row>
    <row r="62" spans="1:9" x14ac:dyDescent="0.25">
      <c r="A62" s="18">
        <v>44532</v>
      </c>
      <c r="B62" s="17">
        <v>-567563.80000000005</v>
      </c>
      <c r="C62" s="19">
        <v>-141348.09999999974</v>
      </c>
      <c r="D62" s="19">
        <v>152245.70000000007</v>
      </c>
      <c r="E62" s="17">
        <v>210143.30000000008</v>
      </c>
      <c r="F62" s="20">
        <f t="shared" si="2"/>
        <v>-346522.89999999967</v>
      </c>
      <c r="G62" s="21">
        <v>505085.89999999997</v>
      </c>
      <c r="H62" s="21" t="s">
        <v>0</v>
      </c>
      <c r="I62" s="22">
        <v>158563.00000000003</v>
      </c>
    </row>
    <row r="63" spans="1:9" x14ac:dyDescent="0.25">
      <c r="A63" s="18" t="s">
        <v>43</v>
      </c>
      <c r="B63" s="17">
        <v>-546469.1</v>
      </c>
      <c r="C63" s="19">
        <v>-113493.90000000002</v>
      </c>
      <c r="D63" s="19">
        <v>173399.60000000009</v>
      </c>
      <c r="E63" s="17">
        <v>204659.1</v>
      </c>
      <c r="F63" s="20">
        <f t="shared" si="2"/>
        <v>-281904.29999999993</v>
      </c>
      <c r="G63" s="21">
        <v>538183.4</v>
      </c>
      <c r="H63" s="21" t="s">
        <v>0</v>
      </c>
      <c r="I63" s="22">
        <v>256279.10000000003</v>
      </c>
    </row>
    <row r="64" spans="1:9" x14ac:dyDescent="0.25">
      <c r="A64" s="18" t="s">
        <v>44</v>
      </c>
      <c r="B64" s="17">
        <v>-612603.1</v>
      </c>
      <c r="C64" s="19">
        <v>-232158.59999999998</v>
      </c>
      <c r="D64" s="19">
        <v>537846.19999999984</v>
      </c>
      <c r="E64" s="17">
        <v>117813.90000000002</v>
      </c>
      <c r="F64" s="20">
        <f t="shared" si="2"/>
        <v>-189101.60000000009</v>
      </c>
      <c r="G64" s="21">
        <v>548718.4</v>
      </c>
      <c r="H64" s="21" t="s">
        <v>0</v>
      </c>
      <c r="I64" s="22">
        <v>359616.8</v>
      </c>
    </row>
    <row r="65" spans="1:9" x14ac:dyDescent="0.25">
      <c r="A65" s="63" t="s">
        <v>45</v>
      </c>
      <c r="B65" s="17">
        <v>-637223.76899300003</v>
      </c>
      <c r="C65" s="19">
        <v>-252190.39650000015</v>
      </c>
      <c r="D65" s="19">
        <v>779485.98271699995</v>
      </c>
      <c r="E65" s="17">
        <v>105217.36792799999</v>
      </c>
      <c r="F65" s="20">
        <f t="shared" si="2"/>
        <v>-4710.8148480002419</v>
      </c>
      <c r="G65" s="21">
        <v>608525.50230699999</v>
      </c>
      <c r="H65" s="21" t="s">
        <v>0</v>
      </c>
      <c r="I65" s="22">
        <v>603814.72909600008</v>
      </c>
    </row>
    <row r="66" spans="1:9" x14ac:dyDescent="0.25">
      <c r="A66" s="63" t="s">
        <v>46</v>
      </c>
      <c r="B66" s="17">
        <v>-674447.89805900003</v>
      </c>
      <c r="C66" s="19">
        <v>-252046.931431</v>
      </c>
      <c r="D66" s="19">
        <v>689618.96390200011</v>
      </c>
      <c r="E66" s="17">
        <v>89746.069340000002</v>
      </c>
      <c r="F66" s="20">
        <f t="shared" si="2"/>
        <v>-147129.79624799994</v>
      </c>
      <c r="G66" s="21">
        <v>530844.11366799998</v>
      </c>
      <c r="H66" s="21">
        <v>0</v>
      </c>
      <c r="I66" s="22">
        <v>383714.35905700002</v>
      </c>
    </row>
    <row r="67" spans="1:9" x14ac:dyDescent="0.25">
      <c r="A67" s="63" t="s">
        <v>47</v>
      </c>
      <c r="B67" s="17">
        <v>-662738.99003600003</v>
      </c>
      <c r="C67" s="19">
        <v>-280639.79968799994</v>
      </c>
      <c r="D67" s="19">
        <v>681001.9119810001</v>
      </c>
      <c r="E67" s="17">
        <v>78813.178443000026</v>
      </c>
      <c r="F67" s="20">
        <f t="shared" si="2"/>
        <v>-183563.69929999992</v>
      </c>
      <c r="G67" s="21">
        <v>444450.21294499998</v>
      </c>
      <c r="H67" s="21">
        <v>0</v>
      </c>
      <c r="I67" s="22">
        <v>260886.55528200002</v>
      </c>
    </row>
    <row r="68" spans="1:9" x14ac:dyDescent="0.25">
      <c r="A68" s="63" t="s">
        <v>48</v>
      </c>
      <c r="B68" s="17">
        <v>-562287.52265900001</v>
      </c>
      <c r="C68" s="19">
        <v>-532892.04039021803</v>
      </c>
      <c r="D68" s="19">
        <v>849738.11194477486</v>
      </c>
      <c r="E68" s="17">
        <v>260412.52274809993</v>
      </c>
      <c r="F68" s="20">
        <f t="shared" si="2"/>
        <v>14971.071643656644</v>
      </c>
      <c r="G68" s="21">
        <v>459113.42516599997</v>
      </c>
      <c r="H68" s="21">
        <v>0</v>
      </c>
      <c r="I68" s="22">
        <v>474084.53844650241</v>
      </c>
    </row>
    <row r="69" spans="1:9" x14ac:dyDescent="0.25">
      <c r="A69" s="63" t="s">
        <v>49</v>
      </c>
      <c r="B69" s="17">
        <v>-654947.44100500003</v>
      </c>
      <c r="C69" s="19">
        <v>-701824.79262814065</v>
      </c>
      <c r="D69" s="19">
        <v>929154.29895926733</v>
      </c>
      <c r="E69" s="17">
        <v>301914.99312790664</v>
      </c>
      <c r="F69" s="20">
        <f t="shared" si="2"/>
        <v>-125702.94154596661</v>
      </c>
      <c r="G69" s="21">
        <v>578345.89752900007</v>
      </c>
      <c r="H69" s="21">
        <v>0</v>
      </c>
      <c r="I69" s="22">
        <v>452642.99762014532</v>
      </c>
    </row>
    <row r="70" spans="1:9" x14ac:dyDescent="0.25">
      <c r="A70" s="63" t="s">
        <v>50</v>
      </c>
      <c r="B70" s="17">
        <v>-734642.405745</v>
      </c>
      <c r="C70" s="19">
        <v>-652621.78762628185</v>
      </c>
      <c r="D70" s="19">
        <v>923994.10000000009</v>
      </c>
      <c r="E70" s="17">
        <v>369314.99999999994</v>
      </c>
      <c r="F70" s="20">
        <f t="shared" si="2"/>
        <v>-93955.093371281924</v>
      </c>
      <c r="G70" s="21">
        <v>577718.59962499992</v>
      </c>
      <c r="H70" s="21">
        <v>0</v>
      </c>
      <c r="I70" s="22">
        <v>483763.50103750051</v>
      </c>
    </row>
    <row r="71" spans="1:9" x14ac:dyDescent="0.25">
      <c r="A71" s="63" t="s">
        <v>51</v>
      </c>
      <c r="B71" s="17">
        <v>-706584.1</v>
      </c>
      <c r="C71" s="19">
        <v>-513773.49999999994</v>
      </c>
      <c r="D71" s="19">
        <v>786081.2</v>
      </c>
      <c r="E71" s="17">
        <v>339333.49999999988</v>
      </c>
      <c r="F71" s="20">
        <f t="shared" si="2"/>
        <v>-94942.900000000023</v>
      </c>
      <c r="G71" s="21">
        <v>575137</v>
      </c>
      <c r="H71" s="21">
        <v>0</v>
      </c>
      <c r="I71" s="22">
        <v>480194.10000000003</v>
      </c>
    </row>
    <row r="72" spans="1:9" x14ac:dyDescent="0.25">
      <c r="A72" s="63" t="s">
        <v>52</v>
      </c>
      <c r="B72" s="17">
        <v>-910411.9</v>
      </c>
      <c r="C72" s="19">
        <v>-533814.60000000009</v>
      </c>
      <c r="D72" s="19">
        <v>1094424.5</v>
      </c>
      <c r="E72" s="17">
        <v>416166.39999999997</v>
      </c>
      <c r="F72" s="20">
        <f t="shared" si="2"/>
        <v>66364.399999999965</v>
      </c>
      <c r="G72" s="21">
        <v>538216.6</v>
      </c>
      <c r="H72" s="21">
        <v>0</v>
      </c>
      <c r="I72" s="22">
        <v>604581</v>
      </c>
    </row>
    <row r="73" spans="1:9" x14ac:dyDescent="0.25">
      <c r="A73" s="63" t="s">
        <v>53</v>
      </c>
      <c r="B73" s="17">
        <v>-1060485</v>
      </c>
      <c r="C73" s="19">
        <v>-622133.29999999993</v>
      </c>
      <c r="D73" s="19">
        <v>1476286.2999999998</v>
      </c>
      <c r="E73" s="17">
        <v>531750.5</v>
      </c>
      <c r="F73" s="20">
        <f t="shared" si="2"/>
        <v>325418.5</v>
      </c>
      <c r="G73" s="21">
        <v>445966.1</v>
      </c>
      <c r="H73" s="21">
        <v>0</v>
      </c>
      <c r="I73" s="22">
        <v>771384.6</v>
      </c>
    </row>
    <row r="74" spans="1:9" x14ac:dyDescent="0.25">
      <c r="A74" s="63" t="s">
        <v>54</v>
      </c>
      <c r="B74" s="17">
        <v>-1172577.5</v>
      </c>
      <c r="C74" s="19">
        <v>-548227.89999999991</v>
      </c>
      <c r="D74" s="19">
        <v>1805579.6</v>
      </c>
      <c r="E74" s="17">
        <v>163140.69999999998</v>
      </c>
      <c r="F74" s="20">
        <f t="shared" si="2"/>
        <v>247914.90000000017</v>
      </c>
      <c r="G74" s="21">
        <v>485501.2</v>
      </c>
      <c r="H74" s="21">
        <v>0</v>
      </c>
      <c r="I74" s="22">
        <v>733416.1</v>
      </c>
    </row>
    <row r="75" spans="1:9" x14ac:dyDescent="0.25">
      <c r="A75" s="63" t="s">
        <v>55</v>
      </c>
      <c r="B75" s="17">
        <v>-1195546.8999999999</v>
      </c>
      <c r="C75" s="19">
        <v>-692738.10000000009</v>
      </c>
      <c r="D75" s="19">
        <v>1551627.4</v>
      </c>
      <c r="E75" s="17">
        <v>460773.19999999995</v>
      </c>
      <c r="F75" s="20">
        <v>124115.59999999986</v>
      </c>
      <c r="G75" s="21">
        <v>475996.5</v>
      </c>
      <c r="H75" s="21">
        <v>0</v>
      </c>
      <c r="I75" s="22">
        <v>600112.10000000009</v>
      </c>
    </row>
    <row r="76" spans="1:9" x14ac:dyDescent="0.25">
      <c r="A76" s="63" t="s">
        <v>83</v>
      </c>
      <c r="B76" s="17">
        <v>-1323551.3999999999</v>
      </c>
      <c r="C76" s="19">
        <v>-568852.99999999977</v>
      </c>
      <c r="D76" s="19">
        <v>1799662.9000000004</v>
      </c>
      <c r="E76" s="17">
        <v>324870.7</v>
      </c>
      <c r="F76" s="20">
        <v>232129.20000000071</v>
      </c>
      <c r="G76" s="21">
        <v>435479.1</v>
      </c>
      <c r="H76" s="21">
        <v>0</v>
      </c>
      <c r="I76" s="22">
        <v>667608.30000000005</v>
      </c>
    </row>
    <row r="77" spans="1:9" x14ac:dyDescent="0.25">
      <c r="A77" s="63" t="s">
        <v>86</v>
      </c>
      <c r="B77" s="17">
        <v>-1356636.7</v>
      </c>
      <c r="C77" s="19">
        <v>-687889.89999999967</v>
      </c>
      <c r="D77" s="19">
        <v>1946720.9000000001</v>
      </c>
      <c r="E77" s="17">
        <v>452665.80000000005</v>
      </c>
      <c r="F77" s="20">
        <v>354860.10000000056</v>
      </c>
      <c r="G77" s="21">
        <v>417169.6</v>
      </c>
      <c r="H77" s="21">
        <v>0</v>
      </c>
      <c r="I77" s="22">
        <v>772029.70000000007</v>
      </c>
    </row>
    <row r="78" spans="1:9" x14ac:dyDescent="0.25">
      <c r="A78" s="63" t="s">
        <v>91</v>
      </c>
      <c r="B78" s="17">
        <v>-1425672.4</v>
      </c>
      <c r="C78" s="19">
        <v>-529875.19999999995</v>
      </c>
      <c r="D78" s="19">
        <v>1792977.5999999999</v>
      </c>
      <c r="E78" s="17">
        <v>559688</v>
      </c>
      <c r="F78" s="20">
        <v>397118</v>
      </c>
      <c r="G78" s="21">
        <v>384373.5</v>
      </c>
      <c r="H78" s="21">
        <v>0</v>
      </c>
      <c r="I78" s="22">
        <v>781491.49999999988</v>
      </c>
    </row>
    <row r="79" spans="1:9" x14ac:dyDescent="0.25">
      <c r="A79" s="69" t="s">
        <v>1</v>
      </c>
      <c r="B79" s="70"/>
      <c r="C79" s="70"/>
      <c r="D79" s="70"/>
      <c r="E79" s="70"/>
      <c r="F79" s="70"/>
      <c r="G79" s="70"/>
      <c r="H79" s="70"/>
      <c r="I79" s="71"/>
    </row>
    <row r="80" spans="1:9" x14ac:dyDescent="0.25">
      <c r="A80" s="72"/>
      <c r="B80" s="73"/>
      <c r="C80" s="73"/>
      <c r="D80" s="73"/>
      <c r="E80" s="73"/>
      <c r="F80" s="73"/>
      <c r="G80" s="73"/>
      <c r="H80" s="73"/>
      <c r="I80" s="74"/>
    </row>
  </sheetData>
  <mergeCells count="3">
    <mergeCell ref="A3:I3"/>
    <mergeCell ref="A4:I4"/>
    <mergeCell ref="A79:I80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98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7" sqref="L17"/>
    </sheetView>
  </sheetViews>
  <sheetFormatPr baseColWidth="10" defaultColWidth="10.6640625" defaultRowHeight="15.75" x14ac:dyDescent="0.25"/>
  <cols>
    <col min="1" max="1" width="30.88671875" customWidth="1"/>
    <col min="2" max="2" width="24.88671875" bestFit="1" customWidth="1"/>
    <col min="3" max="3" width="17.21875" customWidth="1"/>
    <col min="4" max="4" width="14.109375" customWidth="1"/>
    <col min="5" max="5" width="13.6640625" customWidth="1"/>
    <col min="6" max="6" width="16.88671875" customWidth="1"/>
    <col min="7" max="7" width="16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32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51">
        <v>2008</v>
      </c>
      <c r="B7" s="17">
        <v>-124230.9</v>
      </c>
      <c r="C7" s="17">
        <v>159092.20000000007</v>
      </c>
      <c r="D7" s="19">
        <v>76990.5</v>
      </c>
      <c r="E7" s="17">
        <v>-73758.899999999994</v>
      </c>
      <c r="F7" s="20">
        <f t="shared" ref="F7:F19" si="0">B7+C7+D7+E7</f>
        <v>38092.900000000081</v>
      </c>
      <c r="G7" s="21" t="s">
        <v>0</v>
      </c>
      <c r="H7" s="21">
        <v>12000</v>
      </c>
      <c r="I7" s="22">
        <v>26092.9</v>
      </c>
    </row>
    <row r="8" spans="1:10" x14ac:dyDescent="0.25">
      <c r="A8" s="51">
        <v>2009</v>
      </c>
      <c r="B8" s="17">
        <v>-136206.20000000001</v>
      </c>
      <c r="C8" s="17">
        <v>144966.20000000007</v>
      </c>
      <c r="D8" s="19">
        <v>167752.20000000001</v>
      </c>
      <c r="E8" s="17">
        <v>-111607</v>
      </c>
      <c r="F8" s="20">
        <f t="shared" si="0"/>
        <v>64905.20000000007</v>
      </c>
      <c r="G8" s="21" t="s">
        <v>0</v>
      </c>
      <c r="H8" s="21">
        <v>10000</v>
      </c>
      <c r="I8" s="22">
        <v>54905.2</v>
      </c>
    </row>
    <row r="9" spans="1:10" x14ac:dyDescent="0.25">
      <c r="A9" s="51">
        <v>2010</v>
      </c>
      <c r="B9" s="17">
        <v>-155835.20000000001</v>
      </c>
      <c r="C9" s="19">
        <v>141613.59999999998</v>
      </c>
      <c r="D9" s="19">
        <v>150905.29999999999</v>
      </c>
      <c r="E9" s="17">
        <v>-80805.200000000012</v>
      </c>
      <c r="F9" s="20">
        <f t="shared" si="0"/>
        <v>55878.499999999942</v>
      </c>
      <c r="G9" s="21" t="s">
        <v>0</v>
      </c>
      <c r="H9" s="21">
        <v>7000</v>
      </c>
      <c r="I9" s="22">
        <v>48878.5</v>
      </c>
    </row>
    <row r="10" spans="1:10" x14ac:dyDescent="0.25">
      <c r="A10" s="51">
        <v>2011</v>
      </c>
      <c r="B10" s="17">
        <v>-170106</v>
      </c>
      <c r="C10" s="19">
        <v>82293.999999999942</v>
      </c>
      <c r="D10" s="19">
        <v>211644.79999999999</v>
      </c>
      <c r="E10" s="17">
        <v>-113876.4</v>
      </c>
      <c r="F10" s="20">
        <f t="shared" si="0"/>
        <v>9956.399999999936</v>
      </c>
      <c r="G10" s="21">
        <v>25301.3</v>
      </c>
      <c r="H10" s="21" t="s">
        <v>0</v>
      </c>
      <c r="I10" s="22">
        <v>35257.700000000004</v>
      </c>
    </row>
    <row r="11" spans="1:10" x14ac:dyDescent="0.25">
      <c r="A11" s="51">
        <v>2012</v>
      </c>
      <c r="B11" s="17">
        <v>-198246.9</v>
      </c>
      <c r="C11" s="19">
        <v>66928.899999999907</v>
      </c>
      <c r="D11" s="19">
        <v>285507.40000000002</v>
      </c>
      <c r="E11" s="17">
        <v>-104682</v>
      </c>
      <c r="F11" s="20">
        <f t="shared" si="0"/>
        <v>49507.399999999936</v>
      </c>
      <c r="G11" s="21" t="s">
        <v>0</v>
      </c>
      <c r="H11" s="21">
        <v>6800</v>
      </c>
      <c r="I11" s="22">
        <v>42707.4</v>
      </c>
    </row>
    <row r="12" spans="1:10" x14ac:dyDescent="0.25">
      <c r="A12" s="51">
        <v>2013</v>
      </c>
      <c r="B12" s="17">
        <v>-211683.7</v>
      </c>
      <c r="C12" s="19">
        <v>118133.79999999987</v>
      </c>
      <c r="D12" s="19">
        <v>229474</v>
      </c>
      <c r="E12" s="17">
        <v>-50539.299999999996</v>
      </c>
      <c r="F12" s="20">
        <f t="shared" si="0"/>
        <v>85384.799999999872</v>
      </c>
      <c r="G12" s="21" t="s">
        <v>0</v>
      </c>
      <c r="H12" s="21" t="s">
        <v>0</v>
      </c>
      <c r="I12" s="22">
        <v>85384.8</v>
      </c>
    </row>
    <row r="13" spans="1:10" x14ac:dyDescent="0.25">
      <c r="A13" s="51">
        <v>2014</v>
      </c>
      <c r="B13" s="17">
        <v>-227340.9</v>
      </c>
      <c r="C13" s="19">
        <v>128675.9</v>
      </c>
      <c r="D13" s="19">
        <v>263591.09999999998</v>
      </c>
      <c r="E13" s="17">
        <v>-45206</v>
      </c>
      <c r="F13" s="20">
        <f t="shared" si="0"/>
        <v>119720.09999999998</v>
      </c>
      <c r="G13" s="21">
        <v>2000</v>
      </c>
      <c r="H13" s="21" t="s">
        <v>0</v>
      </c>
      <c r="I13" s="22">
        <v>121720.1</v>
      </c>
    </row>
    <row r="14" spans="1:10" x14ac:dyDescent="0.25">
      <c r="A14" s="51">
        <v>2015</v>
      </c>
      <c r="B14" s="17">
        <v>-230723.7</v>
      </c>
      <c r="C14" s="19">
        <v>-132985.60000000001</v>
      </c>
      <c r="D14" s="19">
        <v>452581.6</v>
      </c>
      <c r="E14" s="17">
        <v>-24111.8</v>
      </c>
      <c r="F14" s="20">
        <f t="shared" si="0"/>
        <v>64760.499999999927</v>
      </c>
      <c r="G14" s="21">
        <v>21800</v>
      </c>
      <c r="H14" s="21" t="s">
        <v>0</v>
      </c>
      <c r="I14" s="22">
        <v>86560.5</v>
      </c>
    </row>
    <row r="15" spans="1:10" x14ac:dyDescent="0.25">
      <c r="A15" s="51">
        <v>2016</v>
      </c>
      <c r="B15" s="17">
        <v>-267512.5</v>
      </c>
      <c r="C15" s="19">
        <v>-162073.79999999999</v>
      </c>
      <c r="D15" s="19">
        <v>509226.2</v>
      </c>
      <c r="E15" s="17">
        <v>-30761.399999999998</v>
      </c>
      <c r="F15" s="20">
        <f t="shared" si="0"/>
        <v>48878.500000000029</v>
      </c>
      <c r="G15" s="21">
        <v>89000</v>
      </c>
      <c r="H15" s="21" t="s">
        <v>0</v>
      </c>
      <c r="I15" s="22">
        <v>137878.5</v>
      </c>
    </row>
    <row r="16" spans="1:10" x14ac:dyDescent="0.25">
      <c r="A16" s="51">
        <v>2017</v>
      </c>
      <c r="B16" s="17">
        <v>-308146.3</v>
      </c>
      <c r="C16" s="19">
        <v>-144480.4</v>
      </c>
      <c r="D16" s="19">
        <v>528460.39999999991</v>
      </c>
      <c r="E16" s="17">
        <v>-12488.399999999958</v>
      </c>
      <c r="F16" s="20">
        <f t="shared" si="0"/>
        <v>63345.299999999996</v>
      </c>
      <c r="G16" s="21">
        <v>159990</v>
      </c>
      <c r="H16" s="21" t="s">
        <v>0</v>
      </c>
      <c r="I16" s="22">
        <v>223335.3</v>
      </c>
    </row>
    <row r="17" spans="1:9" x14ac:dyDescent="0.25">
      <c r="A17" s="51">
        <v>2018</v>
      </c>
      <c r="B17" s="17">
        <v>-350207.6</v>
      </c>
      <c r="C17" s="19">
        <v>-164995.79999999999</v>
      </c>
      <c r="D17" s="19">
        <v>439849.6</v>
      </c>
      <c r="E17" s="17">
        <f>-8456.9+5547.7</f>
        <v>-2909.2</v>
      </c>
      <c r="F17" s="20">
        <f t="shared" si="0"/>
        <v>-78262.999999999985</v>
      </c>
      <c r="G17" s="21">
        <v>248180</v>
      </c>
      <c r="H17" s="21" t="s">
        <v>0</v>
      </c>
      <c r="I17" s="22">
        <v>169917</v>
      </c>
    </row>
    <row r="18" spans="1:9" x14ac:dyDescent="0.25">
      <c r="A18" s="51">
        <v>2019</v>
      </c>
      <c r="B18" s="17">
        <v>-414814.9</v>
      </c>
      <c r="C18" s="19">
        <v>-129390.69999999995</v>
      </c>
      <c r="D18" s="19">
        <v>324827.99999999988</v>
      </c>
      <c r="E18" s="17">
        <v>9460.8999999999942</v>
      </c>
      <c r="F18" s="20">
        <f t="shared" si="0"/>
        <v>-209916.7000000001</v>
      </c>
      <c r="G18" s="21">
        <v>422379.9</v>
      </c>
      <c r="H18" s="21" t="s">
        <v>0</v>
      </c>
      <c r="I18" s="22">
        <v>212463.19999999998</v>
      </c>
    </row>
    <row r="19" spans="1:9" x14ac:dyDescent="0.25">
      <c r="A19" s="51">
        <v>2020</v>
      </c>
      <c r="B19" s="17">
        <v>-503703.5</v>
      </c>
      <c r="C19" s="19">
        <v>-120577.99999999994</v>
      </c>
      <c r="D19" s="19">
        <v>438033.59999999992</v>
      </c>
      <c r="E19" s="17">
        <v>107600.69999999995</v>
      </c>
      <c r="F19" s="20">
        <f t="shared" si="0"/>
        <v>-78647.200000000128</v>
      </c>
      <c r="G19" s="21">
        <v>298901.2</v>
      </c>
      <c r="H19" s="21" t="s">
        <v>0</v>
      </c>
      <c r="I19" s="22">
        <v>220254</v>
      </c>
    </row>
    <row r="20" spans="1:9" x14ac:dyDescent="0.25">
      <c r="A20" s="51">
        <v>2021</v>
      </c>
      <c r="B20" s="17">
        <v>-567563.80000000005</v>
      </c>
      <c r="C20" s="19">
        <v>-141348.09999999974</v>
      </c>
      <c r="D20" s="19">
        <v>152245.70000000007</v>
      </c>
      <c r="E20" s="17">
        <v>210143.30000000008</v>
      </c>
      <c r="F20" s="20">
        <v>-346522.89999999967</v>
      </c>
      <c r="G20" s="21">
        <v>505085.89999999997</v>
      </c>
      <c r="H20" s="21" t="s">
        <v>0</v>
      </c>
      <c r="I20" s="22">
        <v>158563.00000000003</v>
      </c>
    </row>
    <row r="21" spans="1:9" x14ac:dyDescent="0.25">
      <c r="A21" s="51" t="s">
        <v>41</v>
      </c>
      <c r="B21" s="17">
        <v>-674447.89805900003</v>
      </c>
      <c r="C21" s="19">
        <v>-252046.931431</v>
      </c>
      <c r="D21" s="19">
        <v>689618.96390200011</v>
      </c>
      <c r="E21" s="17">
        <v>89746.069340000002</v>
      </c>
      <c r="F21" s="20">
        <v>-147129.79624799994</v>
      </c>
      <c r="G21" s="21">
        <v>530844.11366799998</v>
      </c>
      <c r="H21" s="21" t="s">
        <v>0</v>
      </c>
      <c r="I21" s="22">
        <v>383714.35905700002</v>
      </c>
    </row>
    <row r="22" spans="1:9" x14ac:dyDescent="0.25">
      <c r="A22" s="51" t="s">
        <v>42</v>
      </c>
      <c r="B22" s="17">
        <v>-734642.405745</v>
      </c>
      <c r="C22" s="19">
        <v>-652621.78762628185</v>
      </c>
      <c r="D22" s="19">
        <v>923994.10000000009</v>
      </c>
      <c r="E22" s="17">
        <v>369314.99999999994</v>
      </c>
      <c r="F22" s="20">
        <f>B22+C22+D22+E22</f>
        <v>-93955.093371281924</v>
      </c>
      <c r="G22" s="21">
        <v>577718.59962499992</v>
      </c>
      <c r="H22" s="21" t="s">
        <v>0</v>
      </c>
      <c r="I22" s="22">
        <v>483763.50103750051</v>
      </c>
    </row>
    <row r="23" spans="1:9" x14ac:dyDescent="0.25">
      <c r="A23" s="51" t="s">
        <v>40</v>
      </c>
      <c r="B23" s="17">
        <v>-1172577.5</v>
      </c>
      <c r="C23" s="19">
        <v>-548227.89999999991</v>
      </c>
      <c r="D23" s="19">
        <v>1805579.6</v>
      </c>
      <c r="E23" s="17">
        <v>163140.69999999998</v>
      </c>
      <c r="F23" s="20">
        <v>247914.90000000017</v>
      </c>
      <c r="G23" s="21">
        <v>485501.2</v>
      </c>
      <c r="H23" s="21" t="s">
        <v>0</v>
      </c>
      <c r="I23" s="22">
        <v>733416.1</v>
      </c>
    </row>
    <row r="24" spans="1:9" x14ac:dyDescent="0.25">
      <c r="A24" s="51" t="s">
        <v>90</v>
      </c>
      <c r="B24" s="17">
        <v>-1425672.4</v>
      </c>
      <c r="C24" s="19">
        <v>-529875.19999999995</v>
      </c>
      <c r="D24" s="19">
        <v>1792977.5999999999</v>
      </c>
      <c r="E24" s="17">
        <v>559688</v>
      </c>
      <c r="F24" s="20">
        <v>397118</v>
      </c>
      <c r="G24" s="21">
        <v>384373.5</v>
      </c>
      <c r="H24" s="21" t="s">
        <v>0</v>
      </c>
      <c r="I24" s="22">
        <v>781491.49999999988</v>
      </c>
    </row>
    <row r="25" spans="1:9" x14ac:dyDescent="0.25">
      <c r="A25" s="69" t="s">
        <v>1</v>
      </c>
      <c r="B25" s="70"/>
      <c r="C25" s="70"/>
      <c r="D25" s="70"/>
      <c r="E25" s="70"/>
      <c r="F25" s="70"/>
      <c r="G25" s="70"/>
      <c r="H25" s="70"/>
      <c r="I25" s="71"/>
    </row>
    <row r="26" spans="1:9" x14ac:dyDescent="0.25">
      <c r="A26" s="72"/>
      <c r="B26" s="73"/>
      <c r="C26" s="73"/>
      <c r="D26" s="73"/>
      <c r="E26" s="73"/>
      <c r="F26" s="73"/>
      <c r="G26" s="73"/>
      <c r="H26" s="73"/>
      <c r="I26" s="74"/>
    </row>
    <row r="97" spans="1:9" x14ac:dyDescent="0.25">
      <c r="A97" s="7" t="s">
        <v>1</v>
      </c>
      <c r="B97" s="5"/>
      <c r="C97" s="8"/>
      <c r="D97" s="8"/>
      <c r="E97" s="8"/>
      <c r="F97" s="6"/>
      <c r="G97" s="5"/>
      <c r="H97" s="5"/>
      <c r="I97" s="5"/>
    </row>
    <row r="98" spans="1:9" x14ac:dyDescent="0.25">
      <c r="A98" s="1"/>
      <c r="B98" s="4"/>
      <c r="C98" s="3"/>
      <c r="D98" s="3"/>
      <c r="E98" s="3"/>
      <c r="F98" s="2"/>
      <c r="G98" s="4"/>
      <c r="H98" s="4"/>
      <c r="I98" s="4"/>
    </row>
  </sheetData>
  <mergeCells count="3">
    <mergeCell ref="A3:I3"/>
    <mergeCell ref="A4:I4"/>
    <mergeCell ref="A25:I2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2016-04-25T06:24:00Z</cp:lastPrinted>
  <dcterms:created xsi:type="dcterms:W3CDTF">2000-09-13T06:17:48Z</dcterms:created>
  <dcterms:modified xsi:type="dcterms:W3CDTF">2026-03-10T15:15:58Z</dcterms:modified>
</cp:coreProperties>
</file>