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MARS-2026\"/>
    </mc:Choice>
  </mc:AlternateContent>
  <bookViews>
    <workbookView xWindow="0" yWindow="0" windowWidth="12090" windowHeight="7860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22" i="5" l="1"/>
  <c r="O23" i="5"/>
  <c r="O24" i="5"/>
  <c r="H23" i="5"/>
  <c r="H24" i="5"/>
  <c r="H22" i="5" l="1"/>
  <c r="H59" i="4" l="1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19" i="5" l="1"/>
  <c r="O20" i="5"/>
  <c r="O21" i="5"/>
  <c r="H18" i="5"/>
  <c r="H19" i="5"/>
  <c r="H20" i="5"/>
  <c r="H21" i="5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M186" i="3" l="1"/>
  <c r="O186" i="3" s="1"/>
  <c r="H186" i="3"/>
  <c r="M185" i="3"/>
  <c r="O185" i="3" s="1"/>
  <c r="H185" i="3"/>
  <c r="M184" i="3"/>
  <c r="O184" i="3" s="1"/>
  <c r="H184" i="3"/>
  <c r="O183" i="3"/>
  <c r="H183" i="3"/>
  <c r="O182" i="3"/>
  <c r="H182" i="3"/>
  <c r="O191" i="3"/>
  <c r="H191" i="3"/>
  <c r="O190" i="3"/>
  <c r="H190" i="3"/>
  <c r="O189" i="3"/>
  <c r="H189" i="3"/>
  <c r="O188" i="3"/>
  <c r="H188" i="3"/>
  <c r="O187" i="3"/>
  <c r="H187" i="3"/>
  <c r="O163" i="3" l="1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E19" i="5" l="1"/>
  <c r="O18" i="5"/>
  <c r="E18" i="5"/>
  <c r="E59" i="4"/>
  <c r="E58" i="4"/>
  <c r="H58" i="4" s="1"/>
  <c r="E57" i="4"/>
  <c r="H57" i="4" s="1"/>
  <c r="E56" i="4"/>
  <c r="H56" i="4" s="1"/>
  <c r="E55" i="4"/>
  <c r="H55" i="4" s="1"/>
  <c r="O54" i="4"/>
  <c r="E54" i="4"/>
  <c r="H54" i="4" s="1"/>
  <c r="O162" i="3" l="1"/>
  <c r="E162" i="3"/>
  <c r="H162" i="3" s="1"/>
  <c r="O161" i="3"/>
  <c r="E161" i="3"/>
  <c r="H161" i="3" s="1"/>
  <c r="O160" i="3"/>
  <c r="E160" i="3"/>
  <c r="H160" i="3" s="1"/>
  <c r="O159" i="3"/>
  <c r="E159" i="3"/>
  <c r="H159" i="3" s="1"/>
  <c r="O158" i="3"/>
  <c r="E158" i="3"/>
  <c r="H158" i="3" s="1"/>
  <c r="O157" i="3"/>
  <c r="E157" i="3"/>
  <c r="H157" i="3" s="1"/>
  <c r="O156" i="3"/>
  <c r="E156" i="3"/>
  <c r="H156" i="3" s="1"/>
  <c r="O155" i="3"/>
  <c r="E155" i="3"/>
  <c r="H155" i="3" s="1"/>
  <c r="O154" i="3"/>
  <c r="E154" i="3"/>
  <c r="H154" i="3" s="1"/>
  <c r="O153" i="3"/>
  <c r="E153" i="3"/>
  <c r="H153" i="3" s="1"/>
  <c r="O152" i="3"/>
  <c r="E152" i="3"/>
  <c r="H152" i="3" s="1"/>
  <c r="O151" i="3"/>
  <c r="E151" i="3"/>
  <c r="H151" i="3" s="1"/>
  <c r="O150" i="3"/>
  <c r="E150" i="3"/>
  <c r="H150" i="3" s="1"/>
  <c r="O149" i="3"/>
  <c r="E149" i="3"/>
  <c r="H149" i="3" s="1"/>
  <c r="O148" i="3"/>
  <c r="E148" i="3"/>
  <c r="H148" i="3" s="1"/>
  <c r="O147" i="3"/>
  <c r="E147" i="3"/>
  <c r="H147" i="3" s="1"/>
  <c r="O146" i="3"/>
  <c r="E146" i="3"/>
  <c r="H146" i="3" s="1"/>
  <c r="O145" i="3"/>
  <c r="H145" i="3"/>
  <c r="O53" i="4" l="1"/>
  <c r="H53" i="4"/>
  <c r="O52" i="4"/>
  <c r="H52" i="4"/>
  <c r="O144" i="3" l="1"/>
  <c r="H144" i="3"/>
  <c r="O143" i="3"/>
  <c r="E143" i="3"/>
  <c r="H143" i="3" s="1"/>
  <c r="O142" i="3"/>
  <c r="H142" i="3"/>
  <c r="O141" i="3"/>
  <c r="H141" i="3"/>
  <c r="O140" i="3"/>
  <c r="H140" i="3"/>
  <c r="O139" i="3"/>
  <c r="H139" i="3"/>
  <c r="O51" i="4" l="1"/>
  <c r="H51" i="4"/>
  <c r="O50" i="4"/>
  <c r="H50" i="4"/>
  <c r="O49" i="4"/>
  <c r="H49" i="4"/>
  <c r="O48" i="4"/>
  <c r="H48" i="4"/>
  <c r="H127" i="3"/>
  <c r="H128" i="3"/>
  <c r="H129" i="3"/>
  <c r="H130" i="3"/>
  <c r="H131" i="3"/>
  <c r="H132" i="3"/>
  <c r="H133" i="3"/>
  <c r="H134" i="3"/>
  <c r="H135" i="3"/>
  <c r="H136" i="3"/>
  <c r="H137" i="3"/>
  <c r="H138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7" i="5" l="1"/>
  <c r="H17" i="5"/>
  <c r="O16" i="5"/>
  <c r="H16" i="5"/>
  <c r="O47" i="4"/>
  <c r="H47" i="4"/>
  <c r="O126" i="3"/>
  <c r="H126" i="3"/>
  <c r="O15" i="5" l="1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8" i="5" l="1"/>
  <c r="H8" i="5"/>
  <c r="O7" i="5"/>
  <c r="H7" i="5"/>
  <c r="O18" i="4"/>
  <c r="H18" i="4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43" i="3"/>
  <c r="O44" i="3"/>
  <c r="O45" i="3"/>
  <c r="O46" i="3"/>
  <c r="O47" i="3"/>
  <c r="O48" i="3"/>
  <c r="O49" i="3"/>
  <c r="O50" i="3"/>
  <c r="O51" i="3"/>
  <c r="O52" i="3"/>
  <c r="O53" i="3"/>
  <c r="O54" i="3"/>
  <c r="H43" i="3"/>
  <c r="H44" i="3"/>
  <c r="H45" i="3"/>
  <c r="H46" i="3"/>
  <c r="H47" i="3"/>
  <c r="H48" i="3"/>
  <c r="H49" i="3"/>
  <c r="H50" i="3"/>
  <c r="H51" i="3"/>
  <c r="H52" i="3"/>
  <c r="H53" i="3"/>
  <c r="O78" i="3" l="1"/>
  <c r="O77" i="3"/>
  <c r="O76" i="3"/>
  <c r="O75" i="3"/>
  <c r="O74" i="3"/>
  <c r="O73" i="3"/>
  <c r="O42" i="3"/>
  <c r="H42" i="3"/>
  <c r="O41" i="3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O18" i="3"/>
  <c r="H18" i="3"/>
  <c r="O17" i="3"/>
  <c r="H17" i="3"/>
  <c r="O16" i="3"/>
  <c r="H16" i="3"/>
  <c r="O15" i="3"/>
  <c r="H15" i="3"/>
  <c r="O14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</calcChain>
</file>

<file path=xl/comments1.xml><?xml version="1.0" encoding="utf-8"?>
<comments xmlns="http://schemas.openxmlformats.org/spreadsheetml/2006/main">
  <authors>
    <author>IZERIMANA Hugues</author>
  </authors>
  <commentList>
    <comment ref="H202" authorId="0" shapeId="0">
      <text>
        <r>
          <rPr>
            <b/>
            <sz val="9"/>
            <color indexed="81"/>
            <rFont val="Tahoma"/>
            <family val="2"/>
          </rPr>
          <t>IZERIMANA Hugues:</t>
        </r>
        <r>
          <rPr>
            <sz val="9"/>
            <color indexed="81"/>
            <rFont val="Tahoma"/>
            <family val="2"/>
          </rPr>
          <t xml:space="preserve">
080,5</t>
        </r>
      </text>
    </comment>
  </commentList>
</comments>
</file>

<file path=xl/sharedStrings.xml><?xml version="1.0" encoding="utf-8"?>
<sst xmlns="http://schemas.openxmlformats.org/spreadsheetml/2006/main" count="177" uniqueCount="94">
  <si>
    <t xml:space="preserve"> </t>
  </si>
  <si>
    <t>Particuliers</t>
  </si>
  <si>
    <t>Total</t>
  </si>
  <si>
    <t>DEPOTS BANCAIRES PAR DETENTEUR EN BIF</t>
  </si>
  <si>
    <t>Source : Compilé sur base des données de la BRB,des banques commerciales et des CCP.</t>
  </si>
  <si>
    <t>Entreprises privées</t>
  </si>
  <si>
    <t>Sociétés à participation    publique</t>
  </si>
  <si>
    <t>Autres comptes</t>
  </si>
  <si>
    <t>Etablissements financiers</t>
  </si>
  <si>
    <t>Administrations Locales</t>
  </si>
  <si>
    <t xml:space="preserve">Particuliers </t>
  </si>
  <si>
    <t>Sociétés à  participation</t>
  </si>
  <si>
    <t>Dépôt à Vue</t>
  </si>
  <si>
    <t>Dépôt à terme</t>
  </si>
  <si>
    <t>Retour à la 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</si>
  <si>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</si>
  <si>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</si>
  <si>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</si>
  <si>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</si>
  <si>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</si>
  <si>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</si>
  <si>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</si>
  <si>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</si>
  <si>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</si>
  <si>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</si>
  <si>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</si>
  <si>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</si>
  <si>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Dépôts par détenteur en BIF</t>
  </si>
  <si>
    <t>Dépôts par détenteur en BIF données mensuelles</t>
  </si>
  <si>
    <t>Dépôts par détenteur en BIF données trimestrielles</t>
  </si>
  <si>
    <t>Dépôts par détenteur  données annuelles</t>
  </si>
  <si>
    <t>dépôts par détenteur en BIF.xls</t>
  </si>
  <si>
    <t>Dépôts à Vue</t>
  </si>
  <si>
    <t xml:space="preserve">Période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</si>
  <si>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</si>
  <si>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</si>
  <si>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</si>
  <si>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</si>
  <si>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</si>
  <si>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Dépôts bancaires par détenteur en BIF renseigne sur  les dépôts ventillés en BIF par terme et par détenteur et qui entre dans le calcul de la masse monétaire.</t>
  </si>
  <si>
    <t>II.10</t>
  </si>
  <si>
    <t>Mars-22</t>
  </si>
  <si>
    <t>Juin-22</t>
  </si>
  <si>
    <t>Sept-22</t>
  </si>
  <si>
    <t>Déc-22</t>
  </si>
  <si>
    <t>Mars-23</t>
  </si>
  <si>
    <t>Juin-23</t>
  </si>
  <si>
    <t>Sept-23</t>
  </si>
  <si>
    <t>Déc-23</t>
  </si>
  <si>
    <t>Mars-24</t>
  </si>
  <si>
    <t>Juin-24</t>
  </si>
  <si>
    <t>Sept-24</t>
  </si>
  <si>
    <t>Déc-24</t>
  </si>
  <si>
    <t>Mars-25</t>
  </si>
  <si>
    <t>Janvier-22</t>
  </si>
  <si>
    <t>Février-22</t>
  </si>
  <si>
    <t>Avril-22</t>
  </si>
  <si>
    <t>Mai-22</t>
  </si>
  <si>
    <t>Juillet-22</t>
  </si>
  <si>
    <t>Août-22</t>
  </si>
  <si>
    <t>Oct-22</t>
  </si>
  <si>
    <t>Nov-22</t>
  </si>
  <si>
    <t>Jan-23</t>
  </si>
  <si>
    <t>Fév-23</t>
  </si>
  <si>
    <t>Avril-23</t>
  </si>
  <si>
    <t>Mai-23</t>
  </si>
  <si>
    <t>Juillet-23</t>
  </si>
  <si>
    <t>Aout-23</t>
  </si>
  <si>
    <t>Oct-23</t>
  </si>
  <si>
    <t>Nov-23</t>
  </si>
  <si>
    <t>Jan-24</t>
  </si>
  <si>
    <t>Fév-24</t>
  </si>
  <si>
    <t>Avril-24</t>
  </si>
  <si>
    <t>Mai-24</t>
  </si>
  <si>
    <t>Juillet-24</t>
  </si>
  <si>
    <t>Aout-24</t>
  </si>
  <si>
    <t>Oct-24</t>
  </si>
  <si>
    <t>Nov-24</t>
  </si>
  <si>
    <t>Jan-25</t>
  </si>
  <si>
    <t>Fév-25</t>
  </si>
  <si>
    <t>Avril-25</t>
  </si>
  <si>
    <t>Mai-25</t>
  </si>
  <si>
    <t>Juin-25</t>
  </si>
  <si>
    <t>Juillet-25</t>
  </si>
  <si>
    <t>Aout-25</t>
  </si>
  <si>
    <t>Sept-25</t>
  </si>
  <si>
    <t>Oct-25</t>
  </si>
  <si>
    <t>Nov-25</t>
  </si>
  <si>
    <t>2025</t>
  </si>
  <si>
    <t>Déc-25</t>
  </si>
  <si>
    <t>Jan-26</t>
  </si>
  <si>
    <t>Fév-26</t>
  </si>
  <si>
    <t>Q1-2026</t>
  </si>
  <si>
    <t>Mars-26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</si>
</sst>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  <numFmt numFmtId="169" formatCode="_-* #,##0.00\ _F_-;\-* #,##0.00\ _F_-;_-* &quot;-&quot;??\ _F_-;_-@_-"/>
  </numFmts>
  <fonts count="23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Helv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 14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1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164" fontId="5" fillId="0" borderId="0" applyNumberFormat="0" applyFill="0" applyBorder="0" applyAlignment="0" applyProtection="0"/>
    <xf numFmtId="169" fontId="20" fillId="0" borderId="0" applyFont="0" applyFill="0" applyBorder="0" applyAlignment="0" applyProtection="0"/>
  </cellStyleXfs>
  <cellXfs count="65">
    <xf numFmtId="164" fontId="0" fillId="0" borderId="0" xfId="0"/>
    <xf numFmtId="164" fontId="1" fillId="0" borderId="0" xfId="0" applyFont="1" applyBorder="1"/>
    <xf numFmtId="164" fontId="1" fillId="0" borderId="0" xfId="0" applyNumberFormat="1" applyFont="1" applyBorder="1" applyAlignment="1" applyProtection="1"/>
    <xf numFmtId="164" fontId="2" fillId="0" borderId="2" xfId="0" applyNumberFormat="1" applyFont="1" applyBorder="1" applyAlignment="1" applyProtection="1">
      <alignment horizontal="left"/>
    </xf>
    <xf numFmtId="164" fontId="1" fillId="0" borderId="0" xfId="0" applyFont="1" applyFill="1" applyBorder="1"/>
    <xf numFmtId="164" fontId="1" fillId="0" borderId="1" xfId="0" applyNumberFormat="1" applyFont="1" applyBorder="1" applyAlignment="1" applyProtection="1">
      <alignment horizontal="left"/>
    </xf>
    <xf numFmtId="164" fontId="3" fillId="0" borderId="0" xfId="0" applyFont="1"/>
    <xf numFmtId="164" fontId="3" fillId="0" borderId="0" xfId="0" applyFont="1" applyBorder="1"/>
    <xf numFmtId="164" fontId="3" fillId="0" borderId="0" xfId="0" applyFont="1" applyFill="1" applyBorder="1"/>
    <xf numFmtId="164" fontId="3" fillId="0" borderId="0" xfId="0" applyNumberFormat="1" applyFont="1" applyBorder="1" applyAlignment="1" applyProtection="1"/>
    <xf numFmtId="164" fontId="3" fillId="0" borderId="1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left"/>
    </xf>
    <xf numFmtId="167" fontId="3" fillId="0" borderId="4" xfId="0" quotePrefix="1" applyNumberFormat="1" applyFont="1" applyBorder="1" applyAlignment="1" applyProtection="1">
      <alignment horizontal="left"/>
    </xf>
    <xf numFmtId="165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Fill="1" applyBorder="1" applyAlignment="1" applyProtection="1">
      <alignment horizontal="right"/>
    </xf>
    <xf numFmtId="164" fontId="5" fillId="0" borderId="1" xfId="1" applyBorder="1"/>
    <xf numFmtId="164" fontId="6" fillId="0" borderId="0" xfId="0" applyFont="1"/>
    <xf numFmtId="164" fontId="7" fillId="0" borderId="0" xfId="0" applyFont="1"/>
    <xf numFmtId="164" fontId="8" fillId="2" borderId="5" xfId="0" applyFont="1" applyFill="1" applyBorder="1"/>
    <xf numFmtId="164" fontId="9" fillId="3" borderId="0" xfId="1" applyFont="1" applyFill="1" applyAlignment="1" applyProtection="1"/>
    <xf numFmtId="164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68" fontId="7" fillId="0" borderId="0" xfId="0" applyNumberFormat="1" applyFont="1" applyAlignment="1">
      <alignment horizontal="left"/>
    </xf>
    <xf numFmtId="164" fontId="5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0" fillId="0" borderId="0" xfId="0" applyFont="1"/>
    <xf numFmtId="165" fontId="1" fillId="0" borderId="0" xfId="0" applyNumberFormat="1" applyFont="1" applyBorder="1" applyAlignment="1" applyProtection="1">
      <alignment horizontal="centerContinuous"/>
    </xf>
    <xf numFmtId="164" fontId="11" fillId="0" borderId="0" xfId="0" applyFont="1"/>
    <xf numFmtId="164" fontId="12" fillId="0" borderId="0" xfId="0" applyFont="1"/>
    <xf numFmtId="164" fontId="14" fillId="0" borderId="0" xfId="0" applyFont="1"/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3" xfId="0" applyFont="1" applyFill="1" applyBorder="1" applyAlignment="1">
      <alignment vertical="center" wrapText="1"/>
    </xf>
    <xf numFmtId="164" fontId="13" fillId="4" borderId="3" xfId="0" applyNumberFormat="1" applyFont="1" applyFill="1" applyBorder="1" applyAlignment="1" applyProtection="1">
      <alignment horizontal="center" vertical="center" wrapText="1"/>
    </xf>
    <xf numFmtId="164" fontId="14" fillId="0" borderId="0" xfId="0" applyFont="1" applyBorder="1"/>
    <xf numFmtId="164" fontId="13" fillId="0" borderId="2" xfId="0" applyFont="1" applyBorder="1"/>
    <xf numFmtId="164" fontId="15" fillId="0" borderId="2" xfId="0" applyFont="1" applyBorder="1"/>
    <xf numFmtId="1" fontId="3" fillId="5" borderId="4" xfId="0" quotePrefix="1" applyNumberFormat="1" applyFont="1" applyFill="1" applyBorder="1" applyAlignment="1" applyProtection="1">
      <alignment horizontal="left" vertical="top"/>
    </xf>
    <xf numFmtId="165" fontId="16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165" fontId="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Continuous"/>
    </xf>
    <xf numFmtId="165" fontId="4" fillId="0" borderId="4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</xf>
    <xf numFmtId="164" fontId="3" fillId="0" borderId="4" xfId="0" applyFont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 wrapText="1"/>
    </xf>
    <xf numFmtId="164" fontId="18" fillId="0" borderId="0" xfId="0" applyFont="1" applyAlignment="1">
      <alignment horizontal="justify" vertical="center"/>
    </xf>
    <xf numFmtId="164" fontId="17" fillId="0" borderId="4" xfId="0" applyFont="1" applyBorder="1" applyAlignment="1">
      <alignment horizontal="center" vertical="center" wrapText="1"/>
    </xf>
    <xf numFmtId="167" fontId="7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4" xfId="0" applyNumberFormat="1" applyFont="1" applyFill="1" applyBorder="1" applyAlignment="1" applyProtection="1">
      <alignment horizontal="center"/>
    </xf>
    <xf numFmtId="164" fontId="13" fillId="4" borderId="6" xfId="0" applyFont="1" applyFill="1" applyBorder="1" applyAlignment="1">
      <alignment horizontal="center" vertical="center"/>
    </xf>
    <xf numFmtId="164" fontId="13" fillId="4" borderId="7" xfId="0" applyFont="1" applyFill="1" applyBorder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left"/>
    </xf>
    <xf numFmtId="164" fontId="4" fillId="0" borderId="9" xfId="0" applyNumberFormat="1" applyFont="1" applyBorder="1" applyAlignment="1" applyProtection="1">
      <alignment horizontal="left"/>
    </xf>
    <xf numFmtId="164" fontId="4" fillId="0" borderId="10" xfId="0" applyNumberFormat="1" applyFont="1" applyBorder="1" applyAlignment="1" applyProtection="1">
      <alignment horizontal="left"/>
    </xf>
  </cellXfs>
  <cellStyles count="3">
    <cellStyle name="Hyperlink" xfId="1" builtinId="8"/>
    <cellStyle name="Milliers 45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/>
      <sheetData sheetId="3" refreshError="1">
        <row r="243">
          <cell r="GI243">
            <v>2342.6999999999998</v>
          </cell>
        </row>
        <row r="273">
          <cell r="GI273">
            <v>0</v>
          </cell>
          <cell r="GJ273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D1" workbookViewId="0">
      <selection activeCell="H13" sqref="H13"/>
    </sheetView>
  </sheetViews>
  <sheetFormatPr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18" customFormat="1"/>
    <row r="2" spans="2:5" s="18" customFormat="1">
      <c r="B2" s="53" t="s">
        <v>35</v>
      </c>
    </row>
    <row r="3" spans="2:5" s="18" customFormat="1">
      <c r="B3" s="53" t="s">
        <v>36</v>
      </c>
      <c r="C3"/>
    </row>
    <row r="4" spans="2:5" s="18" customFormat="1">
      <c r="B4" s="53" t="s">
        <v>37</v>
      </c>
    </row>
    <row r="5" spans="2:5" s="18" customFormat="1">
      <c r="B5" s="53" t="s">
        <v>38</v>
      </c>
    </row>
    <row r="6" spans="2:5" s="18" customFormat="1">
      <c r="B6" s="53"/>
    </row>
    <row r="7" spans="2:5" ht="18.75">
      <c r="B7" s="17" t="s">
        <v>27</v>
      </c>
    </row>
    <row r="9" spans="2:5">
      <c r="B9" s="18" t="s">
        <v>15</v>
      </c>
    </row>
    <row r="10" spans="2:5" ht="16.5" thickBot="1">
      <c r="B10" s="19" t="s">
        <v>16</v>
      </c>
      <c r="C10" s="19" t="s">
        <v>17</v>
      </c>
      <c r="D10" s="19" t="s">
        <v>18</v>
      </c>
      <c r="E10" s="19" t="s">
        <v>34</v>
      </c>
    </row>
    <row r="11" spans="2:5">
      <c r="B11" s="20" t="s">
        <v>19</v>
      </c>
      <c r="C11" s="21" t="s">
        <v>28</v>
      </c>
      <c r="D11" s="21" t="s">
        <v>19</v>
      </c>
      <c r="E11" s="55">
        <v>46082</v>
      </c>
    </row>
    <row r="12" spans="2:5">
      <c r="B12" s="20" t="s">
        <v>20</v>
      </c>
      <c r="C12" s="21" t="s">
        <v>29</v>
      </c>
      <c r="D12" s="21" t="s">
        <v>20</v>
      </c>
      <c r="E12" s="23" t="s">
        <v>92</v>
      </c>
    </row>
    <row r="13" spans="2:5">
      <c r="B13" s="20" t="s">
        <v>21</v>
      </c>
      <c r="C13" s="21" t="s">
        <v>30</v>
      </c>
      <c r="D13" s="21" t="s">
        <v>21</v>
      </c>
      <c r="E13" s="22" t="s">
        <v>88</v>
      </c>
    </row>
    <row r="15" spans="2:5">
      <c r="B15" s="18" t="s">
        <v>22</v>
      </c>
      <c r="C15" s="24"/>
    </row>
    <row r="16" spans="2:5">
      <c r="B16" s="18" t="s">
        <v>23</v>
      </c>
      <c r="C16" s="24"/>
    </row>
    <row r="18" spans="2:3">
      <c r="B18" s="18" t="s">
        <v>24</v>
      </c>
      <c r="C18" s="18" t="s">
        <v>31</v>
      </c>
    </row>
    <row r="19" spans="2:3">
      <c r="B19" s="18" t="s">
        <v>25</v>
      </c>
      <c r="C19" s="25" t="s">
        <v>26</v>
      </c>
    </row>
    <row r="22" spans="2:3" s="6" customFormat="1" ht="47.25">
      <c r="B22" s="54" t="s">
        <v>39</v>
      </c>
    </row>
    <row r="23" spans="2:3" s="6" customFormat="1">
      <c r="B23" s="47" t="s">
        <v>32</v>
      </c>
    </row>
    <row r="24" spans="2:3" s="6" customFormat="1">
      <c r="B24" s="48" t="s">
        <v>1</v>
      </c>
      <c r="C24" s="42"/>
    </row>
    <row r="25" spans="2:3" s="6" customFormat="1">
      <c r="B25" s="49" t="s">
        <v>5</v>
      </c>
      <c r="C25" s="43"/>
    </row>
    <row r="26" spans="2:3" s="6" customFormat="1">
      <c r="B26" s="50" t="s">
        <v>6</v>
      </c>
    </row>
    <row r="27" spans="2:3" s="6" customFormat="1">
      <c r="B27" s="50" t="s">
        <v>7</v>
      </c>
      <c r="C27" s="7"/>
    </row>
    <row r="28" spans="2:3" s="6" customFormat="1">
      <c r="B28" s="48" t="s">
        <v>8</v>
      </c>
      <c r="C28" s="42"/>
    </row>
    <row r="29" spans="2:3" s="6" customFormat="1">
      <c r="B29" s="49" t="s">
        <v>9</v>
      </c>
      <c r="C29" s="44"/>
    </row>
    <row r="30" spans="2:3" s="6" customFormat="1">
      <c r="B30" s="47" t="s">
        <v>13</v>
      </c>
      <c r="C30" s="44"/>
    </row>
    <row r="31" spans="2:3" s="6" customFormat="1">
      <c r="B31" s="48" t="s">
        <v>10</v>
      </c>
      <c r="C31" s="45"/>
    </row>
    <row r="32" spans="2:3" s="6" customFormat="1">
      <c r="B32" s="49" t="s">
        <v>5</v>
      </c>
      <c r="C32" s="44"/>
    </row>
    <row r="33" spans="2:3" s="6" customFormat="1">
      <c r="B33" s="49" t="s">
        <v>11</v>
      </c>
      <c r="C33" s="46"/>
    </row>
    <row r="34" spans="2:3" s="6" customFormat="1">
      <c r="B34" s="49" t="s">
        <v>7</v>
      </c>
      <c r="C34" s="46"/>
    </row>
    <row r="35" spans="2:3" s="6" customFormat="1">
      <c r="B35" s="49" t="s">
        <v>8</v>
      </c>
      <c r="C35" s="46"/>
    </row>
    <row r="36" spans="2:3" s="6" customFormat="1">
      <c r="B36" s="49" t="s">
        <v>9</v>
      </c>
    </row>
    <row r="37" spans="2:3" s="6" customFormat="1">
      <c r="C37" s="41"/>
    </row>
    <row r="38" spans="2:3">
      <c r="C38" s="28"/>
    </row>
    <row r="39" spans="2:3">
      <c r="B39" s="27"/>
    </row>
    <row r="40" spans="2:3">
      <c r="B40" s="29"/>
      <c r="C40" s="28"/>
    </row>
    <row r="41" spans="2:3">
      <c r="B41" s="30"/>
      <c r="C41" s="26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P226"/>
  <sheetViews>
    <sheetView zoomScale="90" zoomScaleNormal="90" workbookViewId="0">
      <pane xSplit="1" ySplit="6" topLeftCell="J211" activePane="bottomRight" state="frozen"/>
      <selection pane="topRight" activeCell="B1" sqref="B1"/>
      <selection pane="bottomLeft" activeCell="A7" sqref="A7"/>
      <selection pane="bottomRight" activeCell="B225" sqref="B225:O225"/>
    </sheetView>
  </sheetViews>
  <sheetFormatPr defaultColWidth="10.6640625" defaultRowHeight="15.75"/>
  <cols>
    <col min="1" max="1" width="28.33203125" customWidth="1"/>
    <col min="2" max="2" width="12.33203125" customWidth="1"/>
    <col min="3" max="3" width="11.77734375" customWidth="1"/>
    <col min="4" max="4" width="15.21875" customWidth="1"/>
    <col min="6" max="6" width="15" customWidth="1"/>
    <col min="7" max="7" width="15.88671875" customWidth="1"/>
    <col min="10" max="10" width="11.77734375" customWidth="1"/>
    <col min="11" max="11" width="13.109375" customWidth="1"/>
    <col min="13" max="13" width="14.5546875" customWidth="1"/>
    <col min="14" max="14" width="16.33203125" customWidth="1"/>
  </cols>
  <sheetData>
    <row r="1" spans="1:15">
      <c r="A1" s="16" t="s">
        <v>14</v>
      </c>
      <c r="B1" s="1"/>
      <c r="C1" s="1"/>
      <c r="D1" s="1"/>
      <c r="E1" s="1"/>
      <c r="F1" s="1"/>
      <c r="G1" s="4"/>
      <c r="H1" s="1"/>
      <c r="I1" s="1"/>
      <c r="J1" s="2"/>
      <c r="K1" s="1"/>
      <c r="L1" s="1"/>
      <c r="M1" s="1"/>
      <c r="N1" s="4"/>
      <c r="O1" s="39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51" t="s">
        <v>1</v>
      </c>
      <c r="C6" s="52" t="s">
        <v>5</v>
      </c>
      <c r="D6" s="36" t="s">
        <v>6</v>
      </c>
      <c r="E6" s="52" t="s">
        <v>7</v>
      </c>
      <c r="F6" s="52" t="s">
        <v>8</v>
      </c>
      <c r="G6" s="52" t="s">
        <v>9</v>
      </c>
      <c r="H6" s="51" t="s">
        <v>2</v>
      </c>
      <c r="I6" s="51" t="s">
        <v>10</v>
      </c>
      <c r="J6" s="52" t="s">
        <v>5</v>
      </c>
      <c r="K6" s="36" t="s">
        <v>11</v>
      </c>
      <c r="L6" s="52" t="s">
        <v>7</v>
      </c>
      <c r="M6" s="52" t="s">
        <v>8</v>
      </c>
      <c r="N6" s="52" t="s">
        <v>9</v>
      </c>
      <c r="O6" s="51" t="s">
        <v>2</v>
      </c>
    </row>
    <row r="7" spans="1:15" s="6" customFormat="1">
      <c r="A7" s="12">
        <v>39448</v>
      </c>
      <c r="B7" s="13">
        <v>83676</v>
      </c>
      <c r="C7" s="13">
        <v>29542.6</v>
      </c>
      <c r="D7" s="14">
        <v>13204.1</v>
      </c>
      <c r="E7" s="15">
        <v>28295.9</v>
      </c>
      <c r="F7" s="14">
        <v>1396.6</v>
      </c>
      <c r="G7" s="15">
        <v>590.79999999999995</v>
      </c>
      <c r="H7" s="14">
        <f t="shared" ref="H7:H66" si="0">SUM(B7:G7)</f>
        <v>156706</v>
      </c>
      <c r="I7" s="14">
        <v>55681.9</v>
      </c>
      <c r="J7" s="14">
        <v>12579.199999999999</v>
      </c>
      <c r="K7" s="14">
        <v>4522.7</v>
      </c>
      <c r="L7" s="14">
        <v>13115.199999999999</v>
      </c>
      <c r="M7" s="14">
        <v>44</v>
      </c>
      <c r="N7" s="15">
        <v>20.5</v>
      </c>
      <c r="O7" s="14">
        <f t="shared" ref="O7:O70" si="1">SUM(I7:N7)</f>
        <v>85963.5</v>
      </c>
    </row>
    <row r="8" spans="1:15" s="6" customFormat="1">
      <c r="A8" s="12">
        <v>39479</v>
      </c>
      <c r="B8" s="13">
        <v>78128.899999999994</v>
      </c>
      <c r="C8" s="13">
        <v>33565.599999999999</v>
      </c>
      <c r="D8" s="14">
        <v>13664.900000000001</v>
      </c>
      <c r="E8" s="15">
        <v>28028.399999999998</v>
      </c>
      <c r="F8" s="14">
        <v>3051.2</v>
      </c>
      <c r="G8" s="15">
        <v>525.79999999999995</v>
      </c>
      <c r="H8" s="14">
        <f t="shared" si="0"/>
        <v>156964.79999999999</v>
      </c>
      <c r="I8" s="14">
        <v>55703.8</v>
      </c>
      <c r="J8" s="14">
        <v>16088.6</v>
      </c>
      <c r="K8" s="14">
        <v>5543.2</v>
      </c>
      <c r="L8" s="14">
        <v>11487</v>
      </c>
      <c r="M8" s="14">
        <v>294</v>
      </c>
      <c r="N8" s="15">
        <v>20.2</v>
      </c>
      <c r="O8" s="14">
        <f t="shared" si="1"/>
        <v>89136.8</v>
      </c>
    </row>
    <row r="9" spans="1:15" s="6" customFormat="1">
      <c r="A9" s="12">
        <v>39508</v>
      </c>
      <c r="B9" s="13">
        <v>80105.399999999994</v>
      </c>
      <c r="C9" s="13">
        <v>34274.400000000001</v>
      </c>
      <c r="D9" s="14">
        <v>19149.599999999999</v>
      </c>
      <c r="E9" s="15">
        <v>32743.3</v>
      </c>
      <c r="F9" s="14">
        <v>2190.1999999999998</v>
      </c>
      <c r="G9" s="15">
        <v>469.40000000000003</v>
      </c>
      <c r="H9" s="14">
        <f t="shared" si="0"/>
        <v>168932.3</v>
      </c>
      <c r="I9" s="14">
        <v>56164</v>
      </c>
      <c r="J9" s="14">
        <v>13744.9</v>
      </c>
      <c r="K9" s="14">
        <v>6064.5</v>
      </c>
      <c r="L9" s="14">
        <v>12795.9</v>
      </c>
      <c r="M9" s="14">
        <v>294</v>
      </c>
      <c r="N9" s="15">
        <v>20.2</v>
      </c>
      <c r="O9" s="14">
        <f t="shared" si="1"/>
        <v>89083.499999999985</v>
      </c>
    </row>
    <row r="10" spans="1:15" s="6" customFormat="1">
      <c r="A10" s="12">
        <v>39539</v>
      </c>
      <c r="B10" s="13">
        <v>80417.899999999994</v>
      </c>
      <c r="C10" s="13">
        <v>35784.299999999996</v>
      </c>
      <c r="D10" s="14">
        <v>15644.500000000002</v>
      </c>
      <c r="E10" s="15">
        <v>29869.8</v>
      </c>
      <c r="F10" s="14">
        <v>2679</v>
      </c>
      <c r="G10" s="15">
        <v>380</v>
      </c>
      <c r="H10" s="14">
        <f t="shared" si="0"/>
        <v>164775.49999999997</v>
      </c>
      <c r="I10" s="14">
        <v>56964.9</v>
      </c>
      <c r="J10" s="14">
        <v>13887.099999999999</v>
      </c>
      <c r="K10" s="14">
        <v>5045.2</v>
      </c>
      <c r="L10" s="14">
        <v>12201.499999999998</v>
      </c>
      <c r="M10" s="14">
        <v>294</v>
      </c>
      <c r="N10" s="15">
        <v>20.399999999999999</v>
      </c>
      <c r="O10" s="14">
        <f t="shared" si="1"/>
        <v>88413.099999999991</v>
      </c>
    </row>
    <row r="11" spans="1:15" s="6" customFormat="1">
      <c r="A11" s="12">
        <v>39569</v>
      </c>
      <c r="B11" s="13">
        <v>74950.700000000012</v>
      </c>
      <c r="C11" s="13">
        <v>32884.5</v>
      </c>
      <c r="D11" s="14">
        <v>14710.599999999999</v>
      </c>
      <c r="E11" s="15">
        <v>31168.5</v>
      </c>
      <c r="F11" s="14">
        <v>2287.6</v>
      </c>
      <c r="G11" s="15">
        <v>460.9</v>
      </c>
      <c r="H11" s="14">
        <f t="shared" si="0"/>
        <v>156462.80000000002</v>
      </c>
      <c r="I11" s="14">
        <v>56922.200000000004</v>
      </c>
      <c r="J11" s="14">
        <v>13838.300000000001</v>
      </c>
      <c r="K11" s="14">
        <v>5589.7</v>
      </c>
      <c r="L11" s="14">
        <v>12985.7</v>
      </c>
      <c r="M11" s="14">
        <v>294</v>
      </c>
      <c r="N11" s="15">
        <v>20.399999999999999</v>
      </c>
      <c r="O11" s="14">
        <f t="shared" si="1"/>
        <v>89650.299999999988</v>
      </c>
    </row>
    <row r="12" spans="1:15" s="6" customFormat="1">
      <c r="A12" s="12">
        <v>39600</v>
      </c>
      <c r="B12" s="13">
        <v>78501.300000000017</v>
      </c>
      <c r="C12" s="13">
        <v>36647.800000000003</v>
      </c>
      <c r="D12" s="14">
        <v>16425.8</v>
      </c>
      <c r="E12" s="15">
        <v>32079.4</v>
      </c>
      <c r="F12" s="14">
        <v>2745.9000000000005</v>
      </c>
      <c r="G12" s="15">
        <v>631.70000000000005</v>
      </c>
      <c r="H12" s="14">
        <f t="shared" si="0"/>
        <v>167031.90000000002</v>
      </c>
      <c r="I12" s="14">
        <v>54282</v>
      </c>
      <c r="J12" s="14">
        <v>13208.199999999999</v>
      </c>
      <c r="K12" s="14">
        <v>5389.2999999999993</v>
      </c>
      <c r="L12" s="14">
        <v>13698.4</v>
      </c>
      <c r="M12" s="14">
        <v>250</v>
      </c>
      <c r="N12" s="15">
        <v>20.7</v>
      </c>
      <c r="O12" s="14">
        <f t="shared" si="1"/>
        <v>86848.599999999991</v>
      </c>
    </row>
    <row r="13" spans="1:15" s="6" customFormat="1">
      <c r="A13" s="12">
        <v>39630</v>
      </c>
      <c r="B13" s="13">
        <v>81612.999999999985</v>
      </c>
      <c r="C13" s="13">
        <v>36525.599999999999</v>
      </c>
      <c r="D13" s="14">
        <v>14267.000000000002</v>
      </c>
      <c r="E13" s="15">
        <v>33669.599999999999</v>
      </c>
      <c r="F13" s="14">
        <v>1906.8999999999999</v>
      </c>
      <c r="G13" s="15">
        <v>623.29999999999995</v>
      </c>
      <c r="H13" s="14">
        <f t="shared" si="0"/>
        <v>168605.39999999997</v>
      </c>
      <c r="I13" s="14">
        <v>57375.4</v>
      </c>
      <c r="J13" s="14">
        <v>12182.200000000003</v>
      </c>
      <c r="K13" s="14">
        <v>7829.1</v>
      </c>
      <c r="L13" s="14">
        <v>12960.599999999999</v>
      </c>
      <c r="M13" s="14">
        <v>844</v>
      </c>
      <c r="N13" s="15">
        <v>19.899999999999999</v>
      </c>
      <c r="O13" s="14">
        <f t="shared" si="1"/>
        <v>91211.200000000012</v>
      </c>
    </row>
    <row r="14" spans="1:15" s="6" customFormat="1">
      <c r="A14" s="12">
        <v>39661</v>
      </c>
      <c r="B14" s="13">
        <v>82561.599999999991</v>
      </c>
      <c r="C14" s="13">
        <v>41761.699999999997</v>
      </c>
      <c r="D14" s="14">
        <v>13902.8</v>
      </c>
      <c r="E14" s="15">
        <v>36383.9</v>
      </c>
      <c r="F14" s="14">
        <v>1927</v>
      </c>
      <c r="G14" s="15">
        <v>534.5</v>
      </c>
      <c r="H14" s="14">
        <f t="shared" si="0"/>
        <v>177071.49999999997</v>
      </c>
      <c r="I14" s="14">
        <v>55962.400000000009</v>
      </c>
      <c r="J14" s="14">
        <v>12724.3</v>
      </c>
      <c r="K14" s="14">
        <v>8819.4</v>
      </c>
      <c r="L14" s="14">
        <v>14379.7</v>
      </c>
      <c r="M14" s="14">
        <v>900</v>
      </c>
      <c r="N14" s="15">
        <v>20.099999999999998</v>
      </c>
      <c r="O14" s="14">
        <f t="shared" si="1"/>
        <v>92805.900000000009</v>
      </c>
    </row>
    <row r="15" spans="1:15" s="6" customFormat="1">
      <c r="A15" s="12">
        <v>39692</v>
      </c>
      <c r="B15" s="13">
        <v>87265.7</v>
      </c>
      <c r="C15" s="13">
        <v>42839</v>
      </c>
      <c r="D15" s="14">
        <v>15153.500000000002</v>
      </c>
      <c r="E15" s="15">
        <v>37224.699999999997</v>
      </c>
      <c r="F15" s="14">
        <v>1820</v>
      </c>
      <c r="G15" s="15">
        <v>534.70000000000005</v>
      </c>
      <c r="H15" s="14">
        <f t="shared" si="0"/>
        <v>184837.60000000003</v>
      </c>
      <c r="I15" s="14">
        <v>58563.700000000004</v>
      </c>
      <c r="J15" s="14">
        <v>12029.800000000001</v>
      </c>
      <c r="K15" s="14">
        <v>8505.6</v>
      </c>
      <c r="L15" s="14">
        <v>14850.7</v>
      </c>
      <c r="M15" s="14">
        <v>550</v>
      </c>
      <c r="N15" s="15">
        <v>20.099999999999998</v>
      </c>
      <c r="O15" s="14">
        <f t="shared" si="1"/>
        <v>94519.900000000009</v>
      </c>
    </row>
    <row r="16" spans="1:15" s="6" customFormat="1">
      <c r="A16" s="12">
        <v>39722</v>
      </c>
      <c r="B16" s="13">
        <v>89849.8</v>
      </c>
      <c r="C16" s="13">
        <v>40843.300000000003</v>
      </c>
      <c r="D16" s="14">
        <v>18895.999999999996</v>
      </c>
      <c r="E16" s="15">
        <v>35123.299999999996</v>
      </c>
      <c r="F16" s="14">
        <v>2347.2999999999997</v>
      </c>
      <c r="G16" s="15">
        <v>430.30000000000007</v>
      </c>
      <c r="H16" s="14">
        <f t="shared" si="0"/>
        <v>187489.99999999997</v>
      </c>
      <c r="I16" s="14">
        <v>59651.9</v>
      </c>
      <c r="J16" s="14">
        <v>12154.3</v>
      </c>
      <c r="K16" s="14">
        <v>9789.1</v>
      </c>
      <c r="L16" s="14">
        <v>14347.900000000001</v>
      </c>
      <c r="M16" s="14">
        <v>550</v>
      </c>
      <c r="N16" s="15">
        <v>20.2</v>
      </c>
      <c r="O16" s="14">
        <f t="shared" si="1"/>
        <v>96513.400000000009</v>
      </c>
    </row>
    <row r="17" spans="1:15" s="6" customFormat="1">
      <c r="A17" s="12">
        <v>39753</v>
      </c>
      <c r="B17" s="13">
        <v>92275.000000000015</v>
      </c>
      <c r="C17" s="13">
        <v>39465.100000000006</v>
      </c>
      <c r="D17" s="14">
        <v>17696.600000000002</v>
      </c>
      <c r="E17" s="15">
        <v>35466.199999999997</v>
      </c>
      <c r="F17" s="14">
        <v>1238.7</v>
      </c>
      <c r="G17" s="15">
        <v>420.7</v>
      </c>
      <c r="H17" s="14">
        <f t="shared" si="0"/>
        <v>186562.30000000005</v>
      </c>
      <c r="I17" s="14">
        <v>61460.7</v>
      </c>
      <c r="J17" s="14">
        <v>12387.600000000002</v>
      </c>
      <c r="K17" s="14">
        <v>9616.1</v>
      </c>
      <c r="L17" s="14">
        <v>15146.2</v>
      </c>
      <c r="M17" s="14">
        <v>550</v>
      </c>
      <c r="N17" s="15">
        <v>20.299999999999997</v>
      </c>
      <c r="O17" s="14">
        <f t="shared" si="1"/>
        <v>99180.900000000009</v>
      </c>
    </row>
    <row r="18" spans="1:15" s="6" customFormat="1">
      <c r="A18" s="12">
        <v>39783</v>
      </c>
      <c r="B18" s="13">
        <v>103932.4</v>
      </c>
      <c r="C18" s="13">
        <v>40671.000000000007</v>
      </c>
      <c r="D18" s="14">
        <v>21363.199999999997</v>
      </c>
      <c r="E18" s="15">
        <v>39031.300000000003</v>
      </c>
      <c r="F18" s="14">
        <v>1730.5</v>
      </c>
      <c r="G18" s="15">
        <v>333.5</v>
      </c>
      <c r="H18" s="14">
        <f t="shared" si="0"/>
        <v>207061.89999999997</v>
      </c>
      <c r="I18" s="14">
        <v>63450.8</v>
      </c>
      <c r="J18" s="14">
        <v>11550.8</v>
      </c>
      <c r="K18" s="14">
        <v>9384.2000000000007</v>
      </c>
      <c r="L18" s="14">
        <v>14877.299999999997</v>
      </c>
      <c r="M18" s="14">
        <v>550</v>
      </c>
      <c r="N18" s="15">
        <v>25.9</v>
      </c>
      <c r="O18" s="14">
        <f t="shared" si="1"/>
        <v>99839</v>
      </c>
    </row>
    <row r="19" spans="1:15" s="6" customFormat="1">
      <c r="A19" s="12">
        <v>39814</v>
      </c>
      <c r="B19" s="13">
        <v>100318</v>
      </c>
      <c r="C19" s="13">
        <v>39964.300000000003</v>
      </c>
      <c r="D19" s="14">
        <v>16798.000000000004</v>
      </c>
      <c r="E19" s="14">
        <v>40749.9</v>
      </c>
      <c r="F19" s="14">
        <v>1639.7</v>
      </c>
      <c r="G19" s="15">
        <v>303.89999999999998</v>
      </c>
      <c r="H19" s="14">
        <f t="shared" si="0"/>
        <v>199773.8</v>
      </c>
      <c r="I19" s="14">
        <v>61687.6</v>
      </c>
      <c r="J19" s="14">
        <v>13367.499999999998</v>
      </c>
      <c r="K19" s="14">
        <v>10833.2</v>
      </c>
      <c r="L19" s="14">
        <v>12348.8</v>
      </c>
      <c r="M19" s="14">
        <v>250</v>
      </c>
      <c r="N19" s="15">
        <v>37.9</v>
      </c>
      <c r="O19" s="14">
        <f t="shared" si="1"/>
        <v>98524.999999999985</v>
      </c>
    </row>
    <row r="20" spans="1:15" s="6" customFormat="1">
      <c r="A20" s="12">
        <v>39845</v>
      </c>
      <c r="B20" s="13">
        <v>102915.4</v>
      </c>
      <c r="C20" s="13">
        <v>38831.799999999996</v>
      </c>
      <c r="D20" s="14">
        <v>17193.7</v>
      </c>
      <c r="E20" s="14">
        <v>34826.6</v>
      </c>
      <c r="F20" s="14">
        <v>1217.0999999999999</v>
      </c>
      <c r="G20" s="15">
        <v>163</v>
      </c>
      <c r="H20" s="14">
        <f t="shared" si="0"/>
        <v>195147.6</v>
      </c>
      <c r="I20" s="14">
        <v>63509.200000000004</v>
      </c>
      <c r="J20" s="14">
        <v>10754.2</v>
      </c>
      <c r="K20" s="14">
        <v>10488.400000000001</v>
      </c>
      <c r="L20" s="14">
        <v>15282.3</v>
      </c>
      <c r="M20" s="14">
        <v>250</v>
      </c>
      <c r="N20" s="15">
        <v>25.6</v>
      </c>
      <c r="O20" s="14">
        <f t="shared" si="1"/>
        <v>100309.70000000003</v>
      </c>
    </row>
    <row r="21" spans="1:15" s="6" customFormat="1">
      <c r="A21" s="12">
        <v>39873</v>
      </c>
      <c r="B21" s="13">
        <v>103519.59999999998</v>
      </c>
      <c r="C21" s="13">
        <v>36016.199999999997</v>
      </c>
      <c r="D21" s="14">
        <v>16601.900000000001</v>
      </c>
      <c r="E21" s="14">
        <v>46042.600000000006</v>
      </c>
      <c r="F21" s="14">
        <v>1079.1999999999998</v>
      </c>
      <c r="G21" s="15">
        <v>338.8</v>
      </c>
      <c r="H21" s="14">
        <f t="shared" si="0"/>
        <v>203598.3</v>
      </c>
      <c r="I21" s="14">
        <v>64357.499999999993</v>
      </c>
      <c r="J21" s="14">
        <v>11339.100000000002</v>
      </c>
      <c r="K21" s="14">
        <v>9096.5</v>
      </c>
      <c r="L21" s="14">
        <v>14524.6</v>
      </c>
      <c r="M21" s="14">
        <v>650</v>
      </c>
      <c r="N21" s="15">
        <v>25.9</v>
      </c>
      <c r="O21" s="14">
        <f t="shared" si="1"/>
        <v>99993.599999999991</v>
      </c>
    </row>
    <row r="22" spans="1:15" s="6" customFormat="1">
      <c r="A22" s="12">
        <v>39904</v>
      </c>
      <c r="B22" s="13">
        <v>109338.30000000002</v>
      </c>
      <c r="C22" s="13">
        <v>37772.799999999996</v>
      </c>
      <c r="D22" s="14">
        <v>15613.699999999999</v>
      </c>
      <c r="E22" s="14">
        <v>36961.800000000003</v>
      </c>
      <c r="F22" s="14">
        <v>946.2</v>
      </c>
      <c r="G22" s="15">
        <v>188.1</v>
      </c>
      <c r="H22" s="14">
        <f t="shared" si="0"/>
        <v>200820.90000000005</v>
      </c>
      <c r="I22" s="14">
        <v>65108.200000000004</v>
      </c>
      <c r="J22" s="14">
        <v>10386.299999999999</v>
      </c>
      <c r="K22" s="14">
        <v>10526</v>
      </c>
      <c r="L22" s="14">
        <v>16348.099999999999</v>
      </c>
      <c r="M22" s="14">
        <v>250</v>
      </c>
      <c r="N22" s="15">
        <v>26</v>
      </c>
      <c r="O22" s="14">
        <f t="shared" si="1"/>
        <v>102644.6</v>
      </c>
    </row>
    <row r="23" spans="1:15" s="6" customFormat="1">
      <c r="A23" s="12">
        <v>39934</v>
      </c>
      <c r="B23" s="13">
        <v>103729.09999999999</v>
      </c>
      <c r="C23" s="13">
        <v>40619.799999999996</v>
      </c>
      <c r="D23" s="14">
        <v>13233.900000000001</v>
      </c>
      <c r="E23" s="14">
        <v>37366.099999999991</v>
      </c>
      <c r="F23" s="14">
        <v>904.40000000000009</v>
      </c>
      <c r="G23" s="15">
        <v>191.7</v>
      </c>
      <c r="H23" s="14">
        <f t="shared" si="0"/>
        <v>196044.99999999997</v>
      </c>
      <c r="I23" s="14">
        <v>67749.2</v>
      </c>
      <c r="J23" s="14">
        <v>10147.300000000001</v>
      </c>
      <c r="K23" s="14">
        <v>10424.099999999999</v>
      </c>
      <c r="L23" s="14">
        <v>16823.7</v>
      </c>
      <c r="M23" s="14">
        <v>250</v>
      </c>
      <c r="N23" s="15">
        <v>21.900000000000002</v>
      </c>
      <c r="O23" s="14">
        <f t="shared" si="1"/>
        <v>105416.2</v>
      </c>
    </row>
    <row r="24" spans="1:15" s="6" customFormat="1">
      <c r="A24" s="12">
        <v>39965</v>
      </c>
      <c r="B24" s="13">
        <v>107846.5</v>
      </c>
      <c r="C24" s="13">
        <v>41764.899999999994</v>
      </c>
      <c r="D24" s="14">
        <v>14119.099999999997</v>
      </c>
      <c r="E24" s="14">
        <v>37440.5</v>
      </c>
      <c r="F24" s="14">
        <v>1345.2</v>
      </c>
      <c r="G24" s="15">
        <v>205.59999999999997</v>
      </c>
      <c r="H24" s="14">
        <f t="shared" si="0"/>
        <v>202721.80000000002</v>
      </c>
      <c r="I24" s="14">
        <v>69651.399999999994</v>
      </c>
      <c r="J24" s="14">
        <v>11601.8</v>
      </c>
      <c r="K24" s="14">
        <v>10286.799999999999</v>
      </c>
      <c r="L24" s="14">
        <v>15119.4</v>
      </c>
      <c r="M24" s="14">
        <v>250</v>
      </c>
      <c r="N24" s="15">
        <v>6.2</v>
      </c>
      <c r="O24" s="14">
        <f t="shared" si="1"/>
        <v>106915.59999999999</v>
      </c>
    </row>
    <row r="25" spans="1:15" s="6" customFormat="1">
      <c r="A25" s="12">
        <v>39995</v>
      </c>
      <c r="B25" s="13">
        <v>104268.7</v>
      </c>
      <c r="C25" s="13">
        <v>40159.19999999999</v>
      </c>
      <c r="D25" s="14">
        <v>13548.9</v>
      </c>
      <c r="E25" s="14">
        <v>37773.9</v>
      </c>
      <c r="F25" s="14">
        <v>618.1</v>
      </c>
      <c r="G25" s="15">
        <v>282.60000000000002</v>
      </c>
      <c r="H25" s="14">
        <f t="shared" si="0"/>
        <v>196651.4</v>
      </c>
      <c r="I25" s="14">
        <v>68774.7</v>
      </c>
      <c r="J25" s="14">
        <v>12408.900000000001</v>
      </c>
      <c r="K25" s="14">
        <v>9773.3999999999978</v>
      </c>
      <c r="L25" s="14">
        <v>16260.9</v>
      </c>
      <c r="M25" s="14">
        <v>250</v>
      </c>
      <c r="N25" s="15">
        <v>6.5</v>
      </c>
      <c r="O25" s="14">
        <f t="shared" si="1"/>
        <v>107474.4</v>
      </c>
    </row>
    <row r="26" spans="1:15" s="6" customFormat="1">
      <c r="A26" s="12">
        <v>40026</v>
      </c>
      <c r="B26" s="13">
        <v>107737.8</v>
      </c>
      <c r="C26" s="13">
        <v>42012.1</v>
      </c>
      <c r="D26" s="14">
        <v>13748.999999999998</v>
      </c>
      <c r="E26" s="14">
        <v>41189.699999999997</v>
      </c>
      <c r="F26" s="14">
        <v>874.90000000000009</v>
      </c>
      <c r="G26" s="15">
        <v>230.89999999999998</v>
      </c>
      <c r="H26" s="14">
        <f t="shared" si="0"/>
        <v>205794.39999999997</v>
      </c>
      <c r="I26" s="14">
        <v>69235.399999999994</v>
      </c>
      <c r="J26" s="14">
        <v>11935.300000000001</v>
      </c>
      <c r="K26" s="14">
        <v>11096.8</v>
      </c>
      <c r="L26" s="14">
        <v>12767.800000000001</v>
      </c>
      <c r="M26" s="14">
        <v>250</v>
      </c>
      <c r="N26" s="15">
        <v>6.6</v>
      </c>
      <c r="O26" s="14">
        <f t="shared" si="1"/>
        <v>105291.90000000001</v>
      </c>
    </row>
    <row r="27" spans="1:15" s="6" customFormat="1">
      <c r="A27" s="12">
        <v>40057</v>
      </c>
      <c r="B27" s="13">
        <v>112286.00000000001</v>
      </c>
      <c r="C27" s="13">
        <v>46851.799999999996</v>
      </c>
      <c r="D27" s="14">
        <v>16743.099999999999</v>
      </c>
      <c r="E27" s="14">
        <v>51077.9</v>
      </c>
      <c r="F27" s="14">
        <v>1385.7</v>
      </c>
      <c r="G27" s="15">
        <v>492.1</v>
      </c>
      <c r="H27" s="14">
        <f t="shared" si="0"/>
        <v>228836.60000000003</v>
      </c>
      <c r="I27" s="14">
        <v>69047.299999999988</v>
      </c>
      <c r="J27" s="14">
        <v>12566.5</v>
      </c>
      <c r="K27" s="14">
        <v>8850.7000000000007</v>
      </c>
      <c r="L27" s="14">
        <v>10803.599999999997</v>
      </c>
      <c r="M27" s="14">
        <v>250</v>
      </c>
      <c r="N27" s="15">
        <v>6.8000000000000007</v>
      </c>
      <c r="O27" s="14">
        <f t="shared" si="1"/>
        <v>101524.89999999998</v>
      </c>
    </row>
    <row r="28" spans="1:15" s="6" customFormat="1">
      <c r="A28" s="12">
        <v>40087</v>
      </c>
      <c r="B28" s="13">
        <v>116031.29999999999</v>
      </c>
      <c r="C28" s="13">
        <v>45037.599999999991</v>
      </c>
      <c r="D28" s="14">
        <v>15812.5</v>
      </c>
      <c r="E28" s="14">
        <v>39818.899999999994</v>
      </c>
      <c r="F28" s="14">
        <v>1623.6</v>
      </c>
      <c r="G28" s="15">
        <v>591.6</v>
      </c>
      <c r="H28" s="14">
        <f t="shared" si="0"/>
        <v>218915.49999999997</v>
      </c>
      <c r="I28" s="14">
        <v>73659.8</v>
      </c>
      <c r="J28" s="14">
        <v>14396.400000000001</v>
      </c>
      <c r="K28" s="14">
        <v>8743.6999999999989</v>
      </c>
      <c r="L28" s="14">
        <v>13280.099999999999</v>
      </c>
      <c r="M28" s="14">
        <v>250</v>
      </c>
      <c r="N28" s="15">
        <v>6.7</v>
      </c>
      <c r="O28" s="14">
        <f t="shared" si="1"/>
        <v>110336.7</v>
      </c>
    </row>
    <row r="29" spans="1:15" s="6" customFormat="1">
      <c r="A29" s="12">
        <v>40118</v>
      </c>
      <c r="B29" s="13">
        <v>113923.90000000002</v>
      </c>
      <c r="C29" s="13">
        <v>39842.9</v>
      </c>
      <c r="D29" s="14">
        <v>13702.2</v>
      </c>
      <c r="E29" s="14">
        <v>40051.599999999999</v>
      </c>
      <c r="F29" s="14">
        <v>1941.6999999999998</v>
      </c>
      <c r="G29" s="15">
        <v>877.9</v>
      </c>
      <c r="H29" s="14">
        <f t="shared" si="0"/>
        <v>210340.20000000004</v>
      </c>
      <c r="I29" s="14">
        <v>77590.5</v>
      </c>
      <c r="J29" s="14">
        <v>14261</v>
      </c>
      <c r="K29" s="14">
        <v>9845.2999999999993</v>
      </c>
      <c r="L29" s="14">
        <v>13793.599999999999</v>
      </c>
      <c r="M29" s="14">
        <v>250</v>
      </c>
      <c r="N29" s="15">
        <v>6.7</v>
      </c>
      <c r="O29" s="14">
        <f t="shared" si="1"/>
        <v>115747.09999999999</v>
      </c>
    </row>
    <row r="30" spans="1:15" s="6" customFormat="1">
      <c r="A30" s="12">
        <v>40148</v>
      </c>
      <c r="B30" s="13">
        <v>135849.70000000001</v>
      </c>
      <c r="C30" s="13">
        <v>48040.500000000007</v>
      </c>
      <c r="D30" s="14">
        <v>16952.3</v>
      </c>
      <c r="E30" s="14">
        <v>42146.000000000007</v>
      </c>
      <c r="F30" s="14">
        <v>2249</v>
      </c>
      <c r="G30" s="15">
        <v>973.4000000000002</v>
      </c>
      <c r="H30" s="14">
        <f t="shared" si="0"/>
        <v>246210.9</v>
      </c>
      <c r="I30" s="14">
        <v>79802.900000000009</v>
      </c>
      <c r="J30" s="14">
        <v>15644.599999999999</v>
      </c>
      <c r="K30" s="14">
        <v>9351.7999999999993</v>
      </c>
      <c r="L30" s="14">
        <v>11732.1</v>
      </c>
      <c r="M30" s="14">
        <v>400</v>
      </c>
      <c r="N30" s="15">
        <v>6.5</v>
      </c>
      <c r="O30" s="14">
        <f t="shared" si="1"/>
        <v>116937.90000000001</v>
      </c>
    </row>
    <row r="31" spans="1:15" s="6" customFormat="1">
      <c r="A31" s="12">
        <v>40179</v>
      </c>
      <c r="B31" s="13">
        <v>128631.1</v>
      </c>
      <c r="C31" s="13">
        <v>50186.400000000001</v>
      </c>
      <c r="D31" s="14">
        <v>16738</v>
      </c>
      <c r="E31" s="14">
        <v>43394.700000000004</v>
      </c>
      <c r="F31" s="14">
        <v>2048.6000000000004</v>
      </c>
      <c r="G31" s="15">
        <v>598.80000000000007</v>
      </c>
      <c r="H31" s="14">
        <f t="shared" si="0"/>
        <v>241597.6</v>
      </c>
      <c r="I31" s="14">
        <v>79703.700000000012</v>
      </c>
      <c r="J31" s="14">
        <v>15721.300000000001</v>
      </c>
      <c r="K31" s="14">
        <v>8493.4</v>
      </c>
      <c r="L31" s="14">
        <v>11067.900000000001</v>
      </c>
      <c r="M31" s="14">
        <v>700</v>
      </c>
      <c r="N31" s="15">
        <v>47.20000000000001</v>
      </c>
      <c r="O31" s="14">
        <f t="shared" si="1"/>
        <v>115733.50000000001</v>
      </c>
    </row>
    <row r="32" spans="1:15" s="6" customFormat="1">
      <c r="A32" s="12">
        <v>40210</v>
      </c>
      <c r="B32" s="13">
        <v>132827.1</v>
      </c>
      <c r="C32" s="13">
        <v>53163.3</v>
      </c>
      <c r="D32" s="14">
        <v>15195.5</v>
      </c>
      <c r="E32" s="14">
        <v>39828.5</v>
      </c>
      <c r="F32" s="14">
        <v>3054.8</v>
      </c>
      <c r="G32" s="15">
        <v>698.4</v>
      </c>
      <c r="H32" s="14">
        <f t="shared" si="0"/>
        <v>244767.6</v>
      </c>
      <c r="I32" s="14">
        <v>78923.399999999994</v>
      </c>
      <c r="J32" s="14">
        <v>16005.2</v>
      </c>
      <c r="K32" s="14">
        <v>9308.8999999999978</v>
      </c>
      <c r="L32" s="14">
        <v>12115.2</v>
      </c>
      <c r="M32" s="14">
        <v>700</v>
      </c>
      <c r="N32" s="15">
        <v>35.5</v>
      </c>
      <c r="O32" s="14">
        <f t="shared" si="1"/>
        <v>117088.19999999998</v>
      </c>
    </row>
    <row r="33" spans="1:15" s="6" customFormat="1">
      <c r="A33" s="12">
        <v>40238</v>
      </c>
      <c r="B33" s="13">
        <v>135664.9</v>
      </c>
      <c r="C33" s="13">
        <v>53144.6</v>
      </c>
      <c r="D33" s="14">
        <v>13697.300000000001</v>
      </c>
      <c r="E33" s="14">
        <v>51067.199999999997</v>
      </c>
      <c r="F33" s="14">
        <v>3089.7</v>
      </c>
      <c r="G33" s="15">
        <v>965.09999999999991</v>
      </c>
      <c r="H33" s="14">
        <f t="shared" si="0"/>
        <v>257628.80000000002</v>
      </c>
      <c r="I33" s="14">
        <v>79263.200000000012</v>
      </c>
      <c r="J33" s="14">
        <v>17826.300000000003</v>
      </c>
      <c r="K33" s="14">
        <v>9883.4</v>
      </c>
      <c r="L33" s="14">
        <v>14258.4</v>
      </c>
      <c r="M33" s="14">
        <v>700</v>
      </c>
      <c r="N33" s="15">
        <v>32.700000000000003</v>
      </c>
      <c r="O33" s="14">
        <f t="shared" si="1"/>
        <v>121964</v>
      </c>
    </row>
    <row r="34" spans="1:15" s="6" customFormat="1">
      <c r="A34" s="12">
        <v>40269</v>
      </c>
      <c r="B34" s="13">
        <v>135708.19999999998</v>
      </c>
      <c r="C34" s="13">
        <v>51093.799999999996</v>
      </c>
      <c r="D34" s="14">
        <v>15904.699999999999</v>
      </c>
      <c r="E34" s="14">
        <v>43907.799999999996</v>
      </c>
      <c r="F34" s="14">
        <v>1963.4999999999998</v>
      </c>
      <c r="G34" s="15">
        <v>1073.3000000000002</v>
      </c>
      <c r="H34" s="14">
        <f t="shared" si="0"/>
        <v>249651.29999999996</v>
      </c>
      <c r="I34" s="14">
        <v>80479.700000000012</v>
      </c>
      <c r="J34" s="14">
        <v>16098.2</v>
      </c>
      <c r="K34" s="14">
        <v>12021.699999999999</v>
      </c>
      <c r="L34" s="14">
        <v>15928.599999999999</v>
      </c>
      <c r="M34" s="14">
        <v>1050</v>
      </c>
      <c r="N34" s="15">
        <v>34.200000000000003</v>
      </c>
      <c r="O34" s="14">
        <f t="shared" si="1"/>
        <v>125612.40000000001</v>
      </c>
    </row>
    <row r="35" spans="1:15" s="6" customFormat="1">
      <c r="A35" s="12">
        <v>40299</v>
      </c>
      <c r="B35" s="13">
        <v>132781.90000000002</v>
      </c>
      <c r="C35" s="13">
        <v>42458</v>
      </c>
      <c r="D35" s="14">
        <v>18397.100000000002</v>
      </c>
      <c r="E35" s="14">
        <v>42728</v>
      </c>
      <c r="F35" s="14">
        <v>1862.6</v>
      </c>
      <c r="G35" s="15">
        <v>480.90000000000003</v>
      </c>
      <c r="H35" s="14">
        <f t="shared" si="0"/>
        <v>238708.50000000003</v>
      </c>
      <c r="I35" s="14">
        <v>83314.7</v>
      </c>
      <c r="J35" s="14">
        <v>15940.699999999999</v>
      </c>
      <c r="K35" s="14">
        <v>8410.6999999999989</v>
      </c>
      <c r="L35" s="14">
        <v>13825.300000000001</v>
      </c>
      <c r="M35" s="14">
        <v>1550</v>
      </c>
      <c r="N35" s="15">
        <v>24.9</v>
      </c>
      <c r="O35" s="14">
        <f t="shared" si="1"/>
        <v>123066.29999999999</v>
      </c>
    </row>
    <row r="36" spans="1:15" s="6" customFormat="1">
      <c r="A36" s="12">
        <v>40330</v>
      </c>
      <c r="B36" s="13">
        <v>142462.1</v>
      </c>
      <c r="C36" s="13">
        <v>49844.608999999997</v>
      </c>
      <c r="D36" s="14">
        <v>12756.699999999999</v>
      </c>
      <c r="E36" s="14">
        <v>45754.291000000005</v>
      </c>
      <c r="F36" s="14">
        <v>1791.8</v>
      </c>
      <c r="G36" s="15">
        <v>668.4</v>
      </c>
      <c r="H36" s="14">
        <f t="shared" si="0"/>
        <v>253277.9</v>
      </c>
      <c r="I36" s="14">
        <v>83970.4</v>
      </c>
      <c r="J36" s="14">
        <v>16086.6</v>
      </c>
      <c r="K36" s="14">
        <v>11377.8</v>
      </c>
      <c r="L36" s="14">
        <v>14581.1</v>
      </c>
      <c r="M36" s="14">
        <v>1050</v>
      </c>
      <c r="N36" s="15">
        <v>11.899999999999999</v>
      </c>
      <c r="O36" s="14">
        <f t="shared" si="1"/>
        <v>127077.8</v>
      </c>
    </row>
    <row r="37" spans="1:15" s="6" customFormat="1">
      <c r="A37" s="12">
        <v>40360</v>
      </c>
      <c r="B37" s="13">
        <v>151397.69999999998</v>
      </c>
      <c r="C37" s="13">
        <v>53973.708999999995</v>
      </c>
      <c r="D37" s="14">
        <v>11127.5</v>
      </c>
      <c r="E37" s="14">
        <v>44436.091</v>
      </c>
      <c r="F37" s="14">
        <v>2679.2</v>
      </c>
      <c r="G37" s="15">
        <v>468.99999999999994</v>
      </c>
      <c r="H37" s="14">
        <f t="shared" si="0"/>
        <v>264083.20000000001</v>
      </c>
      <c r="I37" s="14">
        <v>85868.3</v>
      </c>
      <c r="J37" s="14">
        <v>16974.5</v>
      </c>
      <c r="K37" s="14">
        <v>13593.4</v>
      </c>
      <c r="L37" s="14">
        <v>13516.800000000001</v>
      </c>
      <c r="M37" s="14">
        <v>1450</v>
      </c>
      <c r="N37" s="15">
        <v>12</v>
      </c>
      <c r="O37" s="14">
        <f t="shared" si="1"/>
        <v>131415</v>
      </c>
    </row>
    <row r="38" spans="1:15" s="6" customFormat="1">
      <c r="A38" s="12">
        <v>40391</v>
      </c>
      <c r="B38" s="13">
        <v>146368.79999999999</v>
      </c>
      <c r="C38" s="13">
        <v>67101.409</v>
      </c>
      <c r="D38" s="14">
        <v>14798.199999999999</v>
      </c>
      <c r="E38" s="14">
        <v>46249.991000000002</v>
      </c>
      <c r="F38" s="14">
        <v>2221.4</v>
      </c>
      <c r="G38" s="15">
        <v>395</v>
      </c>
      <c r="H38" s="14">
        <f t="shared" si="0"/>
        <v>277134.8</v>
      </c>
      <c r="I38" s="14">
        <v>87966.200000000012</v>
      </c>
      <c r="J38" s="14">
        <v>18738.3</v>
      </c>
      <c r="K38" s="14">
        <v>14217.300000000001</v>
      </c>
      <c r="L38" s="14">
        <v>13324.1</v>
      </c>
      <c r="M38" s="14">
        <v>950</v>
      </c>
      <c r="N38" s="15">
        <v>20</v>
      </c>
      <c r="O38" s="14">
        <f t="shared" si="1"/>
        <v>135215.90000000002</v>
      </c>
    </row>
    <row r="39" spans="1:15" s="6" customFormat="1">
      <c r="A39" s="12">
        <v>40422</v>
      </c>
      <c r="B39" s="13">
        <v>147778.80000000002</v>
      </c>
      <c r="C39" s="13">
        <v>68967.608999999997</v>
      </c>
      <c r="D39" s="14">
        <v>13568.899999999998</v>
      </c>
      <c r="E39" s="14">
        <v>47258.391000000003</v>
      </c>
      <c r="F39" s="14">
        <v>3568.1000000000004</v>
      </c>
      <c r="G39" s="15">
        <v>298.89999999999998</v>
      </c>
      <c r="H39" s="14">
        <f t="shared" si="0"/>
        <v>281440.7</v>
      </c>
      <c r="I39" s="14">
        <v>86859.1</v>
      </c>
      <c r="J39" s="14">
        <v>18036.099999999999</v>
      </c>
      <c r="K39" s="14">
        <v>15823.8</v>
      </c>
      <c r="L39" s="14">
        <v>14222.1</v>
      </c>
      <c r="M39" s="14">
        <v>550</v>
      </c>
      <c r="N39" s="15">
        <v>5.6000000000000005</v>
      </c>
      <c r="O39" s="14">
        <f t="shared" si="1"/>
        <v>135496.70000000001</v>
      </c>
    </row>
    <row r="40" spans="1:15" s="6" customFormat="1">
      <c r="A40" s="12">
        <v>40452</v>
      </c>
      <c r="B40" s="13">
        <v>145277.9</v>
      </c>
      <c r="C40" s="13">
        <v>62945.308999999994</v>
      </c>
      <c r="D40" s="14">
        <v>12563.300000000001</v>
      </c>
      <c r="E40" s="14">
        <v>49615.891000000003</v>
      </c>
      <c r="F40" s="14">
        <v>3509.4</v>
      </c>
      <c r="G40" s="15">
        <v>263.5</v>
      </c>
      <c r="H40" s="14">
        <f t="shared" si="0"/>
        <v>274175.3</v>
      </c>
      <c r="I40" s="14">
        <v>89904.4</v>
      </c>
      <c r="J40" s="14">
        <v>19066.300000000003</v>
      </c>
      <c r="K40" s="14">
        <v>15867.7</v>
      </c>
      <c r="L40" s="14">
        <v>13822.600000000002</v>
      </c>
      <c r="M40" s="14">
        <v>610</v>
      </c>
      <c r="N40" s="15">
        <v>13.100000000000001</v>
      </c>
      <c r="O40" s="14">
        <f t="shared" si="1"/>
        <v>139284.1</v>
      </c>
    </row>
    <row r="41" spans="1:15" s="6" customFormat="1">
      <c r="A41" s="12">
        <v>40483</v>
      </c>
      <c r="B41" s="13">
        <v>148828.40000000002</v>
      </c>
      <c r="C41" s="13">
        <v>71129.008999999991</v>
      </c>
      <c r="D41" s="14">
        <v>17922.400000000001</v>
      </c>
      <c r="E41" s="14">
        <v>44410.290999999997</v>
      </c>
      <c r="F41" s="14">
        <v>5429.8</v>
      </c>
      <c r="G41" s="15">
        <v>389.5</v>
      </c>
      <c r="H41" s="14">
        <f t="shared" si="0"/>
        <v>288109.39999999997</v>
      </c>
      <c r="I41" s="14">
        <v>89257.5</v>
      </c>
      <c r="J41" s="14">
        <v>17785.3</v>
      </c>
      <c r="K41" s="14">
        <v>14920.1</v>
      </c>
      <c r="L41" s="14">
        <v>14428.1</v>
      </c>
      <c r="M41" s="14">
        <v>610</v>
      </c>
      <c r="N41" s="15">
        <v>13.2</v>
      </c>
      <c r="O41" s="14">
        <f t="shared" si="1"/>
        <v>137014.20000000001</v>
      </c>
    </row>
    <row r="42" spans="1:15" s="6" customFormat="1">
      <c r="A42" s="12">
        <v>40513</v>
      </c>
      <c r="B42" s="13">
        <v>182432.2</v>
      </c>
      <c r="C42" s="13">
        <v>68245.215502999999</v>
      </c>
      <c r="D42" s="14">
        <v>21443.200000000001</v>
      </c>
      <c r="E42" s="14">
        <v>50561.200000000004</v>
      </c>
      <c r="F42" s="14">
        <v>2545.3000000000002</v>
      </c>
      <c r="G42" s="15">
        <v>420.3</v>
      </c>
      <c r="H42" s="14">
        <f t="shared" si="0"/>
        <v>325647.41550300003</v>
      </c>
      <c r="I42" s="14">
        <v>105708.2</v>
      </c>
      <c r="J42" s="14">
        <v>19048.699999999997</v>
      </c>
      <c r="K42" s="14">
        <v>13557.199999999999</v>
      </c>
      <c r="L42" s="14">
        <v>14190.7</v>
      </c>
      <c r="M42" s="14">
        <v>530</v>
      </c>
      <c r="N42" s="15">
        <v>7.9</v>
      </c>
      <c r="O42" s="14">
        <f t="shared" si="1"/>
        <v>153042.70000000001</v>
      </c>
    </row>
    <row r="43" spans="1:15" s="6" customFormat="1">
      <c r="A43" s="12">
        <v>40544</v>
      </c>
      <c r="B43" s="13">
        <v>173276.56666666665</v>
      </c>
      <c r="C43" s="13">
        <v>70259.381567999997</v>
      </c>
      <c r="D43" s="14">
        <v>23495.200000000001</v>
      </c>
      <c r="E43" s="14">
        <v>51617.499999999985</v>
      </c>
      <c r="F43" s="14">
        <v>2749.9</v>
      </c>
      <c r="G43" s="15">
        <v>711.40000000000009</v>
      </c>
      <c r="H43" s="14">
        <f t="shared" si="0"/>
        <v>322109.94823466672</v>
      </c>
      <c r="I43" s="14">
        <v>106690.35833333334</v>
      </c>
      <c r="J43" s="14">
        <v>20561.100000000002</v>
      </c>
      <c r="K43" s="14">
        <v>10619</v>
      </c>
      <c r="L43" s="14">
        <v>12061.8</v>
      </c>
      <c r="M43" s="14">
        <v>230</v>
      </c>
      <c r="N43" s="15">
        <v>5.8000000000000007</v>
      </c>
      <c r="O43" s="14">
        <f t="shared" si="1"/>
        <v>150168.05833333332</v>
      </c>
    </row>
    <row r="44" spans="1:15" s="6" customFormat="1">
      <c r="A44" s="12">
        <v>40575</v>
      </c>
      <c r="B44" s="13">
        <v>170997.13333333336</v>
      </c>
      <c r="C44" s="13">
        <v>79919.3</v>
      </c>
      <c r="D44" s="14">
        <v>17038.8</v>
      </c>
      <c r="E44" s="14">
        <v>47487.199999999997</v>
      </c>
      <c r="F44" s="14">
        <v>2844.3</v>
      </c>
      <c r="G44" s="15">
        <v>683.80000000000007</v>
      </c>
      <c r="H44" s="14">
        <f t="shared" si="0"/>
        <v>318970.53333333333</v>
      </c>
      <c r="I44" s="14">
        <v>106073.91666666667</v>
      </c>
      <c r="J44" s="14">
        <v>19595.899999999998</v>
      </c>
      <c r="K44" s="14">
        <v>11777.099999999999</v>
      </c>
      <c r="L44" s="14">
        <v>12234.600000000002</v>
      </c>
      <c r="M44" s="14">
        <v>230</v>
      </c>
      <c r="N44" s="15">
        <v>5.8000000000000007</v>
      </c>
      <c r="O44" s="14">
        <f t="shared" si="1"/>
        <v>149917.31666666665</v>
      </c>
    </row>
    <row r="45" spans="1:15" s="6" customFormat="1">
      <c r="A45" s="12">
        <v>40603</v>
      </c>
      <c r="B45" s="13">
        <v>175797.9</v>
      </c>
      <c r="C45" s="13">
        <v>65314.316288000002</v>
      </c>
      <c r="D45" s="14">
        <v>19329.5</v>
      </c>
      <c r="E45" s="14">
        <v>69369.39999999998</v>
      </c>
      <c r="F45" s="14">
        <v>1890.4</v>
      </c>
      <c r="G45" s="15">
        <v>728</v>
      </c>
      <c r="H45" s="14">
        <f t="shared" si="0"/>
        <v>332429.51628799998</v>
      </c>
      <c r="I45" s="14">
        <v>109895.27499999999</v>
      </c>
      <c r="J45" s="14">
        <v>22563.599999999999</v>
      </c>
      <c r="K45" s="14">
        <v>9694.9999999999982</v>
      </c>
      <c r="L45" s="14">
        <v>12820.500000000002</v>
      </c>
      <c r="M45" s="14">
        <v>230</v>
      </c>
      <c r="N45" s="15">
        <v>7.5000000000000009</v>
      </c>
      <c r="O45" s="14">
        <f t="shared" si="1"/>
        <v>155211.875</v>
      </c>
    </row>
    <row r="46" spans="1:15" s="6" customFormat="1">
      <c r="A46" s="12">
        <v>40634</v>
      </c>
      <c r="B46" s="13">
        <v>187589.96666666667</v>
      </c>
      <c r="C46" s="13">
        <v>67581.2</v>
      </c>
      <c r="D46" s="14">
        <v>26949.699999999993</v>
      </c>
      <c r="E46" s="14">
        <v>49368.299999999996</v>
      </c>
      <c r="F46" s="14">
        <v>2570.3999999999996</v>
      </c>
      <c r="G46" s="15">
        <v>640.59999999999991</v>
      </c>
      <c r="H46" s="14">
        <f t="shared" si="0"/>
        <v>334700.16666666669</v>
      </c>
      <c r="I46" s="14">
        <v>107783.63333333332</v>
      </c>
      <c r="J46" s="14">
        <v>20826.899999999998</v>
      </c>
      <c r="K46" s="14">
        <v>11249.199999999999</v>
      </c>
      <c r="L46" s="14">
        <v>14296.000000000002</v>
      </c>
      <c r="M46" s="14">
        <v>230</v>
      </c>
      <c r="N46" s="15">
        <v>8.6999999999999993</v>
      </c>
      <c r="O46" s="14">
        <f t="shared" si="1"/>
        <v>154394.43333333332</v>
      </c>
    </row>
    <row r="47" spans="1:15" s="6" customFormat="1">
      <c r="A47" s="12">
        <v>40664</v>
      </c>
      <c r="B47" s="13">
        <v>189446.83333333331</v>
      </c>
      <c r="C47" s="13">
        <v>64712.316288000009</v>
      </c>
      <c r="D47" s="14">
        <v>25363.799999999996</v>
      </c>
      <c r="E47" s="14">
        <v>48788.600000000006</v>
      </c>
      <c r="F47" s="14">
        <v>2591.6999999999998</v>
      </c>
      <c r="G47" s="15">
        <v>744.6</v>
      </c>
      <c r="H47" s="14">
        <f t="shared" si="0"/>
        <v>331647.84962133336</v>
      </c>
      <c r="I47" s="14">
        <v>107918.69166666667</v>
      </c>
      <c r="J47" s="14">
        <v>23722.6</v>
      </c>
      <c r="K47" s="14">
        <v>14347.5</v>
      </c>
      <c r="L47" s="14">
        <v>13019.200000000003</v>
      </c>
      <c r="M47" s="14">
        <v>230</v>
      </c>
      <c r="N47" s="15">
        <v>8.8000000000000007</v>
      </c>
      <c r="O47" s="14">
        <f t="shared" si="1"/>
        <v>159246.79166666666</v>
      </c>
    </row>
    <row r="48" spans="1:15" s="6" customFormat="1">
      <c r="A48" s="12">
        <v>40695</v>
      </c>
      <c r="B48" s="13">
        <v>189726.1</v>
      </c>
      <c r="C48" s="13">
        <v>62727.208724999997</v>
      </c>
      <c r="D48" s="14">
        <v>23321.100000000002</v>
      </c>
      <c r="E48" s="14">
        <v>50074.100000000006</v>
      </c>
      <c r="F48" s="14">
        <v>2967.5</v>
      </c>
      <c r="G48" s="15">
        <v>640.9</v>
      </c>
      <c r="H48" s="14">
        <f t="shared" si="0"/>
        <v>329456.90872499999</v>
      </c>
      <c r="I48" s="14">
        <v>108526.45</v>
      </c>
      <c r="J48" s="14">
        <v>24376</v>
      </c>
      <c r="K48" s="14">
        <v>20506.300000000003</v>
      </c>
      <c r="L48" s="14">
        <v>14579.100000000002</v>
      </c>
      <c r="M48" s="14">
        <v>230</v>
      </c>
      <c r="N48" s="15">
        <v>8.8000000000000007</v>
      </c>
      <c r="O48" s="14">
        <f t="shared" si="1"/>
        <v>168226.65</v>
      </c>
    </row>
    <row r="49" spans="1:15" s="6" customFormat="1">
      <c r="A49" s="12">
        <v>40725</v>
      </c>
      <c r="B49" s="13">
        <v>191442.79444444444</v>
      </c>
      <c r="C49" s="13">
        <v>63759.547308999994</v>
      </c>
      <c r="D49" s="14">
        <v>27019.599999999999</v>
      </c>
      <c r="E49" s="14">
        <v>48225.7</v>
      </c>
      <c r="F49" s="14">
        <v>1563.1</v>
      </c>
      <c r="G49" s="15">
        <v>596.69999999999993</v>
      </c>
      <c r="H49" s="14">
        <f t="shared" si="0"/>
        <v>332607.44175344444</v>
      </c>
      <c r="I49" s="14">
        <v>107201.575</v>
      </c>
      <c r="J49" s="14">
        <v>31877.100000000002</v>
      </c>
      <c r="K49" s="14">
        <v>21554.9</v>
      </c>
      <c r="L49" s="14">
        <v>13047.4</v>
      </c>
      <c r="M49" s="14">
        <v>230</v>
      </c>
      <c r="N49" s="15">
        <v>8.8000000000000007</v>
      </c>
      <c r="O49" s="14">
        <f t="shared" si="1"/>
        <v>173919.77499999997</v>
      </c>
    </row>
    <row r="50" spans="1:15" s="6" customFormat="1">
      <c r="A50" s="12">
        <v>40756</v>
      </c>
      <c r="B50" s="13">
        <v>185892.08888888889</v>
      </c>
      <c r="C50" s="13">
        <v>68073.516918999987</v>
      </c>
      <c r="D50" s="14">
        <v>21789.299999999996</v>
      </c>
      <c r="E50" s="14">
        <v>51238</v>
      </c>
      <c r="F50" s="14">
        <v>2275.4</v>
      </c>
      <c r="G50" s="15">
        <v>663.90000000000009</v>
      </c>
      <c r="H50" s="14">
        <f t="shared" si="0"/>
        <v>329932.20580788894</v>
      </c>
      <c r="I50" s="14">
        <v>113591.9</v>
      </c>
      <c r="J50" s="14">
        <v>26336</v>
      </c>
      <c r="K50" s="14">
        <v>22489</v>
      </c>
      <c r="L50" s="14">
        <v>18481.999999999996</v>
      </c>
      <c r="M50" s="14">
        <v>230</v>
      </c>
      <c r="N50" s="15">
        <v>15</v>
      </c>
      <c r="O50" s="14">
        <f t="shared" si="1"/>
        <v>181143.9</v>
      </c>
    </row>
    <row r="51" spans="1:15" s="6" customFormat="1">
      <c r="A51" s="12">
        <v>40787</v>
      </c>
      <c r="B51" s="13">
        <v>179931.68333333332</v>
      </c>
      <c r="C51" s="13">
        <v>57747.700000000004</v>
      </c>
      <c r="D51" s="14">
        <v>18754.2</v>
      </c>
      <c r="E51" s="14">
        <v>49143.8</v>
      </c>
      <c r="F51" s="14">
        <v>3422.7</v>
      </c>
      <c r="G51" s="15">
        <v>630.69999999999993</v>
      </c>
      <c r="H51" s="14">
        <f t="shared" si="0"/>
        <v>309630.78333333338</v>
      </c>
      <c r="I51" s="14">
        <v>111159.02499999999</v>
      </c>
      <c r="J51" s="14">
        <v>30341.100000000002</v>
      </c>
      <c r="K51" s="14">
        <v>24591.899999999994</v>
      </c>
      <c r="L51" s="14">
        <v>17257.999999999996</v>
      </c>
      <c r="M51" s="14">
        <v>230</v>
      </c>
      <c r="N51" s="15">
        <v>15</v>
      </c>
      <c r="O51" s="14">
        <f t="shared" si="1"/>
        <v>183595.02499999999</v>
      </c>
    </row>
    <row r="52" spans="1:15" s="6" customFormat="1">
      <c r="A52" s="12">
        <v>40817</v>
      </c>
      <c r="B52" s="13">
        <v>185269.57777777777</v>
      </c>
      <c r="C52" s="13">
        <v>57605.176397999996</v>
      </c>
      <c r="D52" s="14">
        <v>16083.599999999999</v>
      </c>
      <c r="E52" s="14">
        <v>58035.899999999994</v>
      </c>
      <c r="F52" s="14">
        <v>2162.6999999999998</v>
      </c>
      <c r="G52" s="15">
        <v>678.5</v>
      </c>
      <c r="H52" s="14">
        <f t="shared" si="0"/>
        <v>319835.45417577779</v>
      </c>
      <c r="I52" s="14">
        <v>108731.34999999999</v>
      </c>
      <c r="J52" s="14">
        <v>29593.300000000007</v>
      </c>
      <c r="K52" s="14">
        <v>25946.399999999998</v>
      </c>
      <c r="L52" s="14">
        <v>18668.999999999996</v>
      </c>
      <c r="M52" s="14">
        <v>230</v>
      </c>
      <c r="N52" s="15">
        <v>15</v>
      </c>
      <c r="O52" s="14">
        <f t="shared" si="1"/>
        <v>183185.05</v>
      </c>
    </row>
    <row r="53" spans="1:15" s="6" customFormat="1">
      <c r="A53" s="12">
        <v>40848</v>
      </c>
      <c r="B53" s="13">
        <v>182231.77222222221</v>
      </c>
      <c r="C53" s="13">
        <v>53362.606783999996</v>
      </c>
      <c r="D53" s="14">
        <v>16704.400000000001</v>
      </c>
      <c r="E53" s="14">
        <v>48662.3</v>
      </c>
      <c r="F53" s="14">
        <v>1547.9</v>
      </c>
      <c r="G53" s="15">
        <v>728.30000000000007</v>
      </c>
      <c r="H53" s="14">
        <f t="shared" si="0"/>
        <v>303237.2790062222</v>
      </c>
      <c r="I53" s="14">
        <v>111420.17499999999</v>
      </c>
      <c r="J53" s="14">
        <v>30989.100000000006</v>
      </c>
      <c r="K53" s="14">
        <v>23387.1</v>
      </c>
      <c r="L53" s="14">
        <v>21880.000000000004</v>
      </c>
      <c r="M53" s="14">
        <v>230</v>
      </c>
      <c r="N53" s="15">
        <v>5.6999999999999993</v>
      </c>
      <c r="O53" s="14">
        <f t="shared" si="1"/>
        <v>187912.07500000001</v>
      </c>
    </row>
    <row r="54" spans="1:15" s="6" customFormat="1">
      <c r="A54" s="12">
        <v>40878</v>
      </c>
      <c r="B54" s="13">
        <v>191401.36666666667</v>
      </c>
      <c r="C54" s="13">
        <v>57811.200000000004</v>
      </c>
      <c r="D54" s="14">
        <v>21500.100000000002</v>
      </c>
      <c r="E54" s="14">
        <v>51949.600000000006</v>
      </c>
      <c r="F54" s="14">
        <v>848.1</v>
      </c>
      <c r="G54" s="15">
        <v>723.5</v>
      </c>
      <c r="H54" s="14">
        <f t="shared" si="0"/>
        <v>324233.8666666667</v>
      </c>
      <c r="I54" s="14">
        <v>114948.2</v>
      </c>
      <c r="J54" s="14">
        <v>34009.299999999996</v>
      </c>
      <c r="K54" s="14">
        <v>23138</v>
      </c>
      <c r="L54" s="14">
        <v>18041.5</v>
      </c>
      <c r="M54" s="14">
        <v>230</v>
      </c>
      <c r="N54" s="15">
        <v>5.4</v>
      </c>
      <c r="O54" s="14">
        <f t="shared" si="1"/>
        <v>190372.4</v>
      </c>
    </row>
    <row r="55" spans="1:15" s="6" customFormat="1">
      <c r="A55" s="12">
        <v>40909</v>
      </c>
      <c r="B55" s="13">
        <v>195833.70277777777</v>
      </c>
      <c r="C55" s="13">
        <v>60866.331158999987</v>
      </c>
      <c r="D55" s="14">
        <v>19839.599999999999</v>
      </c>
      <c r="E55" s="14">
        <v>50336.400000000009</v>
      </c>
      <c r="F55" s="14">
        <v>1398.9</v>
      </c>
      <c r="G55" s="15">
        <v>1300.7</v>
      </c>
      <c r="H55" s="14">
        <f t="shared" si="0"/>
        <v>329575.63393677783</v>
      </c>
      <c r="I55" s="14">
        <v>111275.11666666667</v>
      </c>
      <c r="J55" s="14">
        <v>22126.2</v>
      </c>
      <c r="K55" s="14">
        <v>23627.899999999998</v>
      </c>
      <c r="L55" s="14">
        <v>23502.799999999999</v>
      </c>
      <c r="M55" s="14">
        <v>230</v>
      </c>
      <c r="N55" s="15">
        <v>6.6999999999999993</v>
      </c>
      <c r="O55" s="14">
        <f t="shared" si="1"/>
        <v>180768.71666666667</v>
      </c>
    </row>
    <row r="56" spans="1:15" s="6" customFormat="1">
      <c r="A56" s="12">
        <v>40940</v>
      </c>
      <c r="B56" s="13">
        <v>194578.73888888888</v>
      </c>
      <c r="C56" s="13">
        <v>55959.637975999998</v>
      </c>
      <c r="D56" s="14">
        <v>21644.6</v>
      </c>
      <c r="E56" s="14">
        <v>50592.3</v>
      </c>
      <c r="F56" s="14">
        <v>2281.6000000000004</v>
      </c>
      <c r="G56" s="15">
        <v>619.1</v>
      </c>
      <c r="H56" s="14">
        <f t="shared" si="0"/>
        <v>325675.9768648888</v>
      </c>
      <c r="I56" s="14">
        <v>116796.83333333333</v>
      </c>
      <c r="J56" s="14">
        <v>22060.5</v>
      </c>
      <c r="K56" s="14">
        <v>22353.200000000001</v>
      </c>
      <c r="L56" s="14">
        <v>18947.599999999999</v>
      </c>
      <c r="M56" s="14">
        <v>230</v>
      </c>
      <c r="N56" s="15">
        <v>3.7</v>
      </c>
      <c r="O56" s="14">
        <f t="shared" si="1"/>
        <v>180391.83333333334</v>
      </c>
    </row>
    <row r="57" spans="1:15" s="6" customFormat="1">
      <c r="A57" s="12">
        <v>40969</v>
      </c>
      <c r="B57" s="13">
        <v>185360.17499999999</v>
      </c>
      <c r="C57" s="13">
        <v>56490.400000000009</v>
      </c>
      <c r="D57" s="14">
        <v>19824</v>
      </c>
      <c r="E57" s="14">
        <v>52638.700000000019</v>
      </c>
      <c r="F57" s="14">
        <v>1198.3999999999999</v>
      </c>
      <c r="G57" s="15">
        <v>609.29999999999995</v>
      </c>
      <c r="H57" s="14">
        <f t="shared" si="0"/>
        <v>316120.97500000003</v>
      </c>
      <c r="I57" s="14">
        <v>120351.15000000001</v>
      </c>
      <c r="J57" s="14">
        <v>27998.900000000005</v>
      </c>
      <c r="K57" s="14">
        <v>22373.699999999997</v>
      </c>
      <c r="L57" s="14">
        <v>16107.800000000003</v>
      </c>
      <c r="M57" s="14">
        <v>230</v>
      </c>
      <c r="N57" s="15">
        <v>3.8</v>
      </c>
      <c r="O57" s="14">
        <f t="shared" si="1"/>
        <v>187065.34999999998</v>
      </c>
    </row>
    <row r="58" spans="1:15" s="6" customFormat="1">
      <c r="A58" s="12">
        <v>41000</v>
      </c>
      <c r="B58" s="13">
        <v>186619.61111111112</v>
      </c>
      <c r="C58" s="13">
        <v>62741.017701000004</v>
      </c>
      <c r="D58" s="14">
        <v>20564.599999999999</v>
      </c>
      <c r="E58" s="14">
        <v>45295.8</v>
      </c>
      <c r="F58" s="14">
        <v>1153.6999999999998</v>
      </c>
      <c r="G58" s="15">
        <v>481.50000000000006</v>
      </c>
      <c r="H58" s="14">
        <f t="shared" si="0"/>
        <v>316856.22881211113</v>
      </c>
      <c r="I58" s="14">
        <v>122186.66666666667</v>
      </c>
      <c r="J58" s="14">
        <v>25940.000000000004</v>
      </c>
      <c r="K58" s="14">
        <v>21544.6</v>
      </c>
      <c r="L58" s="14">
        <v>19537.300000000003</v>
      </c>
      <c r="M58" s="14">
        <v>230</v>
      </c>
      <c r="N58" s="15">
        <v>3.9</v>
      </c>
      <c r="O58" s="14">
        <f t="shared" si="1"/>
        <v>189442.4666666667</v>
      </c>
    </row>
    <row r="59" spans="1:15" s="6" customFormat="1">
      <c r="A59" s="12">
        <v>41030</v>
      </c>
      <c r="B59" s="13">
        <v>181430.24722222221</v>
      </c>
      <c r="C59" s="13">
        <v>66747.434687999994</v>
      </c>
      <c r="D59" s="14">
        <v>22618.899999999998</v>
      </c>
      <c r="E59" s="14">
        <v>44780.1</v>
      </c>
      <c r="F59" s="14">
        <v>1791.6</v>
      </c>
      <c r="G59" s="15">
        <v>449.6</v>
      </c>
      <c r="H59" s="14">
        <f t="shared" si="0"/>
        <v>317817.88191022218</v>
      </c>
      <c r="I59" s="14">
        <v>109983.68333333332</v>
      </c>
      <c r="J59" s="14">
        <v>18222.100000000002</v>
      </c>
      <c r="K59" s="14">
        <v>22776.5</v>
      </c>
      <c r="L59" s="14">
        <v>31054.900000000005</v>
      </c>
      <c r="M59" s="14">
        <v>1230</v>
      </c>
      <c r="N59" s="15">
        <v>4</v>
      </c>
      <c r="O59" s="14">
        <f t="shared" si="1"/>
        <v>183271.18333333332</v>
      </c>
    </row>
    <row r="60" spans="1:15" s="6" customFormat="1">
      <c r="A60" s="12">
        <v>41061</v>
      </c>
      <c r="B60" s="13">
        <v>187227.68333333335</v>
      </c>
      <c r="C60" s="13">
        <v>63555.436183999998</v>
      </c>
      <c r="D60" s="14">
        <v>17763.7</v>
      </c>
      <c r="E60" s="14">
        <v>41429</v>
      </c>
      <c r="F60" s="14">
        <v>2701.9</v>
      </c>
      <c r="G60" s="15">
        <v>440.90000000000003</v>
      </c>
      <c r="H60" s="14">
        <f t="shared" si="0"/>
        <v>313118.6195173334</v>
      </c>
      <c r="I60" s="14">
        <v>112501.9</v>
      </c>
      <c r="J60" s="14">
        <v>19632.399999999998</v>
      </c>
      <c r="K60" s="14">
        <v>22280.2</v>
      </c>
      <c r="L60" s="14">
        <v>32897.799999999996</v>
      </c>
      <c r="M60" s="14">
        <v>730</v>
      </c>
      <c r="N60" s="15">
        <v>4</v>
      </c>
      <c r="O60" s="14">
        <f t="shared" si="1"/>
        <v>188046.3</v>
      </c>
    </row>
    <row r="61" spans="1:15" s="6" customFormat="1">
      <c r="A61" s="12">
        <v>41091</v>
      </c>
      <c r="B61" s="13">
        <v>177822.53611111111</v>
      </c>
      <c r="C61" s="13">
        <v>72882.319455999997</v>
      </c>
      <c r="D61" s="14">
        <v>18152.599999999999</v>
      </c>
      <c r="E61" s="14">
        <v>44733.500000000015</v>
      </c>
      <c r="F61" s="14">
        <v>2804.7</v>
      </c>
      <c r="G61" s="15">
        <v>422.6</v>
      </c>
      <c r="H61" s="14">
        <f t="shared" si="0"/>
        <v>316818.25556711107</v>
      </c>
      <c r="I61" s="14">
        <v>113954.7</v>
      </c>
      <c r="J61" s="14">
        <v>19487.899999999998</v>
      </c>
      <c r="K61" s="14">
        <v>20748</v>
      </c>
      <c r="L61" s="14">
        <v>34623.599999999999</v>
      </c>
      <c r="M61" s="14">
        <v>730</v>
      </c>
      <c r="N61" s="15">
        <v>4.0999999999999996</v>
      </c>
      <c r="O61" s="14">
        <f t="shared" si="1"/>
        <v>189548.30000000002</v>
      </c>
    </row>
    <row r="62" spans="1:15" s="6" customFormat="1">
      <c r="A62" s="12">
        <v>41122</v>
      </c>
      <c r="B62" s="13">
        <v>178260.68888888889</v>
      </c>
      <c r="C62" s="13">
        <v>82664.646432000009</v>
      </c>
      <c r="D62" s="14">
        <v>19013</v>
      </c>
      <c r="E62" s="14">
        <v>44955.199999999997</v>
      </c>
      <c r="F62" s="14">
        <v>1282</v>
      </c>
      <c r="G62" s="15">
        <v>472.3</v>
      </c>
      <c r="H62" s="14">
        <f t="shared" si="0"/>
        <v>326647.8353208889</v>
      </c>
      <c r="I62" s="14">
        <v>113591.20000000001</v>
      </c>
      <c r="J62" s="14">
        <v>22242.600000000002</v>
      </c>
      <c r="K62" s="14">
        <v>20294.099999999995</v>
      </c>
      <c r="L62" s="14">
        <v>35943.799999999988</v>
      </c>
      <c r="M62" s="14">
        <v>730</v>
      </c>
      <c r="N62" s="15">
        <v>3.8000000000000003</v>
      </c>
      <c r="O62" s="14">
        <f t="shared" si="1"/>
        <v>192805.5</v>
      </c>
    </row>
    <row r="63" spans="1:15" s="6" customFormat="1">
      <c r="A63" s="12">
        <v>41153</v>
      </c>
      <c r="B63" s="13">
        <v>179746.34166666667</v>
      </c>
      <c r="C63" s="13">
        <v>78968.499999999985</v>
      </c>
      <c r="D63" s="14">
        <v>15858.113999999998</v>
      </c>
      <c r="E63" s="14">
        <v>49787.200000000004</v>
      </c>
      <c r="F63" s="14">
        <v>1188.7</v>
      </c>
      <c r="G63" s="15">
        <v>427.89999999999992</v>
      </c>
      <c r="H63" s="14">
        <f t="shared" si="0"/>
        <v>325976.75566666672</v>
      </c>
      <c r="I63" s="14">
        <v>117485.7</v>
      </c>
      <c r="J63" s="14">
        <v>18717.3</v>
      </c>
      <c r="K63" s="14">
        <v>19966.899999999998</v>
      </c>
      <c r="L63" s="14">
        <v>35986.9</v>
      </c>
      <c r="M63" s="14">
        <v>500</v>
      </c>
      <c r="N63" s="15">
        <v>3.9</v>
      </c>
      <c r="O63" s="14">
        <f t="shared" si="1"/>
        <v>192660.69999999998</v>
      </c>
    </row>
    <row r="64" spans="1:15" s="6" customFormat="1">
      <c r="A64" s="12">
        <v>41183</v>
      </c>
      <c r="B64" s="13">
        <v>183185.89444444445</v>
      </c>
      <c r="C64" s="13">
        <v>74333.099999999991</v>
      </c>
      <c r="D64" s="14">
        <v>17611.5</v>
      </c>
      <c r="E64" s="14">
        <v>51183.199999999983</v>
      </c>
      <c r="F64" s="14">
        <v>2797.5</v>
      </c>
      <c r="G64" s="15">
        <v>441.8</v>
      </c>
      <c r="H64" s="14">
        <f t="shared" si="0"/>
        <v>329552.99444444437</v>
      </c>
      <c r="I64" s="14">
        <v>127558.9</v>
      </c>
      <c r="J64" s="14">
        <v>21395.200000000001</v>
      </c>
      <c r="K64" s="14">
        <v>21683.1</v>
      </c>
      <c r="L64" s="14">
        <v>28749.4</v>
      </c>
      <c r="M64" s="14">
        <v>730</v>
      </c>
      <c r="N64" s="15">
        <v>6.3</v>
      </c>
      <c r="O64" s="14">
        <f t="shared" si="1"/>
        <v>200122.9</v>
      </c>
    </row>
    <row r="65" spans="1:15" s="6" customFormat="1">
      <c r="A65" s="12">
        <v>41214</v>
      </c>
      <c r="B65" s="13">
        <v>184917.64722222221</v>
      </c>
      <c r="C65" s="13">
        <v>76400.3</v>
      </c>
      <c r="D65" s="14">
        <v>21771.399999999998</v>
      </c>
      <c r="E65" s="14">
        <v>45761.69999999999</v>
      </c>
      <c r="F65" s="14">
        <v>4113.7999999999993</v>
      </c>
      <c r="G65" s="15">
        <v>608.9</v>
      </c>
      <c r="H65" s="14">
        <f t="shared" si="0"/>
        <v>333573.74722222227</v>
      </c>
      <c r="I65" s="14">
        <v>134197.4</v>
      </c>
      <c r="J65" s="14">
        <v>21454.400000000001</v>
      </c>
      <c r="K65" s="14">
        <v>20612.099999999999</v>
      </c>
      <c r="L65" s="14">
        <v>34167.899999999987</v>
      </c>
      <c r="M65" s="14">
        <v>430</v>
      </c>
      <c r="N65" s="15">
        <v>46.9</v>
      </c>
      <c r="O65" s="14">
        <f t="shared" si="1"/>
        <v>210908.69999999998</v>
      </c>
    </row>
    <row r="66" spans="1:15" s="6" customFormat="1">
      <c r="A66" s="12">
        <v>41244</v>
      </c>
      <c r="B66" s="13">
        <v>197659.1</v>
      </c>
      <c r="C66" s="13">
        <v>82976.299999999988</v>
      </c>
      <c r="D66" s="14">
        <v>16096.800000000001</v>
      </c>
      <c r="E66" s="14">
        <v>50600.800000000003</v>
      </c>
      <c r="F66" s="14">
        <v>3398.2000000000003</v>
      </c>
      <c r="G66" s="15">
        <v>482.40000000000003</v>
      </c>
      <c r="H66" s="14">
        <f t="shared" si="0"/>
        <v>351213.60000000003</v>
      </c>
      <c r="I66" s="14">
        <v>142420.1</v>
      </c>
      <c r="J66" s="14">
        <v>22695.800000000003</v>
      </c>
      <c r="K66" s="14">
        <v>24065.600000000002</v>
      </c>
      <c r="L66" s="14">
        <v>31377.000000000004</v>
      </c>
      <c r="M66" s="14">
        <v>430</v>
      </c>
      <c r="N66" s="15">
        <v>48.2</v>
      </c>
      <c r="O66" s="14">
        <f t="shared" si="1"/>
        <v>221036.70000000004</v>
      </c>
    </row>
    <row r="67" spans="1:15" s="6" customFormat="1">
      <c r="A67" s="12">
        <v>41275</v>
      </c>
      <c r="B67" s="13">
        <v>200653.01666666666</v>
      </c>
      <c r="C67" s="13">
        <v>73167</v>
      </c>
      <c r="D67" s="14">
        <v>14107</v>
      </c>
      <c r="E67" s="14">
        <v>53816.399999999994</v>
      </c>
      <c r="F67" s="14">
        <v>3524.1000000000004</v>
      </c>
      <c r="G67" s="15">
        <v>524.1</v>
      </c>
      <c r="H67" s="14">
        <f t="shared" ref="H67:H91" si="2">SUM(B67:G67)</f>
        <v>345791.61666666658</v>
      </c>
      <c r="I67" s="14">
        <v>143197.34166666665</v>
      </c>
      <c r="J67" s="14">
        <v>24211.300000000003</v>
      </c>
      <c r="K67" s="14">
        <v>23741.9</v>
      </c>
      <c r="L67" s="14">
        <v>31691.5</v>
      </c>
      <c r="M67" s="14">
        <v>1430</v>
      </c>
      <c r="N67" s="15">
        <v>48.2</v>
      </c>
      <c r="O67" s="14">
        <f t="shared" si="1"/>
        <v>224320.24166666667</v>
      </c>
    </row>
    <row r="68" spans="1:15" s="6" customFormat="1">
      <c r="A68" s="12">
        <v>41306</v>
      </c>
      <c r="B68" s="13">
        <v>168387.93333333332</v>
      </c>
      <c r="C68" s="13">
        <v>75833.10000000002</v>
      </c>
      <c r="D68" s="14">
        <v>21370.500000000004</v>
      </c>
      <c r="E68" s="14">
        <v>86701.400000000009</v>
      </c>
      <c r="F68" s="14">
        <v>2443.7999999999997</v>
      </c>
      <c r="G68" s="15">
        <v>414.99999999999994</v>
      </c>
      <c r="H68" s="14">
        <f t="shared" si="2"/>
        <v>355151.73333333334</v>
      </c>
      <c r="I68" s="14">
        <v>127157.98333333332</v>
      </c>
      <c r="J68" s="14">
        <v>23723.8</v>
      </c>
      <c r="K68" s="14">
        <v>24182.100000000002</v>
      </c>
      <c r="L68" s="14">
        <v>46528.000000000007</v>
      </c>
      <c r="M68" s="14">
        <v>1430</v>
      </c>
      <c r="N68" s="15">
        <v>49.2</v>
      </c>
      <c r="O68" s="14">
        <f t="shared" si="1"/>
        <v>223071.08333333334</v>
      </c>
    </row>
    <row r="69" spans="1:15" s="6" customFormat="1">
      <c r="A69" s="12">
        <v>41334</v>
      </c>
      <c r="B69" s="13">
        <v>178428.74999999997</v>
      </c>
      <c r="C69" s="13">
        <v>68620.400000000009</v>
      </c>
      <c r="D69" s="14">
        <v>21604.9</v>
      </c>
      <c r="E69" s="14">
        <v>84828.800000000003</v>
      </c>
      <c r="F69" s="14">
        <v>1931</v>
      </c>
      <c r="G69" s="15">
        <v>948.7</v>
      </c>
      <c r="H69" s="14">
        <f t="shared" si="2"/>
        <v>356362.55</v>
      </c>
      <c r="I69" s="14">
        <v>139653.125</v>
      </c>
      <c r="J69" s="14">
        <v>26058.3</v>
      </c>
      <c r="K69" s="14">
        <v>24791.8</v>
      </c>
      <c r="L69" s="14">
        <v>39040.800000000003</v>
      </c>
      <c r="M69" s="14">
        <v>1430</v>
      </c>
      <c r="N69" s="15">
        <v>42.7</v>
      </c>
      <c r="O69" s="14">
        <f t="shared" si="1"/>
        <v>231016.72499999998</v>
      </c>
    </row>
    <row r="70" spans="1:15" s="6" customFormat="1">
      <c r="A70" s="12">
        <v>41365</v>
      </c>
      <c r="B70" s="13">
        <v>183407.56666666665</v>
      </c>
      <c r="C70" s="13">
        <v>74972.099999999991</v>
      </c>
      <c r="D70" s="14">
        <v>23200.600000000002</v>
      </c>
      <c r="E70" s="14">
        <v>80466.640000000014</v>
      </c>
      <c r="F70" s="14">
        <v>2840.3</v>
      </c>
      <c r="G70" s="15">
        <v>670.90000000000009</v>
      </c>
      <c r="H70" s="14">
        <f t="shared" si="2"/>
        <v>365558.10666666663</v>
      </c>
      <c r="I70" s="14">
        <v>147236.76666666669</v>
      </c>
      <c r="J70" s="14">
        <v>24220.2</v>
      </c>
      <c r="K70" s="14">
        <v>23959.199999999997</v>
      </c>
      <c r="L70" s="14">
        <v>46665.000000000007</v>
      </c>
      <c r="M70" s="14">
        <v>430</v>
      </c>
      <c r="N70" s="15">
        <v>43.2</v>
      </c>
      <c r="O70" s="14">
        <f t="shared" si="1"/>
        <v>242554.3666666667</v>
      </c>
    </row>
    <row r="71" spans="1:15" s="6" customFormat="1">
      <c r="A71" s="12">
        <v>41395</v>
      </c>
      <c r="B71" s="13">
        <v>185430.08333333334</v>
      </c>
      <c r="C71" s="13">
        <v>77589.600000000006</v>
      </c>
      <c r="D71" s="14">
        <v>21476.7</v>
      </c>
      <c r="E71" s="14">
        <v>84615.000000000015</v>
      </c>
      <c r="F71" s="14">
        <v>2882.6000000000004</v>
      </c>
      <c r="G71" s="15">
        <v>917.5</v>
      </c>
      <c r="H71" s="14">
        <f t="shared" si="2"/>
        <v>372911.48333333334</v>
      </c>
      <c r="I71" s="14">
        <v>148007.30833333335</v>
      </c>
      <c r="J71" s="14">
        <v>26115.799999999996</v>
      </c>
      <c r="K71" s="14">
        <v>23533.1</v>
      </c>
      <c r="L71" s="14">
        <v>44937.4</v>
      </c>
      <c r="M71" s="14">
        <v>430</v>
      </c>
      <c r="N71" s="15">
        <v>43.8</v>
      </c>
      <c r="O71" s="14">
        <f t="shared" ref="O71:O72" si="3">SUM(I71:N71)</f>
        <v>243067.40833333333</v>
      </c>
    </row>
    <row r="72" spans="1:15" s="6" customFormat="1">
      <c r="A72" s="12">
        <v>41426</v>
      </c>
      <c r="B72" s="13">
        <v>188593.5</v>
      </c>
      <c r="C72" s="13">
        <v>71022.3</v>
      </c>
      <c r="D72" s="14">
        <v>22204</v>
      </c>
      <c r="E72" s="14">
        <v>84073.499999999985</v>
      </c>
      <c r="F72" s="14">
        <v>3057.5</v>
      </c>
      <c r="G72" s="15">
        <v>742.1</v>
      </c>
      <c r="H72" s="14">
        <f t="shared" si="2"/>
        <v>369692.89999999997</v>
      </c>
      <c r="I72" s="14">
        <v>145339.55000000002</v>
      </c>
      <c r="J72" s="14">
        <v>28731.599999999995</v>
      </c>
      <c r="K72" s="14">
        <v>21937.199999999997</v>
      </c>
      <c r="L72" s="14">
        <v>46736.3</v>
      </c>
      <c r="M72" s="14">
        <v>1904.8</v>
      </c>
      <c r="N72" s="15">
        <v>44.5</v>
      </c>
      <c r="O72" s="14">
        <f t="shared" si="3"/>
        <v>244693.95</v>
      </c>
    </row>
    <row r="73" spans="1:15" s="6" customFormat="1">
      <c r="A73" s="12">
        <v>41456</v>
      </c>
      <c r="B73" s="13">
        <v>177938.51666666669</v>
      </c>
      <c r="C73" s="13">
        <v>83558.599999999991</v>
      </c>
      <c r="D73" s="14">
        <v>20884.599999999999</v>
      </c>
      <c r="E73" s="14">
        <v>85666.499999999985</v>
      </c>
      <c r="F73" s="14">
        <v>2202.6</v>
      </c>
      <c r="G73" s="15">
        <v>868.80000000000007</v>
      </c>
      <c r="H73" s="14">
        <f t="shared" si="2"/>
        <v>371119.61666666664</v>
      </c>
      <c r="I73" s="14">
        <v>144487.47500000001</v>
      </c>
      <c r="J73" s="14">
        <v>26367.5</v>
      </c>
      <c r="K73" s="14">
        <v>18010.400000000001</v>
      </c>
      <c r="L73" s="14">
        <v>51550.799999999988</v>
      </c>
      <c r="M73" s="14">
        <v>1930</v>
      </c>
      <c r="N73" s="15">
        <v>25.200000000000003</v>
      </c>
      <c r="O73" s="14">
        <f t="shared" ref="O73:O78" si="4">SUM(I73:N73)</f>
        <v>242371.375</v>
      </c>
    </row>
    <row r="74" spans="1:15" s="6" customFormat="1">
      <c r="A74" s="12">
        <v>41487</v>
      </c>
      <c r="B74" s="13">
        <v>186024.93333333338</v>
      </c>
      <c r="C74" s="13">
        <v>92912</v>
      </c>
      <c r="D74" s="14">
        <v>25913.600000000002</v>
      </c>
      <c r="E74" s="14">
        <v>84300.900000000009</v>
      </c>
      <c r="F74" s="14">
        <v>2824.1000000000004</v>
      </c>
      <c r="G74" s="15">
        <v>828.10000000000014</v>
      </c>
      <c r="H74" s="14">
        <f t="shared" si="2"/>
        <v>392803.6333333333</v>
      </c>
      <c r="I74" s="14">
        <v>146420.20000000001</v>
      </c>
      <c r="J74" s="14">
        <v>23922.600000000002</v>
      </c>
      <c r="K74" s="14">
        <v>20897.999999999996</v>
      </c>
      <c r="L74" s="14">
        <v>57361.9</v>
      </c>
      <c r="M74" s="14">
        <v>430</v>
      </c>
      <c r="N74" s="15">
        <v>22</v>
      </c>
      <c r="O74" s="14">
        <f t="shared" si="4"/>
        <v>249054.7</v>
      </c>
    </row>
    <row r="75" spans="1:15" s="6" customFormat="1">
      <c r="A75" s="12">
        <v>41518</v>
      </c>
      <c r="B75" s="13">
        <v>192893.44999999998</v>
      </c>
      <c r="C75" s="13">
        <v>86568</v>
      </c>
      <c r="D75" s="14">
        <v>23146.6</v>
      </c>
      <c r="E75" s="14">
        <v>84685</v>
      </c>
      <c r="F75" s="14">
        <v>4808.5</v>
      </c>
      <c r="G75" s="15">
        <v>936.70000000000016</v>
      </c>
      <c r="H75" s="14">
        <f t="shared" si="2"/>
        <v>393038.24999999994</v>
      </c>
      <c r="I75" s="14">
        <v>150746.02499999999</v>
      </c>
      <c r="J75" s="14">
        <v>22586.799999999999</v>
      </c>
      <c r="K75" s="14">
        <v>23132.3</v>
      </c>
      <c r="L75" s="14">
        <v>60160.6</v>
      </c>
      <c r="M75" s="14">
        <v>200</v>
      </c>
      <c r="N75" s="15">
        <v>12.7</v>
      </c>
      <c r="O75" s="14">
        <f t="shared" si="4"/>
        <v>256838.42499999999</v>
      </c>
    </row>
    <row r="76" spans="1:15" s="6" customFormat="1">
      <c r="A76" s="12">
        <v>41548</v>
      </c>
      <c r="B76" s="13">
        <v>187920.8666666667</v>
      </c>
      <c r="C76" s="13">
        <v>93729.300000000017</v>
      </c>
      <c r="D76" s="14">
        <v>23666.099999999995</v>
      </c>
      <c r="E76" s="14">
        <v>81303.600000000006</v>
      </c>
      <c r="F76" s="14">
        <v>3969.1000000000004</v>
      </c>
      <c r="G76" s="15">
        <v>807.30000000000007</v>
      </c>
      <c r="H76" s="14">
        <f t="shared" si="2"/>
        <v>391396.26666666666</v>
      </c>
      <c r="I76" s="14">
        <v>148294.25</v>
      </c>
      <c r="J76" s="14">
        <v>25034.899999999998</v>
      </c>
      <c r="K76" s="14">
        <v>22377.199999999997</v>
      </c>
      <c r="L76" s="14">
        <v>61059.30000000001</v>
      </c>
      <c r="M76" s="14">
        <v>430</v>
      </c>
      <c r="N76" s="15">
        <v>19.700000000000003</v>
      </c>
      <c r="O76" s="14">
        <f t="shared" si="4"/>
        <v>257215.35</v>
      </c>
    </row>
    <row r="77" spans="1:15" s="6" customFormat="1">
      <c r="A77" s="12">
        <v>41579</v>
      </c>
      <c r="B77" s="13">
        <v>190551.98333333334</v>
      </c>
      <c r="C77" s="13">
        <v>85657.5</v>
      </c>
      <c r="D77" s="14">
        <v>27260.700000000004</v>
      </c>
      <c r="E77" s="14">
        <v>81714.299999999988</v>
      </c>
      <c r="F77" s="14">
        <v>3077.7</v>
      </c>
      <c r="G77" s="15">
        <v>1140</v>
      </c>
      <c r="H77" s="14">
        <f t="shared" si="2"/>
        <v>389402.18333333335</v>
      </c>
      <c r="I77" s="14">
        <v>154010.17499999999</v>
      </c>
      <c r="J77" s="14">
        <v>26129.200000000001</v>
      </c>
      <c r="K77" s="14">
        <v>21890.799999999999</v>
      </c>
      <c r="L77" s="14">
        <v>61267.700000000004</v>
      </c>
      <c r="M77" s="14">
        <v>430</v>
      </c>
      <c r="N77" s="15">
        <v>19.8</v>
      </c>
      <c r="O77" s="14">
        <f t="shared" si="4"/>
        <v>263747.67499999999</v>
      </c>
    </row>
    <row r="78" spans="1:15" s="6" customFormat="1">
      <c r="A78" s="12">
        <v>41609</v>
      </c>
      <c r="B78" s="13">
        <v>193291.8</v>
      </c>
      <c r="C78" s="13">
        <v>90279.8</v>
      </c>
      <c r="D78" s="14">
        <v>25706.699999999997</v>
      </c>
      <c r="E78" s="14">
        <v>88838.999999999985</v>
      </c>
      <c r="F78" s="14">
        <v>3308.7</v>
      </c>
      <c r="G78" s="15">
        <v>998.5</v>
      </c>
      <c r="H78" s="14">
        <f t="shared" si="2"/>
        <v>402424.5</v>
      </c>
      <c r="I78" s="14">
        <v>157966.30000000002</v>
      </c>
      <c r="J78" s="14">
        <v>24661.4</v>
      </c>
      <c r="K78" s="14">
        <v>21172.699999999997</v>
      </c>
      <c r="L78" s="14">
        <v>59774.700000000012</v>
      </c>
      <c r="M78" s="14">
        <v>430</v>
      </c>
      <c r="N78" s="15">
        <v>18.2</v>
      </c>
      <c r="O78" s="14">
        <f t="shared" si="4"/>
        <v>264023.30000000005</v>
      </c>
    </row>
    <row r="79" spans="1:15" s="6" customFormat="1">
      <c r="A79" s="12">
        <v>41640</v>
      </c>
      <c r="B79" s="13">
        <v>190992.30000000002</v>
      </c>
      <c r="C79" s="13">
        <v>88264.39999999998</v>
      </c>
      <c r="D79" s="14">
        <v>19263.7</v>
      </c>
      <c r="E79" s="14">
        <v>83945.7</v>
      </c>
      <c r="F79" s="14">
        <v>2438</v>
      </c>
      <c r="G79" s="15">
        <v>1212.1000000000001</v>
      </c>
      <c r="H79" s="14">
        <f t="shared" si="2"/>
        <v>386116.2</v>
      </c>
      <c r="I79" s="14">
        <v>163101.84999999998</v>
      </c>
      <c r="J79" s="14">
        <v>33209.000000000007</v>
      </c>
      <c r="K79" s="14">
        <v>16722.899999999998</v>
      </c>
      <c r="L79" s="14">
        <v>55210.2</v>
      </c>
      <c r="M79" s="14">
        <v>430</v>
      </c>
      <c r="N79" s="15">
        <v>21.2</v>
      </c>
      <c r="O79" s="14">
        <f t="shared" ref="O79:O138" si="5">SUM(I79:N79)</f>
        <v>268695.14999999997</v>
      </c>
    </row>
    <row r="80" spans="1:15" s="6" customFormat="1">
      <c r="A80" s="12">
        <v>41671</v>
      </c>
      <c r="B80" s="13">
        <v>187248.8</v>
      </c>
      <c r="C80" s="13">
        <v>82144.099999999991</v>
      </c>
      <c r="D80" s="14">
        <v>20840.399999999998</v>
      </c>
      <c r="E80" s="14">
        <v>80317.200000000012</v>
      </c>
      <c r="F80" s="14">
        <v>2146.3000000000002</v>
      </c>
      <c r="G80" s="15">
        <v>1018.9999999999999</v>
      </c>
      <c r="H80" s="14">
        <f t="shared" si="2"/>
        <v>373715.8</v>
      </c>
      <c r="I80" s="14">
        <v>163723.5</v>
      </c>
      <c r="J80" s="14">
        <v>31998.999999999996</v>
      </c>
      <c r="K80" s="14">
        <v>17308.5</v>
      </c>
      <c r="L80" s="14">
        <v>70940.5</v>
      </c>
      <c r="M80" s="14">
        <v>430</v>
      </c>
      <c r="N80" s="15">
        <v>19.2</v>
      </c>
      <c r="O80" s="14">
        <f t="shared" si="5"/>
        <v>284420.7</v>
      </c>
    </row>
    <row r="81" spans="1:15" s="6" customFormat="1">
      <c r="A81" s="12">
        <v>41699</v>
      </c>
      <c r="B81" s="13">
        <v>184412.39999999997</v>
      </c>
      <c r="C81" s="13">
        <v>91318.2</v>
      </c>
      <c r="D81" s="14">
        <v>20251.600000000002</v>
      </c>
      <c r="E81" s="14">
        <v>84410.89999999998</v>
      </c>
      <c r="F81" s="14">
        <v>1510.2</v>
      </c>
      <c r="G81" s="15">
        <v>1109.8</v>
      </c>
      <c r="H81" s="14">
        <f t="shared" si="2"/>
        <v>383013.09999999992</v>
      </c>
      <c r="I81" s="14">
        <v>165320.25</v>
      </c>
      <c r="J81" s="14">
        <v>32302.6</v>
      </c>
      <c r="K81" s="14">
        <v>17130.7</v>
      </c>
      <c r="L81" s="14">
        <v>70410.399999999994</v>
      </c>
      <c r="M81" s="14">
        <v>430</v>
      </c>
      <c r="N81" s="15">
        <v>19.2</v>
      </c>
      <c r="O81" s="14">
        <f t="shared" si="5"/>
        <v>285613.15000000002</v>
      </c>
    </row>
    <row r="82" spans="1:15" s="6" customFormat="1">
      <c r="A82" s="12">
        <v>41730</v>
      </c>
      <c r="B82" s="13">
        <v>195179.59999999998</v>
      </c>
      <c r="C82" s="13">
        <v>93493.7</v>
      </c>
      <c r="D82" s="14">
        <v>24939.7</v>
      </c>
      <c r="E82" s="14">
        <v>84639.8</v>
      </c>
      <c r="F82" s="14">
        <v>2351</v>
      </c>
      <c r="G82" s="15">
        <v>875.3</v>
      </c>
      <c r="H82" s="14">
        <f t="shared" si="2"/>
        <v>401479.1</v>
      </c>
      <c r="I82" s="14">
        <v>166739.69999999998</v>
      </c>
      <c r="J82" s="14">
        <v>32303.9</v>
      </c>
      <c r="K82" s="14">
        <v>16038.199999999999</v>
      </c>
      <c r="L82" s="14">
        <v>75135.799999999988</v>
      </c>
      <c r="M82" s="14">
        <v>430</v>
      </c>
      <c r="N82" s="15">
        <v>19.299999999999997</v>
      </c>
      <c r="O82" s="14">
        <f t="shared" si="5"/>
        <v>290666.89999999997</v>
      </c>
    </row>
    <row r="83" spans="1:15" s="6" customFormat="1">
      <c r="A83" s="12">
        <v>41760</v>
      </c>
      <c r="B83" s="13">
        <v>192672.2</v>
      </c>
      <c r="C83" s="13">
        <v>95638.6</v>
      </c>
      <c r="D83" s="14">
        <v>23059.9</v>
      </c>
      <c r="E83" s="14">
        <v>82417.7</v>
      </c>
      <c r="F83" s="14">
        <v>2446</v>
      </c>
      <c r="G83" s="15">
        <v>1108.5</v>
      </c>
      <c r="H83" s="14">
        <f t="shared" si="2"/>
        <v>397342.90000000008</v>
      </c>
      <c r="I83" s="14">
        <v>170024.05000000002</v>
      </c>
      <c r="J83" s="14">
        <v>33214.700000000004</v>
      </c>
      <c r="K83" s="14">
        <v>13906.3</v>
      </c>
      <c r="L83" s="14">
        <v>75494.899999999994</v>
      </c>
      <c r="M83" s="14">
        <v>480</v>
      </c>
      <c r="N83" s="15">
        <v>8.3000000000000007</v>
      </c>
      <c r="O83" s="14">
        <f t="shared" si="5"/>
        <v>293128.25</v>
      </c>
    </row>
    <row r="84" spans="1:15" s="6" customFormat="1">
      <c r="A84" s="12">
        <v>41791</v>
      </c>
      <c r="B84" s="13">
        <v>196788.2</v>
      </c>
      <c r="C84" s="13">
        <v>105983.59999999999</v>
      </c>
      <c r="D84" s="14">
        <v>26298.3</v>
      </c>
      <c r="E84" s="14">
        <v>89871.799999999988</v>
      </c>
      <c r="F84" s="14">
        <v>2518.1000000000004</v>
      </c>
      <c r="G84" s="15">
        <v>881.6</v>
      </c>
      <c r="H84" s="14">
        <f t="shared" si="2"/>
        <v>422341.59999999992</v>
      </c>
      <c r="I84" s="14">
        <v>170705.9</v>
      </c>
      <c r="J84" s="14">
        <v>30605.7</v>
      </c>
      <c r="K84" s="14">
        <v>13836.3</v>
      </c>
      <c r="L84" s="14">
        <v>74925.499999999985</v>
      </c>
      <c r="M84" s="14">
        <v>250</v>
      </c>
      <c r="N84" s="15">
        <v>8.6</v>
      </c>
      <c r="O84" s="14">
        <f t="shared" si="5"/>
        <v>290331.99999999994</v>
      </c>
    </row>
    <row r="85" spans="1:15" s="6" customFormat="1">
      <c r="A85" s="12">
        <v>41821</v>
      </c>
      <c r="B85" s="13">
        <v>199157.61666666667</v>
      </c>
      <c r="C85" s="13">
        <v>120283.49999999999</v>
      </c>
      <c r="D85" s="14">
        <v>24183.3</v>
      </c>
      <c r="E85" s="14">
        <v>85121.1</v>
      </c>
      <c r="F85" s="14">
        <v>2400.5</v>
      </c>
      <c r="G85" s="15">
        <v>886.5</v>
      </c>
      <c r="H85" s="14">
        <f t="shared" si="2"/>
        <v>432032.5166666666</v>
      </c>
      <c r="I85" s="14">
        <v>178659.15</v>
      </c>
      <c r="J85" s="14">
        <v>30859.699999999997</v>
      </c>
      <c r="K85" s="14">
        <v>15793.099999999999</v>
      </c>
      <c r="L85" s="14">
        <v>73099.399999999994</v>
      </c>
      <c r="M85" s="14">
        <v>280</v>
      </c>
      <c r="N85" s="15">
        <v>8.6</v>
      </c>
      <c r="O85" s="14">
        <f t="shared" si="5"/>
        <v>298699.94999999995</v>
      </c>
    </row>
    <row r="86" spans="1:15" s="6" customFormat="1">
      <c r="A86" s="12">
        <v>41852</v>
      </c>
      <c r="B86" s="13">
        <v>204729.39444444442</v>
      </c>
      <c r="C86" s="13">
        <v>122969.19999999998</v>
      </c>
      <c r="D86" s="14">
        <v>20977.100000000006</v>
      </c>
      <c r="E86" s="14">
        <v>84289.2</v>
      </c>
      <c r="F86" s="14">
        <v>2309.6</v>
      </c>
      <c r="G86" s="15">
        <v>1542.2</v>
      </c>
      <c r="H86" s="14">
        <f t="shared" si="2"/>
        <v>436816.69444444438</v>
      </c>
      <c r="I86" s="14">
        <v>186237.24444444446</v>
      </c>
      <c r="J86" s="14">
        <v>35426.399999999994</v>
      </c>
      <c r="K86" s="14">
        <v>15531.199999999999</v>
      </c>
      <c r="L86" s="14">
        <v>61803.8</v>
      </c>
      <c r="M86" s="14">
        <v>280</v>
      </c>
      <c r="N86" s="15">
        <v>8.6</v>
      </c>
      <c r="O86" s="14">
        <f t="shared" si="5"/>
        <v>299287.24444444443</v>
      </c>
    </row>
    <row r="87" spans="1:15" s="6" customFormat="1">
      <c r="A87" s="12">
        <v>41883</v>
      </c>
      <c r="B87" s="13">
        <v>201725.0527777778</v>
      </c>
      <c r="C87" s="13">
        <v>107153.4</v>
      </c>
      <c r="D87" s="14">
        <v>17472.499999999996</v>
      </c>
      <c r="E87" s="14">
        <v>98736.89999999998</v>
      </c>
      <c r="F87" s="14">
        <v>3842.0999999999995</v>
      </c>
      <c r="G87" s="15">
        <v>1429.1</v>
      </c>
      <c r="H87" s="14">
        <f t="shared" si="2"/>
        <v>430359.05277777772</v>
      </c>
      <c r="I87" s="14">
        <v>179574.86111111112</v>
      </c>
      <c r="J87" s="14">
        <v>30194.699999999993</v>
      </c>
      <c r="K87" s="14">
        <v>14230.400000000001</v>
      </c>
      <c r="L87" s="14">
        <v>62123.100000000006</v>
      </c>
      <c r="M87" s="14">
        <v>230</v>
      </c>
      <c r="N87" s="15">
        <v>8.9</v>
      </c>
      <c r="O87" s="14">
        <f t="shared" si="5"/>
        <v>286361.9611111111</v>
      </c>
    </row>
    <row r="88" spans="1:15" s="6" customFormat="1">
      <c r="A88" s="12">
        <v>41913</v>
      </c>
      <c r="B88" s="13">
        <v>213888.69814814813</v>
      </c>
      <c r="C88" s="13">
        <v>132062.6</v>
      </c>
      <c r="D88" s="14">
        <v>18619.5</v>
      </c>
      <c r="E88" s="14">
        <v>89968.5</v>
      </c>
      <c r="F88" s="14">
        <v>3804.1000000000004</v>
      </c>
      <c r="G88" s="15">
        <v>1297.0999999999997</v>
      </c>
      <c r="H88" s="14">
        <f t="shared" si="2"/>
        <v>459640.49814814806</v>
      </c>
      <c r="I88" s="14">
        <v>173074.0259259259</v>
      </c>
      <c r="J88" s="14">
        <v>37296.199999999997</v>
      </c>
      <c r="K88" s="14">
        <v>14404.699999999999</v>
      </c>
      <c r="L88" s="14">
        <v>60761.299999999988</v>
      </c>
      <c r="M88" s="14">
        <v>230</v>
      </c>
      <c r="N88" s="15">
        <v>8.9</v>
      </c>
      <c r="O88" s="14">
        <f t="shared" si="5"/>
        <v>285775.12592592591</v>
      </c>
    </row>
    <row r="89" spans="1:15" s="6" customFormat="1">
      <c r="A89" s="12">
        <v>41944</v>
      </c>
      <c r="B89" s="13">
        <v>209134.60154320984</v>
      </c>
      <c r="C89" s="13">
        <v>119980.2</v>
      </c>
      <c r="D89" s="14">
        <v>15798.8</v>
      </c>
      <c r="E89" s="14">
        <v>91141.699999999983</v>
      </c>
      <c r="F89" s="14">
        <v>2993.9</v>
      </c>
      <c r="G89" s="15">
        <v>1194.5</v>
      </c>
      <c r="H89" s="14">
        <f t="shared" si="2"/>
        <v>440243.70154320984</v>
      </c>
      <c r="I89" s="14">
        <v>168611.68950617284</v>
      </c>
      <c r="J89" s="14">
        <v>37164.9</v>
      </c>
      <c r="K89" s="14">
        <v>15466.5</v>
      </c>
      <c r="L89" s="14">
        <v>63176.7</v>
      </c>
      <c r="M89" s="14">
        <v>230</v>
      </c>
      <c r="N89" s="15">
        <v>9</v>
      </c>
      <c r="O89" s="14">
        <f t="shared" si="5"/>
        <v>284658.78950617282</v>
      </c>
    </row>
    <row r="90" spans="1:15" s="6" customFormat="1">
      <c r="A90" s="12">
        <v>41974</v>
      </c>
      <c r="B90" s="13">
        <v>214646.89999999997</v>
      </c>
      <c r="C90" s="13">
        <v>115720.39999999998</v>
      </c>
      <c r="D90" s="14">
        <v>18060.499999999996</v>
      </c>
      <c r="E90" s="14">
        <v>105125.2</v>
      </c>
      <c r="F90" s="14">
        <v>2610.1</v>
      </c>
      <c r="G90" s="15">
        <v>2147.5</v>
      </c>
      <c r="H90" s="14">
        <f t="shared" si="2"/>
        <v>458310.59999999992</v>
      </c>
      <c r="I90" s="14">
        <v>172190.69999999998</v>
      </c>
      <c r="J90" s="14">
        <v>34605.5</v>
      </c>
      <c r="K90" s="14">
        <v>13712.8</v>
      </c>
      <c r="L90" s="14">
        <v>67840.399999999994</v>
      </c>
      <c r="M90" s="14">
        <v>230</v>
      </c>
      <c r="N90" s="15">
        <v>14.9</v>
      </c>
      <c r="O90" s="14">
        <f t="shared" si="5"/>
        <v>288594.3</v>
      </c>
    </row>
    <row r="91" spans="1:15" s="6" customFormat="1">
      <c r="A91" s="12">
        <v>42005</v>
      </c>
      <c r="B91" s="13">
        <v>218133.48333333334</v>
      </c>
      <c r="C91" s="13">
        <v>111738.49999999999</v>
      </c>
      <c r="D91" s="14">
        <v>18024.5</v>
      </c>
      <c r="E91" s="14">
        <v>92058.10000000002</v>
      </c>
      <c r="F91" s="14">
        <v>1825.3000000000002</v>
      </c>
      <c r="G91" s="15">
        <v>1250.3999999999999</v>
      </c>
      <c r="H91" s="14">
        <f t="shared" si="2"/>
        <v>443030.28333333338</v>
      </c>
      <c r="I91" s="14">
        <v>168725.3</v>
      </c>
      <c r="J91" s="14">
        <v>33864.9</v>
      </c>
      <c r="K91" s="14">
        <v>11793.899999999998</v>
      </c>
      <c r="L91" s="14">
        <v>75574.400000000009</v>
      </c>
      <c r="M91" s="14">
        <v>730</v>
      </c>
      <c r="N91" s="15">
        <v>98</v>
      </c>
      <c r="O91" s="14">
        <f t="shared" si="5"/>
        <v>290786.5</v>
      </c>
    </row>
    <row r="92" spans="1:15" s="6" customFormat="1">
      <c r="A92" s="12">
        <v>42036</v>
      </c>
      <c r="B92" s="13">
        <v>213164.86666666664</v>
      </c>
      <c r="C92" s="13">
        <v>104843.70000000001</v>
      </c>
      <c r="D92" s="14">
        <v>18329.5</v>
      </c>
      <c r="E92" s="14">
        <v>105540.1</v>
      </c>
      <c r="F92" s="14">
        <v>3400.3</v>
      </c>
      <c r="G92" s="15">
        <v>1147.6999999999998</v>
      </c>
      <c r="H92" s="14">
        <f>SUM(B92:G92)</f>
        <v>446426.16666666663</v>
      </c>
      <c r="I92" s="14">
        <v>177728.53333333333</v>
      </c>
      <c r="J92" s="14">
        <v>35955.799999999996</v>
      </c>
      <c r="K92" s="14">
        <v>11192.000000000002</v>
      </c>
      <c r="L92" s="14">
        <v>72975.299999999988</v>
      </c>
      <c r="M92" s="14">
        <v>630</v>
      </c>
      <c r="N92" s="15">
        <v>97.399999999999991</v>
      </c>
      <c r="O92" s="14">
        <f t="shared" si="5"/>
        <v>298579.03333333333</v>
      </c>
    </row>
    <row r="93" spans="1:15" s="6" customFormat="1">
      <c r="A93" s="12">
        <v>42064</v>
      </c>
      <c r="B93" s="13">
        <v>206633.24999999997</v>
      </c>
      <c r="C93" s="13">
        <v>83726.099999999977</v>
      </c>
      <c r="D93" s="14">
        <v>18307.5</v>
      </c>
      <c r="E93" s="14">
        <v>105775.4</v>
      </c>
      <c r="F93" s="14">
        <v>2390.1999999999998</v>
      </c>
      <c r="G93" s="15">
        <v>1300.5999999999999</v>
      </c>
      <c r="H93" s="14">
        <f>SUM(B93:G93)</f>
        <v>418133.05</v>
      </c>
      <c r="I93" s="14">
        <v>180372.3</v>
      </c>
      <c r="J93" s="14">
        <v>34935.800000000003</v>
      </c>
      <c r="K93" s="14">
        <v>11454.400000000001</v>
      </c>
      <c r="L93" s="14">
        <v>77757.699999999983</v>
      </c>
      <c r="M93" s="14">
        <v>1483.6</v>
      </c>
      <c r="N93" s="15">
        <v>15.4</v>
      </c>
      <c r="O93" s="14">
        <f t="shared" si="5"/>
        <v>306019.19999999995</v>
      </c>
    </row>
    <row r="94" spans="1:15" s="6" customFormat="1">
      <c r="A94" s="12">
        <v>42095</v>
      </c>
      <c r="B94" s="13">
        <v>213479.73333333334</v>
      </c>
      <c r="C94" s="13">
        <v>91822.800000000017</v>
      </c>
      <c r="D94" s="14">
        <v>20817.400000000001</v>
      </c>
      <c r="E94" s="14">
        <v>100236.2</v>
      </c>
      <c r="F94" s="14">
        <v>5883.6</v>
      </c>
      <c r="G94" s="15">
        <v>1374.8</v>
      </c>
      <c r="H94" s="14">
        <f>SUM(B94:G94)</f>
        <v>433614.53333333333</v>
      </c>
      <c r="I94" s="14">
        <v>195940.76666666669</v>
      </c>
      <c r="J94" s="14">
        <v>36127.399999999994</v>
      </c>
      <c r="K94" s="14">
        <v>10091.800000000001</v>
      </c>
      <c r="L94" s="14">
        <v>65689.500000000015</v>
      </c>
      <c r="M94" s="14">
        <v>930</v>
      </c>
      <c r="N94" s="15">
        <v>15.1</v>
      </c>
      <c r="O94" s="14">
        <f t="shared" si="5"/>
        <v>308794.56666666665</v>
      </c>
    </row>
    <row r="95" spans="1:15" s="6" customFormat="1">
      <c r="A95" s="12">
        <v>42125</v>
      </c>
      <c r="B95" s="13">
        <v>220532.81666666668</v>
      </c>
      <c r="C95" s="13">
        <v>105928</v>
      </c>
      <c r="D95" s="14">
        <v>22861.599999999999</v>
      </c>
      <c r="E95" s="14">
        <v>99154.5</v>
      </c>
      <c r="F95" s="14">
        <v>7423</v>
      </c>
      <c r="G95" s="15">
        <v>1365</v>
      </c>
      <c r="H95" s="14">
        <f>SUM(B95:G95)</f>
        <v>457264.91666666663</v>
      </c>
      <c r="I95" s="14">
        <v>199147.6333333333</v>
      </c>
      <c r="J95" s="14">
        <v>34665.200000000004</v>
      </c>
      <c r="K95" s="14">
        <v>9870.2000000000007</v>
      </c>
      <c r="L95" s="14">
        <v>65207.899999999987</v>
      </c>
      <c r="M95" s="14">
        <v>1433.8</v>
      </c>
      <c r="N95" s="15">
        <v>15.5</v>
      </c>
      <c r="O95" s="14">
        <f t="shared" si="5"/>
        <v>310340.23333333328</v>
      </c>
    </row>
    <row r="96" spans="1:15" s="6" customFormat="1">
      <c r="A96" s="12">
        <v>42156</v>
      </c>
      <c r="B96" s="13">
        <v>206399.89999999997</v>
      </c>
      <c r="C96" s="13">
        <v>100016.20000000001</v>
      </c>
      <c r="D96" s="14">
        <v>22315.500000000007</v>
      </c>
      <c r="E96" s="14">
        <v>94373.2</v>
      </c>
      <c r="F96" s="14">
        <v>7055.2000000000007</v>
      </c>
      <c r="G96" s="15">
        <v>1101.1000000000004</v>
      </c>
      <c r="H96" s="14">
        <f>SUM(B96:G96)</f>
        <v>431261.1</v>
      </c>
      <c r="I96" s="14">
        <v>202393.09999999995</v>
      </c>
      <c r="J96" s="14">
        <v>32873.4</v>
      </c>
      <c r="K96" s="14">
        <v>9908.8000000000011</v>
      </c>
      <c r="L96" s="14">
        <v>67670.000000000015</v>
      </c>
      <c r="M96" s="14">
        <v>2203.8000000000002</v>
      </c>
      <c r="N96" s="15">
        <v>15.5</v>
      </c>
      <c r="O96" s="14">
        <f t="shared" si="5"/>
        <v>315064.59999999992</v>
      </c>
    </row>
    <row r="97" spans="1:15" s="6" customFormat="1">
      <c r="A97" s="12">
        <v>42186</v>
      </c>
      <c r="B97" s="13">
        <v>201639.05000000005</v>
      </c>
      <c r="C97" s="13">
        <v>110109.49999999997</v>
      </c>
      <c r="D97" s="14">
        <v>19456.5</v>
      </c>
      <c r="E97" s="14">
        <v>95950.8</v>
      </c>
      <c r="F97" s="14">
        <v>5746.2</v>
      </c>
      <c r="G97" s="15">
        <v>1036.7</v>
      </c>
      <c r="H97" s="14">
        <f t="shared" ref="H97:H100" si="6">SUM(B97:G97)</f>
        <v>433938.75000000006</v>
      </c>
      <c r="I97" s="14">
        <v>211332.85</v>
      </c>
      <c r="J97" s="14">
        <v>34500.700000000004</v>
      </c>
      <c r="K97" s="14">
        <v>9821.4</v>
      </c>
      <c r="L97" s="14">
        <v>62865.1</v>
      </c>
      <c r="M97" s="14">
        <v>2433.9</v>
      </c>
      <c r="N97" s="15">
        <v>15.5</v>
      </c>
      <c r="O97" s="14">
        <f t="shared" si="5"/>
        <v>320969.45</v>
      </c>
    </row>
    <row r="98" spans="1:15" s="6" customFormat="1">
      <c r="A98" s="12">
        <v>42217</v>
      </c>
      <c r="B98" s="13">
        <v>208634.54444444444</v>
      </c>
      <c r="C98" s="13">
        <v>119618.20000000001</v>
      </c>
      <c r="D98" s="14">
        <v>18392.2</v>
      </c>
      <c r="E98" s="14">
        <v>89050.8</v>
      </c>
      <c r="F98" s="14">
        <v>9123.2000000000007</v>
      </c>
      <c r="G98" s="15">
        <v>952.7</v>
      </c>
      <c r="H98" s="14">
        <f t="shared" si="6"/>
        <v>445771.64444444445</v>
      </c>
      <c r="I98" s="14">
        <v>211956.94999999998</v>
      </c>
      <c r="J98" s="14">
        <v>33380.6</v>
      </c>
      <c r="K98" s="14">
        <v>12048.900000000001</v>
      </c>
      <c r="L98" s="14">
        <v>58901.500000000007</v>
      </c>
      <c r="M98" s="14">
        <v>2434.6</v>
      </c>
      <c r="N98" s="15">
        <v>17.899999999999999</v>
      </c>
      <c r="O98" s="14">
        <f t="shared" si="5"/>
        <v>318740.45</v>
      </c>
    </row>
    <row r="99" spans="1:15" s="6" customFormat="1">
      <c r="A99" s="12">
        <v>42248</v>
      </c>
      <c r="B99" s="13">
        <v>199551.41111111111</v>
      </c>
      <c r="C99" s="13">
        <v>121700.4</v>
      </c>
      <c r="D99" s="14">
        <v>31042.799999999999</v>
      </c>
      <c r="E99" s="14">
        <v>96731.6</v>
      </c>
      <c r="F99" s="14">
        <v>8434.4000000000015</v>
      </c>
      <c r="G99" s="15">
        <v>1008.4999999999999</v>
      </c>
      <c r="H99" s="14">
        <f t="shared" si="6"/>
        <v>458469.11111111112</v>
      </c>
      <c r="I99" s="14">
        <v>217814.17500000002</v>
      </c>
      <c r="J99" s="14">
        <v>30544.599999999995</v>
      </c>
      <c r="K99" s="14">
        <v>12074.600000000002</v>
      </c>
      <c r="L99" s="14">
        <v>59122.6</v>
      </c>
      <c r="M99" s="14">
        <v>2466.6999999999998</v>
      </c>
      <c r="N99" s="15">
        <v>19.399999999999999</v>
      </c>
      <c r="O99" s="14">
        <f t="shared" si="5"/>
        <v>322042.07500000007</v>
      </c>
    </row>
    <row r="100" spans="1:15" s="6" customFormat="1">
      <c r="A100" s="12">
        <v>42278</v>
      </c>
      <c r="B100" s="13">
        <v>227526.42592592593</v>
      </c>
      <c r="C100" s="13">
        <v>133957.70000000001</v>
      </c>
      <c r="D100" s="14">
        <v>22178</v>
      </c>
      <c r="E100" s="14">
        <v>95756.500000000015</v>
      </c>
      <c r="F100" s="14">
        <v>7497.7000000000007</v>
      </c>
      <c r="G100" s="15">
        <v>800.2</v>
      </c>
      <c r="H100" s="14">
        <f t="shared" si="6"/>
        <v>487716.52592592593</v>
      </c>
      <c r="I100" s="14">
        <v>216827.98333333337</v>
      </c>
      <c r="J100" s="14">
        <v>33318.1</v>
      </c>
      <c r="K100" s="14">
        <v>16410.8</v>
      </c>
      <c r="L100" s="14">
        <v>58825.5</v>
      </c>
      <c r="M100" s="14">
        <v>2471.1</v>
      </c>
      <c r="N100" s="15">
        <v>16.700000000000003</v>
      </c>
      <c r="O100" s="14">
        <f t="shared" si="5"/>
        <v>327870.18333333335</v>
      </c>
    </row>
    <row r="101" spans="1:15" s="6" customFormat="1">
      <c r="A101" s="12">
        <v>42309</v>
      </c>
      <c r="B101" s="13">
        <v>201718.53950617285</v>
      </c>
      <c r="C101" s="13">
        <v>123300.9</v>
      </c>
      <c r="D101" s="14">
        <v>32505.599999999999</v>
      </c>
      <c r="E101" s="14">
        <v>70433.5</v>
      </c>
      <c r="F101" s="14">
        <v>5397.2999999999993</v>
      </c>
      <c r="G101" s="15">
        <v>1252.1999999999998</v>
      </c>
      <c r="H101" s="14">
        <f>SUM(B101:G101)</f>
        <v>434608.03950617282</v>
      </c>
      <c r="I101" s="14">
        <v>188787.4</v>
      </c>
      <c r="J101" s="14">
        <v>52085.200000000004</v>
      </c>
      <c r="K101" s="14">
        <v>22125.700000000004</v>
      </c>
      <c r="L101" s="14">
        <v>49080.800000000003</v>
      </c>
      <c r="M101" s="14">
        <v>7496.9</v>
      </c>
      <c r="N101" s="15">
        <v>1300.0999999999999</v>
      </c>
      <c r="O101" s="14">
        <f t="shared" si="5"/>
        <v>320876.09999999998</v>
      </c>
    </row>
    <row r="102" spans="1:15" s="6" customFormat="1">
      <c r="A102" s="12">
        <v>42339</v>
      </c>
      <c r="B102" s="13">
        <v>216304.20000000004</v>
      </c>
      <c r="C102" s="13">
        <v>123242.6</v>
      </c>
      <c r="D102" s="14">
        <v>22953.299999999996</v>
      </c>
      <c r="E102" s="14">
        <v>69022.7</v>
      </c>
      <c r="F102" s="14">
        <v>7505.3000000000011</v>
      </c>
      <c r="G102" s="15">
        <v>1823.1000000000001</v>
      </c>
      <c r="H102" s="14">
        <f>SUM(B102:G102)</f>
        <v>440851.20000000001</v>
      </c>
      <c r="I102" s="14">
        <v>191015.59999999998</v>
      </c>
      <c r="J102" s="14">
        <v>60016.999999999993</v>
      </c>
      <c r="K102" s="14">
        <v>21013.400000000005</v>
      </c>
      <c r="L102" s="14">
        <v>45981.000000000007</v>
      </c>
      <c r="M102" s="14">
        <v>8529.9</v>
      </c>
      <c r="N102" s="15">
        <v>831.7</v>
      </c>
      <c r="O102" s="14">
        <f t="shared" si="5"/>
        <v>327388.60000000003</v>
      </c>
    </row>
    <row r="103" spans="1:15" s="6" customFormat="1">
      <c r="A103" s="12">
        <v>42370</v>
      </c>
      <c r="B103" s="13">
        <v>218300.41666666669</v>
      </c>
      <c r="C103" s="13">
        <v>131968.29999999999</v>
      </c>
      <c r="D103" s="14">
        <v>17787.2</v>
      </c>
      <c r="E103" s="14">
        <v>68946</v>
      </c>
      <c r="F103" s="14">
        <v>4999.5</v>
      </c>
      <c r="G103" s="15">
        <v>1308.6999999999998</v>
      </c>
      <c r="H103" s="14">
        <f t="shared" ref="H103:H125" si="7">SUM(B103:G103)</f>
        <v>443310.1166666667</v>
      </c>
      <c r="I103" s="14">
        <v>185717.19999999998</v>
      </c>
      <c r="J103" s="14">
        <v>51507.6</v>
      </c>
      <c r="K103" s="14">
        <v>21254.400000000001</v>
      </c>
      <c r="L103" s="14">
        <v>49416.1</v>
      </c>
      <c r="M103" s="14">
        <v>8541.4</v>
      </c>
      <c r="N103" s="15">
        <v>66.099999999999994</v>
      </c>
      <c r="O103" s="14">
        <f t="shared" si="5"/>
        <v>316502.8</v>
      </c>
    </row>
    <row r="104" spans="1:15" s="6" customFormat="1">
      <c r="A104" s="12">
        <v>42401</v>
      </c>
      <c r="B104" s="13">
        <v>222355.13333333336</v>
      </c>
      <c r="C104" s="13">
        <v>138356.70000000001</v>
      </c>
      <c r="D104" s="14">
        <v>32042.799999999999</v>
      </c>
      <c r="E104" s="14">
        <v>74519.3</v>
      </c>
      <c r="F104" s="14">
        <v>6645</v>
      </c>
      <c r="G104" s="15">
        <v>1089.1000000000001</v>
      </c>
      <c r="H104" s="14">
        <f t="shared" si="7"/>
        <v>475008.03333333333</v>
      </c>
      <c r="I104" s="14">
        <v>182600</v>
      </c>
      <c r="J104" s="14">
        <v>47567.5</v>
      </c>
      <c r="K104" s="14">
        <v>18934.800000000003</v>
      </c>
      <c r="L104" s="14">
        <v>44975.100000000006</v>
      </c>
      <c r="M104" s="14">
        <v>8535.4</v>
      </c>
      <c r="N104" s="15">
        <v>65.5</v>
      </c>
      <c r="O104" s="14">
        <f t="shared" si="5"/>
        <v>302678.30000000005</v>
      </c>
    </row>
    <row r="105" spans="1:15" s="6" customFormat="1">
      <c r="A105" s="12">
        <v>42430</v>
      </c>
      <c r="B105" s="13">
        <v>225176.45</v>
      </c>
      <c r="C105" s="13">
        <v>126774.20000000001</v>
      </c>
      <c r="D105" s="14">
        <v>18832.599999999999</v>
      </c>
      <c r="E105" s="14">
        <v>83643.5</v>
      </c>
      <c r="F105" s="14">
        <v>8109</v>
      </c>
      <c r="G105" s="15">
        <v>1014.9</v>
      </c>
      <c r="H105" s="14">
        <f t="shared" si="7"/>
        <v>463550.65</v>
      </c>
      <c r="I105" s="14">
        <v>174234.39999999997</v>
      </c>
      <c r="J105" s="14">
        <v>57290.499999999993</v>
      </c>
      <c r="K105" s="14">
        <v>21043.8</v>
      </c>
      <c r="L105" s="14">
        <v>47487.200000000012</v>
      </c>
      <c r="M105" s="14">
        <v>8565.2000000000007</v>
      </c>
      <c r="N105" s="15">
        <v>39.200000000000003</v>
      </c>
      <c r="O105" s="14">
        <f t="shared" si="5"/>
        <v>308660.3</v>
      </c>
    </row>
    <row r="106" spans="1:15" s="6" customFormat="1">
      <c r="A106" s="12">
        <v>42461</v>
      </c>
      <c r="B106" s="13">
        <v>241766.56666666665</v>
      </c>
      <c r="C106" s="13">
        <v>141642.1</v>
      </c>
      <c r="D106" s="14">
        <v>17062.399999999998</v>
      </c>
      <c r="E106" s="14">
        <v>73219.199999999983</v>
      </c>
      <c r="F106" s="14">
        <v>6132.2</v>
      </c>
      <c r="G106" s="15">
        <v>707.90000000000009</v>
      </c>
      <c r="H106" s="14">
        <f t="shared" si="7"/>
        <v>480530.36666666664</v>
      </c>
      <c r="I106" s="14">
        <v>176422.59999999998</v>
      </c>
      <c r="J106" s="14">
        <v>53414</v>
      </c>
      <c r="K106" s="14">
        <v>16004.9</v>
      </c>
      <c r="L106" s="14">
        <v>47443.9</v>
      </c>
      <c r="M106" s="14">
        <v>9276.3000000000011</v>
      </c>
      <c r="N106" s="15">
        <v>56.400000000000134</v>
      </c>
      <c r="O106" s="14">
        <f t="shared" si="5"/>
        <v>302618.09999999998</v>
      </c>
    </row>
    <row r="107" spans="1:15" s="6" customFormat="1">
      <c r="A107" s="12">
        <v>42491</v>
      </c>
      <c r="B107" s="13">
        <v>250080.58333333331</v>
      </c>
      <c r="C107" s="13">
        <v>138632</v>
      </c>
      <c r="D107" s="14">
        <v>25309.4</v>
      </c>
      <c r="E107" s="14">
        <v>69963.599999999977</v>
      </c>
      <c r="F107" s="14">
        <v>5944</v>
      </c>
      <c r="G107" s="15">
        <v>780.5</v>
      </c>
      <c r="H107" s="14">
        <f t="shared" si="7"/>
        <v>490710.08333333331</v>
      </c>
      <c r="I107" s="14">
        <v>165811.59999999998</v>
      </c>
      <c r="J107" s="14">
        <v>61253.2</v>
      </c>
      <c r="K107" s="14">
        <v>20694.3</v>
      </c>
      <c r="L107" s="14">
        <v>46885.699999999983</v>
      </c>
      <c r="M107" s="14">
        <v>9295.2000000000007</v>
      </c>
      <c r="N107" s="15">
        <v>56.3</v>
      </c>
      <c r="O107" s="14">
        <f t="shared" si="5"/>
        <v>303996.29999999993</v>
      </c>
    </row>
    <row r="108" spans="1:15" s="6" customFormat="1">
      <c r="A108" s="12">
        <v>42522</v>
      </c>
      <c r="B108" s="13">
        <v>264826.10000000003</v>
      </c>
      <c r="C108" s="13">
        <v>136168.4</v>
      </c>
      <c r="D108" s="14">
        <v>21219.1</v>
      </c>
      <c r="E108" s="14">
        <v>67156.299999999988</v>
      </c>
      <c r="F108" s="14">
        <v>3656.3</v>
      </c>
      <c r="G108" s="15">
        <v>650.9</v>
      </c>
      <c r="H108" s="14">
        <f t="shared" si="7"/>
        <v>493677.1</v>
      </c>
      <c r="I108" s="14">
        <v>155532.29999999999</v>
      </c>
      <c r="J108" s="14">
        <v>63241</v>
      </c>
      <c r="K108" s="14">
        <v>13861.7</v>
      </c>
      <c r="L108" s="14">
        <v>48992</v>
      </c>
      <c r="M108" s="14">
        <v>8610.4000000000015</v>
      </c>
      <c r="N108" s="15">
        <v>56.1</v>
      </c>
      <c r="O108" s="14">
        <f t="shared" si="5"/>
        <v>290293.5</v>
      </c>
    </row>
    <row r="109" spans="1:15" s="6" customFormat="1">
      <c r="A109" s="12">
        <v>42552</v>
      </c>
      <c r="B109" s="13">
        <v>262876.83333333331</v>
      </c>
      <c r="C109" s="13">
        <v>145944.00000000003</v>
      </c>
      <c r="D109" s="14">
        <v>19470.800000000003</v>
      </c>
      <c r="E109" s="14">
        <v>69351.5</v>
      </c>
      <c r="F109" s="14">
        <v>3770.7</v>
      </c>
      <c r="G109" s="15">
        <v>764.80000000000007</v>
      </c>
      <c r="H109" s="14">
        <f t="shared" si="7"/>
        <v>502178.63333333336</v>
      </c>
      <c r="I109" s="14">
        <v>156214.23333333337</v>
      </c>
      <c r="J109" s="14">
        <v>57269.4</v>
      </c>
      <c r="K109" s="14">
        <v>15549.5</v>
      </c>
      <c r="L109" s="14">
        <v>43799.400000000009</v>
      </c>
      <c r="M109" s="14">
        <v>9780.1999999999989</v>
      </c>
      <c r="N109" s="15">
        <v>81.8</v>
      </c>
      <c r="O109" s="14">
        <f t="shared" si="5"/>
        <v>282694.53333333338</v>
      </c>
    </row>
    <row r="110" spans="1:15" s="6" customFormat="1">
      <c r="A110" s="12">
        <v>42583</v>
      </c>
      <c r="B110" s="13">
        <v>252780.86666666667</v>
      </c>
      <c r="C110" s="13">
        <v>164482.89999999997</v>
      </c>
      <c r="D110" s="14">
        <v>33718.899999999994</v>
      </c>
      <c r="E110" s="14">
        <v>68547.299999999988</v>
      </c>
      <c r="F110" s="14">
        <v>5742.2999999999993</v>
      </c>
      <c r="G110" s="15">
        <v>937.9</v>
      </c>
      <c r="H110" s="14">
        <f t="shared" si="7"/>
        <v>526210.16666666663</v>
      </c>
      <c r="I110" s="14">
        <v>155196.16666666669</v>
      </c>
      <c r="J110" s="14">
        <v>60746.299999999996</v>
      </c>
      <c r="K110" s="14">
        <v>6281.2</v>
      </c>
      <c r="L110" s="14">
        <v>48243.299999999996</v>
      </c>
      <c r="M110" s="14">
        <v>9844.6</v>
      </c>
      <c r="N110" s="15">
        <v>42.8</v>
      </c>
      <c r="O110" s="14">
        <f t="shared" si="5"/>
        <v>280354.36666666664</v>
      </c>
    </row>
    <row r="111" spans="1:15" s="6" customFormat="1">
      <c r="A111" s="12">
        <v>42614</v>
      </c>
      <c r="B111" s="13">
        <v>241776.9</v>
      </c>
      <c r="C111" s="13">
        <v>182350.69999999998</v>
      </c>
      <c r="D111" s="14">
        <v>21167.800000000003</v>
      </c>
      <c r="E111" s="14">
        <v>68642.399999999994</v>
      </c>
      <c r="F111" s="14">
        <v>7192.6</v>
      </c>
      <c r="G111" s="15">
        <v>1581.5</v>
      </c>
      <c r="H111" s="14">
        <f t="shared" si="7"/>
        <v>522711.89999999991</v>
      </c>
      <c r="I111" s="14">
        <v>154005.20000000001</v>
      </c>
      <c r="J111" s="14">
        <v>64394.299999999996</v>
      </c>
      <c r="K111" s="14">
        <v>13957.1</v>
      </c>
      <c r="L111" s="14">
        <v>46693.7</v>
      </c>
      <c r="M111" s="14">
        <v>9113.9</v>
      </c>
      <c r="N111" s="15">
        <v>40.299999999999997</v>
      </c>
      <c r="O111" s="14">
        <f t="shared" si="5"/>
        <v>288204.5</v>
      </c>
    </row>
    <row r="112" spans="1:15" s="6" customFormat="1">
      <c r="A112" s="12">
        <v>42644</v>
      </c>
      <c r="B112" s="13">
        <v>241311.33333333331</v>
      </c>
      <c r="C112" s="13">
        <v>186066.4</v>
      </c>
      <c r="D112" s="14">
        <v>26060.499999999993</v>
      </c>
      <c r="E112" s="14">
        <v>68571.100000000006</v>
      </c>
      <c r="F112" s="14">
        <v>6002.4</v>
      </c>
      <c r="G112" s="15">
        <v>943.80000000000007</v>
      </c>
      <c r="H112" s="14">
        <f t="shared" si="7"/>
        <v>528955.53333333333</v>
      </c>
      <c r="I112" s="14">
        <v>159652.16666666666</v>
      </c>
      <c r="J112" s="14">
        <v>65451.499999999993</v>
      </c>
      <c r="K112" s="14">
        <v>13267.900000000001</v>
      </c>
      <c r="L112" s="14">
        <v>45403.200000000004</v>
      </c>
      <c r="M112" s="14">
        <v>9018.9</v>
      </c>
      <c r="N112" s="15">
        <v>42.199999999999996</v>
      </c>
      <c r="O112" s="14">
        <f t="shared" si="5"/>
        <v>292835.8666666667</v>
      </c>
    </row>
    <row r="113" spans="1:15" s="6" customFormat="1">
      <c r="A113" s="12">
        <v>42675</v>
      </c>
      <c r="B113" s="13">
        <v>248136.3</v>
      </c>
      <c r="C113" s="13">
        <v>200721.2</v>
      </c>
      <c r="D113" s="14">
        <v>33547.5</v>
      </c>
      <c r="E113" s="14">
        <v>69980.299999999974</v>
      </c>
      <c r="F113" s="14">
        <v>4866.9000000000005</v>
      </c>
      <c r="G113" s="15">
        <v>2173.1</v>
      </c>
      <c r="H113" s="14">
        <f t="shared" si="7"/>
        <v>559425.29999999993</v>
      </c>
      <c r="I113" s="14">
        <v>157427.85555555552</v>
      </c>
      <c r="J113" s="14">
        <v>61717.299999999988</v>
      </c>
      <c r="K113" s="14">
        <v>13783.6</v>
      </c>
      <c r="L113" s="14">
        <v>43326.400000000009</v>
      </c>
      <c r="M113" s="14">
        <v>10236</v>
      </c>
      <c r="N113" s="15">
        <v>767.5</v>
      </c>
      <c r="O113" s="14">
        <f t="shared" si="5"/>
        <v>287258.65555555554</v>
      </c>
    </row>
    <row r="114" spans="1:15" s="6" customFormat="1">
      <c r="A114" s="12">
        <v>42705</v>
      </c>
      <c r="B114" s="13">
        <v>276775.09999999998</v>
      </c>
      <c r="C114" s="13">
        <v>198178.40000000002</v>
      </c>
      <c r="D114" s="14">
        <v>26859.1</v>
      </c>
      <c r="E114" s="14">
        <v>67498.89999999998</v>
      </c>
      <c r="F114" s="14">
        <v>6477.2000000000007</v>
      </c>
      <c r="G114" s="15">
        <v>3304.7</v>
      </c>
      <c r="H114" s="14">
        <f t="shared" si="7"/>
        <v>579093.39999999991</v>
      </c>
      <c r="I114" s="14">
        <v>161611.09999999998</v>
      </c>
      <c r="J114" s="14">
        <v>54656.3</v>
      </c>
      <c r="K114" s="14">
        <v>13533.6</v>
      </c>
      <c r="L114" s="14">
        <v>44297.299999999988</v>
      </c>
      <c r="M114" s="14">
        <v>8653.0000000000018</v>
      </c>
      <c r="N114" s="15">
        <v>33.299999999999997</v>
      </c>
      <c r="O114" s="14">
        <f t="shared" si="5"/>
        <v>282784.59999999992</v>
      </c>
    </row>
    <row r="115" spans="1:15" s="6" customFormat="1">
      <c r="A115" s="12">
        <v>42766</v>
      </c>
      <c r="B115" s="13">
        <v>273627.1166666667</v>
      </c>
      <c r="C115" s="13">
        <v>210631.30000000002</v>
      </c>
      <c r="D115" s="14">
        <v>28167.300000000003</v>
      </c>
      <c r="E115" s="14">
        <v>70328.100000000006</v>
      </c>
      <c r="F115" s="14">
        <v>4436.8999999999996</v>
      </c>
      <c r="G115" s="15">
        <v>2551.8999999999992</v>
      </c>
      <c r="H115" s="14">
        <f t="shared" si="7"/>
        <v>589742.61666666681</v>
      </c>
      <c r="I115" s="14">
        <v>182464.51666666666</v>
      </c>
      <c r="J115" s="14">
        <v>48188.400000000009</v>
      </c>
      <c r="K115" s="14">
        <v>15050.500000000002</v>
      </c>
      <c r="L115" s="14">
        <v>45225.4</v>
      </c>
      <c r="M115" s="14">
        <v>8500.7999999999993</v>
      </c>
      <c r="N115" s="15">
        <v>33.6</v>
      </c>
      <c r="O115" s="14">
        <f t="shared" si="5"/>
        <v>299463.21666666667</v>
      </c>
    </row>
    <row r="116" spans="1:15" s="6" customFormat="1">
      <c r="A116" s="12">
        <v>42794</v>
      </c>
      <c r="B116" s="13">
        <v>288175.33333333331</v>
      </c>
      <c r="C116" s="13">
        <v>225322.3</v>
      </c>
      <c r="D116" s="14">
        <v>30646.9</v>
      </c>
      <c r="E116" s="14">
        <v>72190.699999999983</v>
      </c>
      <c r="F116" s="14">
        <v>4910</v>
      </c>
      <c r="G116" s="15">
        <v>1344.5</v>
      </c>
      <c r="H116" s="14">
        <f t="shared" si="7"/>
        <v>622589.73333333328</v>
      </c>
      <c r="I116" s="14">
        <v>166489.93333333335</v>
      </c>
      <c r="J116" s="14">
        <v>60003.9</v>
      </c>
      <c r="K116" s="14">
        <v>14401.4</v>
      </c>
      <c r="L116" s="14">
        <v>44545.100000000006</v>
      </c>
      <c r="M116" s="14">
        <v>8526.2000000000007</v>
      </c>
      <c r="N116" s="15">
        <v>32.200000000000003</v>
      </c>
      <c r="O116" s="14">
        <f t="shared" si="5"/>
        <v>293998.7333333334</v>
      </c>
    </row>
    <row r="117" spans="1:15" s="6" customFormat="1">
      <c r="A117" s="12">
        <v>42825</v>
      </c>
      <c r="B117" s="13">
        <v>303595.94999999995</v>
      </c>
      <c r="C117" s="13">
        <v>215862.2</v>
      </c>
      <c r="D117" s="14">
        <v>32453.199999999997</v>
      </c>
      <c r="E117" s="14">
        <v>80924.800000000003</v>
      </c>
      <c r="F117" s="14">
        <v>7333.4</v>
      </c>
      <c r="G117" s="15">
        <v>2300.1</v>
      </c>
      <c r="H117" s="14">
        <f t="shared" si="7"/>
        <v>642469.65</v>
      </c>
      <c r="I117" s="14">
        <v>168282.15</v>
      </c>
      <c r="J117" s="14">
        <v>70629.700000000012</v>
      </c>
      <c r="K117" s="14">
        <v>16122.800000000001</v>
      </c>
      <c r="L117" s="14">
        <v>42960.000000000015</v>
      </c>
      <c r="M117" s="14">
        <v>8556.9</v>
      </c>
      <c r="N117" s="15">
        <v>33</v>
      </c>
      <c r="O117" s="14">
        <f t="shared" si="5"/>
        <v>306584.55000000005</v>
      </c>
    </row>
    <row r="118" spans="1:15" s="6" customFormat="1">
      <c r="A118" s="12">
        <v>42855</v>
      </c>
      <c r="B118" s="13">
        <v>314448.5</v>
      </c>
      <c r="C118" s="13">
        <v>242727.5</v>
      </c>
      <c r="D118" s="14">
        <v>26627.7</v>
      </c>
      <c r="E118" s="14">
        <v>85284.799999999988</v>
      </c>
      <c r="F118" s="14">
        <v>7464.5</v>
      </c>
      <c r="G118" s="15">
        <v>1571.2000000000003</v>
      </c>
      <c r="H118" s="14">
        <f t="shared" si="7"/>
        <v>678124.2</v>
      </c>
      <c r="I118" s="14">
        <v>170186.83333333331</v>
      </c>
      <c r="J118" s="14">
        <v>63535.7</v>
      </c>
      <c r="K118" s="14">
        <v>14929.6</v>
      </c>
      <c r="L118" s="14">
        <v>40828.80000000001</v>
      </c>
      <c r="M118" s="14">
        <v>8568.9</v>
      </c>
      <c r="N118" s="15">
        <v>34</v>
      </c>
      <c r="O118" s="14">
        <f t="shared" si="5"/>
        <v>298083.83333333337</v>
      </c>
    </row>
    <row r="119" spans="1:15" s="6" customFormat="1">
      <c r="A119" s="12">
        <v>42886</v>
      </c>
      <c r="B119" s="13">
        <v>332451.35000000003</v>
      </c>
      <c r="C119" s="13">
        <v>248128.59999999998</v>
      </c>
      <c r="D119" s="14">
        <v>28432.899999999998</v>
      </c>
      <c r="E119" s="14">
        <v>77651.399999999994</v>
      </c>
      <c r="F119" s="14">
        <v>8244.7999999999993</v>
      </c>
      <c r="G119" s="15">
        <v>2263.0000000000005</v>
      </c>
      <c r="H119" s="14">
        <f t="shared" si="7"/>
        <v>697172.05</v>
      </c>
      <c r="I119" s="14">
        <v>173621.21666666667</v>
      </c>
      <c r="J119" s="14">
        <v>55007.3</v>
      </c>
      <c r="K119" s="14">
        <v>18801.399999999998</v>
      </c>
      <c r="L119" s="14">
        <v>43528.200000000004</v>
      </c>
      <c r="M119" s="14">
        <v>8608.2999999999993</v>
      </c>
      <c r="N119" s="15">
        <v>36.200000000000003</v>
      </c>
      <c r="O119" s="14">
        <f t="shared" si="5"/>
        <v>299602.61666666664</v>
      </c>
    </row>
    <row r="120" spans="1:15" s="6" customFormat="1">
      <c r="A120" s="12">
        <v>42916</v>
      </c>
      <c r="B120" s="13">
        <v>334021.90000000002</v>
      </c>
      <c r="C120" s="13">
        <v>246582.9</v>
      </c>
      <c r="D120" s="14">
        <v>24307.3</v>
      </c>
      <c r="E120" s="14">
        <v>91412.099999999991</v>
      </c>
      <c r="F120" s="14">
        <v>7254.9</v>
      </c>
      <c r="G120" s="15">
        <v>1859.6</v>
      </c>
      <c r="H120" s="14">
        <f t="shared" si="7"/>
        <v>705438.70000000007</v>
      </c>
      <c r="I120" s="14">
        <v>174931.9</v>
      </c>
      <c r="J120" s="14">
        <v>70180.100000000006</v>
      </c>
      <c r="K120" s="14">
        <v>14047.3</v>
      </c>
      <c r="L120" s="14">
        <v>43319.900000000009</v>
      </c>
      <c r="M120" s="14">
        <v>6586</v>
      </c>
      <c r="N120" s="15">
        <v>31.5</v>
      </c>
      <c r="O120" s="14">
        <f t="shared" si="5"/>
        <v>309096.7</v>
      </c>
    </row>
    <row r="121" spans="1:15" s="6" customFormat="1">
      <c r="A121" s="12">
        <v>42947</v>
      </c>
      <c r="B121" s="13">
        <v>336144.44999999995</v>
      </c>
      <c r="C121" s="13">
        <v>234194.5</v>
      </c>
      <c r="D121" s="14">
        <v>31510.7</v>
      </c>
      <c r="E121" s="14">
        <v>81539.699999999983</v>
      </c>
      <c r="F121" s="14">
        <v>7104.7000000000007</v>
      </c>
      <c r="G121" s="15">
        <v>1813</v>
      </c>
      <c r="H121" s="14">
        <f t="shared" si="7"/>
        <v>692307.04999999981</v>
      </c>
      <c r="I121" s="14">
        <v>176165.73333333334</v>
      </c>
      <c r="J121" s="14">
        <v>78583</v>
      </c>
      <c r="K121" s="14">
        <v>14396.600000000002</v>
      </c>
      <c r="L121" s="14">
        <v>44743.3</v>
      </c>
      <c r="M121" s="14">
        <v>7675.7999999999993</v>
      </c>
      <c r="N121" s="15">
        <v>31.7</v>
      </c>
      <c r="O121" s="14">
        <f t="shared" si="5"/>
        <v>321596.1333333333</v>
      </c>
    </row>
    <row r="122" spans="1:15" s="6" customFormat="1">
      <c r="A122" s="12">
        <v>42978</v>
      </c>
      <c r="B122" s="13">
        <v>328507.2</v>
      </c>
      <c r="C122" s="13">
        <v>256333.10000000003</v>
      </c>
      <c r="D122" s="14">
        <v>30460.9</v>
      </c>
      <c r="E122" s="14">
        <v>81710.399999999994</v>
      </c>
      <c r="F122" s="14">
        <v>5224.8</v>
      </c>
      <c r="G122" s="15">
        <v>1567.4</v>
      </c>
      <c r="H122" s="14">
        <f t="shared" si="7"/>
        <v>703803.80000000016</v>
      </c>
      <c r="I122" s="14">
        <v>178132.26666666666</v>
      </c>
      <c r="J122" s="14">
        <v>78312.199999999968</v>
      </c>
      <c r="K122" s="14">
        <v>13463.200000000003</v>
      </c>
      <c r="L122" s="14">
        <v>43392.900000000009</v>
      </c>
      <c r="M122" s="14">
        <v>7620.8</v>
      </c>
      <c r="N122" s="15">
        <v>49.4</v>
      </c>
      <c r="O122" s="14">
        <f t="shared" si="5"/>
        <v>320970.76666666666</v>
      </c>
    </row>
    <row r="123" spans="1:15" s="6" customFormat="1">
      <c r="A123" s="12">
        <v>43008</v>
      </c>
      <c r="B123" s="13">
        <v>313422.55000000005</v>
      </c>
      <c r="C123" s="13">
        <v>267209.2</v>
      </c>
      <c r="D123" s="14">
        <v>42162.6</v>
      </c>
      <c r="E123" s="14">
        <v>83887.9</v>
      </c>
      <c r="F123" s="14">
        <v>5644.7999999999993</v>
      </c>
      <c r="G123" s="15">
        <v>1378.4</v>
      </c>
      <c r="H123" s="14">
        <f t="shared" si="7"/>
        <v>713705.45000000007</v>
      </c>
      <c r="I123" s="14">
        <v>175562.6</v>
      </c>
      <c r="J123" s="14">
        <v>81194.999999999985</v>
      </c>
      <c r="K123" s="14">
        <v>13768.4</v>
      </c>
      <c r="L123" s="14">
        <v>42804.3</v>
      </c>
      <c r="M123" s="14">
        <v>8703.6</v>
      </c>
      <c r="N123" s="15">
        <v>51.7</v>
      </c>
      <c r="O123" s="14">
        <f t="shared" si="5"/>
        <v>322085.59999999998</v>
      </c>
    </row>
    <row r="124" spans="1:15" s="6" customFormat="1">
      <c r="A124" s="12">
        <v>43039</v>
      </c>
      <c r="B124" s="13">
        <v>316481.53333333333</v>
      </c>
      <c r="C124" s="13">
        <v>258545.70000000004</v>
      </c>
      <c r="D124" s="14">
        <v>41166.600000000006</v>
      </c>
      <c r="E124" s="14">
        <v>78221.3</v>
      </c>
      <c r="F124" s="14">
        <v>5148.1000000000004</v>
      </c>
      <c r="G124" s="15">
        <v>3124.2</v>
      </c>
      <c r="H124" s="14">
        <f t="shared" si="7"/>
        <v>702687.43333333335</v>
      </c>
      <c r="I124" s="14">
        <v>179973.86666666667</v>
      </c>
      <c r="J124" s="14">
        <v>91504.000000000015</v>
      </c>
      <c r="K124" s="14">
        <v>16776.3</v>
      </c>
      <c r="L124" s="14">
        <v>44535.6</v>
      </c>
      <c r="M124" s="14">
        <v>8669.7999999999993</v>
      </c>
      <c r="N124" s="15">
        <v>58.2</v>
      </c>
      <c r="O124" s="14">
        <f t="shared" si="5"/>
        <v>341517.76666666666</v>
      </c>
    </row>
    <row r="125" spans="1:15" s="6" customFormat="1">
      <c r="A125" s="12">
        <v>43069</v>
      </c>
      <c r="B125" s="13">
        <v>307491.31666666665</v>
      </c>
      <c r="C125" s="13">
        <v>275645</v>
      </c>
      <c r="D125" s="14">
        <v>35747.5</v>
      </c>
      <c r="E125" s="14">
        <v>78629.199999999983</v>
      </c>
      <c r="F125" s="14">
        <v>6410</v>
      </c>
      <c r="G125" s="15">
        <v>1987.4</v>
      </c>
      <c r="H125" s="14">
        <f t="shared" si="7"/>
        <v>705910.41666666663</v>
      </c>
      <c r="I125" s="14">
        <v>176897.83333333331</v>
      </c>
      <c r="J125" s="14">
        <v>97651.1</v>
      </c>
      <c r="K125" s="14">
        <v>16990.400000000001</v>
      </c>
      <c r="L125" s="14">
        <v>48141</v>
      </c>
      <c r="M125" s="14">
        <v>8696.7000000000007</v>
      </c>
      <c r="N125" s="15">
        <v>41.9</v>
      </c>
      <c r="O125" s="14">
        <f t="shared" si="5"/>
        <v>348418.93333333341</v>
      </c>
    </row>
    <row r="126" spans="1:15" s="6" customFormat="1">
      <c r="A126" s="12">
        <v>43099</v>
      </c>
      <c r="B126" s="13">
        <v>315808.90000000002</v>
      </c>
      <c r="C126" s="13">
        <v>298478.2</v>
      </c>
      <c r="D126" s="14">
        <v>34852.6</v>
      </c>
      <c r="E126" s="14">
        <v>73007.899999999994</v>
      </c>
      <c r="F126" s="14">
        <v>6295.8</v>
      </c>
      <c r="G126" s="15">
        <v>3799.1</v>
      </c>
      <c r="H126" s="14">
        <f t="shared" ref="H126:H138" si="8">SUM(B126:G126)</f>
        <v>732242.50000000012</v>
      </c>
      <c r="I126" s="14">
        <v>181441.80000000002</v>
      </c>
      <c r="J126" s="14">
        <v>91317.1</v>
      </c>
      <c r="K126" s="14">
        <v>14651.7</v>
      </c>
      <c r="L126" s="14">
        <v>49010.9</v>
      </c>
      <c r="M126" s="14">
        <v>8711</v>
      </c>
      <c r="N126" s="15">
        <v>51.1</v>
      </c>
      <c r="O126" s="14">
        <f t="shared" si="5"/>
        <v>345183.60000000003</v>
      </c>
    </row>
    <row r="127" spans="1:15" s="6" customFormat="1">
      <c r="A127" s="12">
        <v>43131</v>
      </c>
      <c r="B127" s="13">
        <v>324950.3666666667</v>
      </c>
      <c r="C127" s="13">
        <v>306818.89999999997</v>
      </c>
      <c r="D127" s="14">
        <v>37871</v>
      </c>
      <c r="E127" s="14">
        <v>86723.4</v>
      </c>
      <c r="F127" s="14">
        <v>5116.3999999999996</v>
      </c>
      <c r="G127" s="15">
        <v>1896.1000000000001</v>
      </c>
      <c r="H127" s="14">
        <f t="shared" si="8"/>
        <v>763376.16666666663</v>
      </c>
      <c r="I127" s="14">
        <v>188013.08333333331</v>
      </c>
      <c r="J127" s="14">
        <v>94532.800000000003</v>
      </c>
      <c r="K127" s="14">
        <v>16150.699999999999</v>
      </c>
      <c r="L127" s="14">
        <v>48317.700000000004</v>
      </c>
      <c r="M127" s="14">
        <v>8734.4</v>
      </c>
      <c r="N127" s="15">
        <v>34.6</v>
      </c>
      <c r="O127" s="14">
        <f t="shared" si="5"/>
        <v>355783.28333333333</v>
      </c>
    </row>
    <row r="128" spans="1:15" s="6" customFormat="1">
      <c r="A128" s="12">
        <v>43159</v>
      </c>
      <c r="B128" s="13">
        <v>335195.73333333334</v>
      </c>
      <c r="C128" s="13">
        <v>310837.90000000002</v>
      </c>
      <c r="D128" s="14">
        <v>38380.5</v>
      </c>
      <c r="E128" s="14">
        <v>82123.100000000006</v>
      </c>
      <c r="F128" s="14">
        <v>8866.4</v>
      </c>
      <c r="G128" s="15">
        <v>2846.4</v>
      </c>
      <c r="H128" s="14">
        <f t="shared" si="8"/>
        <v>778250.03333333333</v>
      </c>
      <c r="I128" s="14">
        <v>185440.56666666668</v>
      </c>
      <c r="J128" s="14">
        <v>108394.2</v>
      </c>
      <c r="K128" s="14">
        <v>14536.1</v>
      </c>
      <c r="L128" s="14">
        <v>48751.700000000004</v>
      </c>
      <c r="M128" s="14">
        <v>8746.7000000000007</v>
      </c>
      <c r="N128" s="15">
        <v>36.5</v>
      </c>
      <c r="O128" s="14">
        <f t="shared" si="5"/>
        <v>365905.76666666666</v>
      </c>
    </row>
    <row r="129" spans="1:15" s="6" customFormat="1">
      <c r="A129" s="12">
        <v>43160</v>
      </c>
      <c r="B129" s="13">
        <v>343084.4</v>
      </c>
      <c r="C129" s="13">
        <v>317805.20000000007</v>
      </c>
      <c r="D129" s="14">
        <v>43151.099999999991</v>
      </c>
      <c r="E129" s="14">
        <v>76525.2</v>
      </c>
      <c r="F129" s="14">
        <v>4100.6000000000004</v>
      </c>
      <c r="G129" s="15">
        <v>4087.8</v>
      </c>
      <c r="H129" s="14">
        <f t="shared" si="8"/>
        <v>788754.3</v>
      </c>
      <c r="I129" s="14">
        <v>192904.4</v>
      </c>
      <c r="J129" s="14">
        <v>102529.5</v>
      </c>
      <c r="K129" s="14">
        <v>14719.300000000001</v>
      </c>
      <c r="L129" s="14">
        <v>47980.3</v>
      </c>
      <c r="M129" s="14">
        <v>8758.7999999999993</v>
      </c>
      <c r="N129" s="15">
        <v>35.6</v>
      </c>
      <c r="O129" s="14">
        <f t="shared" si="5"/>
        <v>366927.89999999997</v>
      </c>
    </row>
    <row r="130" spans="1:15" s="6" customFormat="1">
      <c r="A130" s="12">
        <v>43220</v>
      </c>
      <c r="B130" s="13">
        <v>338520.19999999995</v>
      </c>
      <c r="C130" s="13">
        <v>320574.09999999998</v>
      </c>
      <c r="D130" s="14">
        <v>31543.800000000003</v>
      </c>
      <c r="E130" s="14">
        <v>92763.6</v>
      </c>
      <c r="F130" s="14">
        <v>5173.2</v>
      </c>
      <c r="G130" s="15">
        <v>2831.1000000000004</v>
      </c>
      <c r="H130" s="14">
        <f t="shared" si="8"/>
        <v>791405.99999999988</v>
      </c>
      <c r="I130" s="14">
        <v>194213.10000000003</v>
      </c>
      <c r="J130" s="14">
        <v>100886.7</v>
      </c>
      <c r="K130" s="14">
        <v>15643.600000000002</v>
      </c>
      <c r="L130" s="14">
        <v>45692.799999999996</v>
      </c>
      <c r="M130" s="14">
        <v>8777.5999999999985</v>
      </c>
      <c r="N130" s="15">
        <v>37.9</v>
      </c>
      <c r="O130" s="14">
        <f t="shared" si="5"/>
        <v>365251.7</v>
      </c>
    </row>
    <row r="131" spans="1:15" s="6" customFormat="1">
      <c r="A131" s="12">
        <v>43251</v>
      </c>
      <c r="B131" s="13">
        <v>335880.4</v>
      </c>
      <c r="C131" s="13">
        <v>332020.80000000005</v>
      </c>
      <c r="D131" s="14">
        <v>28216.000000000004</v>
      </c>
      <c r="E131" s="14">
        <v>88146.200000000012</v>
      </c>
      <c r="F131" s="14">
        <v>6533.7999999999993</v>
      </c>
      <c r="G131" s="15">
        <v>1917.0000000000002</v>
      </c>
      <c r="H131" s="14">
        <f t="shared" si="8"/>
        <v>792714.20000000019</v>
      </c>
      <c r="I131" s="14">
        <v>187300.7</v>
      </c>
      <c r="J131" s="14">
        <v>112591.1</v>
      </c>
      <c r="K131" s="14">
        <v>18289.599999999999</v>
      </c>
      <c r="L131" s="14">
        <v>56017.400000000009</v>
      </c>
      <c r="M131" s="14">
        <v>8795.8000000000011</v>
      </c>
      <c r="N131" s="15">
        <v>38.9</v>
      </c>
      <c r="O131" s="14">
        <f t="shared" si="5"/>
        <v>383033.50000000006</v>
      </c>
    </row>
    <row r="132" spans="1:15" s="6" customFormat="1">
      <c r="A132" s="12">
        <v>43281</v>
      </c>
      <c r="B132" s="13">
        <v>341988.9</v>
      </c>
      <c r="C132" s="13">
        <v>313165.60000000009</v>
      </c>
      <c r="D132" s="14">
        <v>36054.900000000009</v>
      </c>
      <c r="E132" s="14">
        <v>100790.60000000002</v>
      </c>
      <c r="F132" s="14">
        <v>4881.2</v>
      </c>
      <c r="G132" s="15">
        <v>1422.3999999999996</v>
      </c>
      <c r="H132" s="14">
        <f t="shared" si="8"/>
        <v>798303.60000000009</v>
      </c>
      <c r="I132" s="14">
        <v>193389.9</v>
      </c>
      <c r="J132" s="14">
        <v>103266.69999999998</v>
      </c>
      <c r="K132" s="14">
        <v>18828.600000000002</v>
      </c>
      <c r="L132" s="14">
        <v>57737.499999999993</v>
      </c>
      <c r="M132" s="14">
        <v>8806</v>
      </c>
      <c r="N132" s="15">
        <v>42.2</v>
      </c>
      <c r="O132" s="14">
        <f t="shared" si="5"/>
        <v>382070.89999999997</v>
      </c>
    </row>
    <row r="133" spans="1:15" s="6" customFormat="1">
      <c r="A133" s="12">
        <v>43312</v>
      </c>
      <c r="B133" s="13">
        <v>350972.73333333328</v>
      </c>
      <c r="C133" s="13">
        <v>340407.03333333333</v>
      </c>
      <c r="D133" s="14">
        <v>28539.600000000002</v>
      </c>
      <c r="E133" s="14">
        <v>81278.46666666666</v>
      </c>
      <c r="F133" s="14">
        <v>3889.6000000000004</v>
      </c>
      <c r="G133" s="15">
        <v>2301.8333333333335</v>
      </c>
      <c r="H133" s="14">
        <f t="shared" si="8"/>
        <v>807389.2666666666</v>
      </c>
      <c r="I133" s="14">
        <v>192145.80000000002</v>
      </c>
      <c r="J133" s="14">
        <v>115569.60000000001</v>
      </c>
      <c r="K133" s="14">
        <v>16071</v>
      </c>
      <c r="L133" s="14">
        <v>59835.166666666672</v>
      </c>
      <c r="M133" s="14">
        <v>8827.9</v>
      </c>
      <c r="N133" s="15">
        <v>41.5</v>
      </c>
      <c r="O133" s="14">
        <f t="shared" si="5"/>
        <v>392490.96666666673</v>
      </c>
    </row>
    <row r="134" spans="1:15" s="6" customFormat="1">
      <c r="A134" s="12">
        <v>43313</v>
      </c>
      <c r="B134" s="13">
        <v>311904.46666666662</v>
      </c>
      <c r="C134" s="13">
        <v>407141.76666666666</v>
      </c>
      <c r="D134" s="14">
        <v>33920.400000000001</v>
      </c>
      <c r="E134" s="14">
        <v>88124.233333333323</v>
      </c>
      <c r="F134" s="14">
        <v>5192.6000000000004</v>
      </c>
      <c r="G134" s="15">
        <v>2535.4666666666672</v>
      </c>
      <c r="H134" s="14">
        <f t="shared" si="8"/>
        <v>848818.93333333323</v>
      </c>
      <c r="I134" s="14">
        <v>190939.6</v>
      </c>
      <c r="J134" s="14">
        <v>114533.99999999999</v>
      </c>
      <c r="K134" s="14">
        <v>17237.899999999998</v>
      </c>
      <c r="L134" s="14">
        <v>63981.733333333337</v>
      </c>
      <c r="M134" s="14">
        <v>6843.6</v>
      </c>
      <c r="N134" s="15">
        <v>43.7</v>
      </c>
      <c r="O134" s="14">
        <f t="shared" si="5"/>
        <v>393580.53333333333</v>
      </c>
    </row>
    <row r="135" spans="1:15" s="6" customFormat="1">
      <c r="A135" s="12">
        <v>43373</v>
      </c>
      <c r="B135" s="13">
        <v>323542.90000000002</v>
      </c>
      <c r="C135" s="13">
        <v>384756.39999999997</v>
      </c>
      <c r="D135" s="14">
        <v>31631.200000000004</v>
      </c>
      <c r="E135" s="14">
        <v>87941.3</v>
      </c>
      <c r="F135" s="14">
        <v>6839.2</v>
      </c>
      <c r="G135" s="15">
        <v>1743.6</v>
      </c>
      <c r="H135" s="14">
        <f t="shared" si="8"/>
        <v>836454.6</v>
      </c>
      <c r="I135" s="14">
        <v>199625.7</v>
      </c>
      <c r="J135" s="14">
        <v>126533.50000000001</v>
      </c>
      <c r="K135" s="14">
        <v>17674.100000000002</v>
      </c>
      <c r="L135" s="14">
        <v>60705.1</v>
      </c>
      <c r="M135" s="14">
        <v>5368.6</v>
      </c>
      <c r="N135" s="15">
        <v>36.799999999999997</v>
      </c>
      <c r="O135" s="14">
        <f t="shared" si="5"/>
        <v>409943.79999999993</v>
      </c>
    </row>
    <row r="136" spans="1:15" s="6" customFormat="1">
      <c r="A136" s="12">
        <v>43374</v>
      </c>
      <c r="B136" s="13">
        <v>316143.26666666672</v>
      </c>
      <c r="C136" s="13">
        <v>424552.26666666666</v>
      </c>
      <c r="D136" s="14">
        <v>37241.133333333339</v>
      </c>
      <c r="E136" s="14">
        <v>97300.633333333331</v>
      </c>
      <c r="F136" s="14">
        <v>7163.2</v>
      </c>
      <c r="G136" s="15">
        <v>3778.3</v>
      </c>
      <c r="H136" s="14">
        <f t="shared" si="8"/>
        <v>886178.8</v>
      </c>
      <c r="I136" s="14">
        <v>197743.2</v>
      </c>
      <c r="J136" s="14">
        <v>104013.69999999998</v>
      </c>
      <c r="K136" s="14">
        <v>43576.299999999996</v>
      </c>
      <c r="L136" s="14">
        <v>62908.433333333334</v>
      </c>
      <c r="M136" s="14">
        <v>5408.8</v>
      </c>
      <c r="N136" s="15">
        <v>953.8</v>
      </c>
      <c r="O136" s="14">
        <f t="shared" si="5"/>
        <v>414604.23333333334</v>
      </c>
    </row>
    <row r="137" spans="1:15" s="6" customFormat="1">
      <c r="A137" s="12">
        <v>43434</v>
      </c>
      <c r="B137" s="13">
        <v>326010.03333333327</v>
      </c>
      <c r="C137" s="13">
        <v>431110.03333333333</v>
      </c>
      <c r="D137" s="14">
        <v>37171.766666666663</v>
      </c>
      <c r="E137" s="14">
        <v>96543.566666666666</v>
      </c>
      <c r="F137" s="14">
        <v>5905.2</v>
      </c>
      <c r="G137" s="15">
        <v>3111.3999999999996</v>
      </c>
      <c r="H137" s="14">
        <f t="shared" si="8"/>
        <v>899851.99999999988</v>
      </c>
      <c r="I137" s="14">
        <v>200556.2</v>
      </c>
      <c r="J137" s="14">
        <v>127478.5</v>
      </c>
      <c r="K137" s="14">
        <v>17179.3</v>
      </c>
      <c r="L137" s="14">
        <v>62069.666666666686</v>
      </c>
      <c r="M137" s="14">
        <v>5444.7</v>
      </c>
      <c r="N137" s="15">
        <v>164.29999999999998</v>
      </c>
      <c r="O137" s="14">
        <f t="shared" si="5"/>
        <v>412892.66666666669</v>
      </c>
    </row>
    <row r="138" spans="1:15" s="6" customFormat="1">
      <c r="A138" s="12">
        <v>43435</v>
      </c>
      <c r="B138" s="13">
        <v>364470.79999999993</v>
      </c>
      <c r="C138" s="13">
        <v>435018.3</v>
      </c>
      <c r="D138" s="14">
        <v>31328.400000000001</v>
      </c>
      <c r="E138" s="14">
        <v>73087.5</v>
      </c>
      <c r="F138" s="14">
        <v>7176.6</v>
      </c>
      <c r="G138" s="15">
        <v>3560.4000000000005</v>
      </c>
      <c r="H138" s="14">
        <f t="shared" si="8"/>
        <v>914641.99999999988</v>
      </c>
      <c r="I138" s="14">
        <v>205643.7</v>
      </c>
      <c r="J138" s="14">
        <v>126812.59999999999</v>
      </c>
      <c r="K138" s="14">
        <v>16996.3</v>
      </c>
      <c r="L138" s="14">
        <v>61655.399999999994</v>
      </c>
      <c r="M138" s="14">
        <v>4437.6000000000004</v>
      </c>
      <c r="N138" s="15">
        <v>172.5</v>
      </c>
      <c r="O138" s="14">
        <f t="shared" si="5"/>
        <v>415718.1</v>
      </c>
    </row>
    <row r="139" spans="1:15" s="6" customFormat="1">
      <c r="A139" s="12">
        <v>43466</v>
      </c>
      <c r="B139" s="13">
        <v>357434.60000000003</v>
      </c>
      <c r="C139" s="13">
        <v>471975.69999999995</v>
      </c>
      <c r="D139" s="14">
        <v>34218.166666666672</v>
      </c>
      <c r="E139" s="14">
        <v>91427</v>
      </c>
      <c r="F139" s="14">
        <v>6020.9</v>
      </c>
      <c r="G139" s="15">
        <v>2499.5</v>
      </c>
      <c r="H139" s="14">
        <f t="shared" ref="H139:H144" si="9">SUM(B139:G139)</f>
        <v>963575.8666666667</v>
      </c>
      <c r="I139" s="14">
        <v>207477.26666666666</v>
      </c>
      <c r="J139" s="14">
        <v>136010.79999999999</v>
      </c>
      <c r="K139" s="14">
        <v>11304.899999999998</v>
      </c>
      <c r="L139" s="14">
        <v>66626.166666666672</v>
      </c>
      <c r="M139" s="14">
        <v>2422.4</v>
      </c>
      <c r="N139" s="15">
        <v>980.5</v>
      </c>
      <c r="O139" s="14">
        <f t="shared" ref="O139:O144" si="10">SUM(I139:N139)</f>
        <v>424822.03333333338</v>
      </c>
    </row>
    <row r="140" spans="1:15" s="6" customFormat="1">
      <c r="A140" s="12">
        <v>43524</v>
      </c>
      <c r="B140" s="13">
        <v>355403.89999999997</v>
      </c>
      <c r="C140" s="13">
        <v>486251.7</v>
      </c>
      <c r="D140" s="14">
        <v>35703.833333333328</v>
      </c>
      <c r="E140" s="14">
        <v>91767.9</v>
      </c>
      <c r="F140" s="14">
        <v>5649.4</v>
      </c>
      <c r="G140" s="15">
        <v>2495.2999999999997</v>
      </c>
      <c r="H140" s="14">
        <f t="shared" si="9"/>
        <v>977272.03333333344</v>
      </c>
      <c r="I140" s="14">
        <v>206856.03333333333</v>
      </c>
      <c r="J140" s="14">
        <v>134321.30000000002</v>
      </c>
      <c r="K140" s="14">
        <v>9981.8000000000011</v>
      </c>
      <c r="L140" s="14">
        <v>62460.233333333337</v>
      </c>
      <c r="M140" s="14">
        <v>4500.1000000000004</v>
      </c>
      <c r="N140" s="15">
        <v>181.1</v>
      </c>
      <c r="O140" s="14">
        <f t="shared" si="10"/>
        <v>418300.56666666665</v>
      </c>
    </row>
    <row r="141" spans="1:15" s="6" customFormat="1">
      <c r="A141" s="12">
        <v>43555</v>
      </c>
      <c r="B141" s="13">
        <v>372428.7</v>
      </c>
      <c r="C141" s="13">
        <v>463360.49999999994</v>
      </c>
      <c r="D141" s="14">
        <v>60793.4</v>
      </c>
      <c r="E141" s="14">
        <v>95663.6</v>
      </c>
      <c r="F141" s="14">
        <v>7021.5999999999995</v>
      </c>
      <c r="G141" s="15">
        <v>2366.8000000000002</v>
      </c>
      <c r="H141" s="14">
        <f t="shared" si="9"/>
        <v>1001634.6</v>
      </c>
      <c r="I141" s="14">
        <v>207066.8</v>
      </c>
      <c r="J141" s="14">
        <v>136037.09999999998</v>
      </c>
      <c r="K141" s="14">
        <v>11543.2</v>
      </c>
      <c r="L141" s="14">
        <v>63367.200000000012</v>
      </c>
      <c r="M141" s="14">
        <v>4523.8</v>
      </c>
      <c r="N141" s="15">
        <v>191.6</v>
      </c>
      <c r="O141" s="14">
        <f t="shared" si="10"/>
        <v>422729.69999999995</v>
      </c>
    </row>
    <row r="142" spans="1:15" s="6" customFormat="1">
      <c r="A142" s="12">
        <v>43585</v>
      </c>
      <c r="B142" s="13">
        <v>381106.03333333327</v>
      </c>
      <c r="C142" s="13">
        <v>492877.70000000007</v>
      </c>
      <c r="D142" s="14">
        <v>34603.033333333333</v>
      </c>
      <c r="E142" s="14">
        <v>94662.299999999988</v>
      </c>
      <c r="F142" s="14">
        <v>4695.5</v>
      </c>
      <c r="G142" s="15">
        <v>4564.9666666666672</v>
      </c>
      <c r="H142" s="14">
        <f t="shared" si="9"/>
        <v>1012509.5333333333</v>
      </c>
      <c r="I142" s="14">
        <v>212004.50000000003</v>
      </c>
      <c r="J142" s="14">
        <v>136533.73333333334</v>
      </c>
      <c r="K142" s="14">
        <v>13760.2</v>
      </c>
      <c r="L142" s="14">
        <v>60737.333333333336</v>
      </c>
      <c r="M142" s="14">
        <v>4492.3</v>
      </c>
      <c r="N142" s="15">
        <v>188.4</v>
      </c>
      <c r="O142" s="14">
        <f t="shared" si="10"/>
        <v>427716.46666666673</v>
      </c>
    </row>
    <row r="143" spans="1:15" s="6" customFormat="1">
      <c r="A143" s="12">
        <v>43616</v>
      </c>
      <c r="B143" s="13">
        <v>381754.2666666666</v>
      </c>
      <c r="C143" s="13">
        <v>535615.50000000012</v>
      </c>
      <c r="D143" s="14">
        <v>33308.566666666666</v>
      </c>
      <c r="E143" s="14">
        <f>69691.3+17958.3</f>
        <v>87649.600000000006</v>
      </c>
      <c r="F143" s="14">
        <v>5248.3</v>
      </c>
      <c r="G143" s="15">
        <v>3479.5333333333328</v>
      </c>
      <c r="H143" s="14">
        <f t="shared" si="9"/>
        <v>1047055.7666666667</v>
      </c>
      <c r="I143" s="14">
        <v>215260.40000000002</v>
      </c>
      <c r="J143" s="14">
        <v>139832.56666666665</v>
      </c>
      <c r="K143" s="14">
        <v>15170.9</v>
      </c>
      <c r="L143" s="14">
        <v>64575.466666666667</v>
      </c>
      <c r="M143" s="14">
        <v>4586.7</v>
      </c>
      <c r="N143" s="15">
        <v>219.1</v>
      </c>
      <c r="O143" s="14">
        <f t="shared" si="10"/>
        <v>439645.13333333336</v>
      </c>
    </row>
    <row r="144" spans="1:15" s="6" customFormat="1">
      <c r="A144" s="12">
        <v>43646</v>
      </c>
      <c r="B144" s="13">
        <v>388716.79999999999</v>
      </c>
      <c r="C144" s="13">
        <v>521436.7</v>
      </c>
      <c r="D144" s="14">
        <v>36546.399999999994</v>
      </c>
      <c r="E144" s="14">
        <v>117049.7</v>
      </c>
      <c r="F144" s="14">
        <v>8655.4</v>
      </c>
      <c r="G144" s="15">
        <v>2154.1</v>
      </c>
      <c r="H144" s="14">
        <f t="shared" si="9"/>
        <v>1074559.1000000001</v>
      </c>
      <c r="I144" s="14">
        <v>221269.9</v>
      </c>
      <c r="J144" s="14">
        <v>153712.29999999999</v>
      </c>
      <c r="K144" s="14">
        <v>14859.4</v>
      </c>
      <c r="L144" s="14">
        <v>63602.700000000004</v>
      </c>
      <c r="M144" s="14">
        <v>4605</v>
      </c>
      <c r="N144" s="15">
        <v>219.1</v>
      </c>
      <c r="O144" s="14">
        <f t="shared" si="10"/>
        <v>458268.39999999997</v>
      </c>
    </row>
    <row r="145" spans="1:15" s="6" customFormat="1">
      <c r="A145" s="12">
        <v>43677</v>
      </c>
      <c r="B145" s="13">
        <v>393391.93333333335</v>
      </c>
      <c r="C145" s="13">
        <v>572364.46666666667</v>
      </c>
      <c r="D145" s="14">
        <v>29208.266666666666</v>
      </c>
      <c r="E145" s="14">
        <v>84955</v>
      </c>
      <c r="F145" s="14">
        <v>8124.6999999999989</v>
      </c>
      <c r="G145" s="15">
        <v>1658.2666666666667</v>
      </c>
      <c r="H145" s="14">
        <f t="shared" ref="H145:H181" si="11">SUM(B145:G145)</f>
        <v>1089702.6333333333</v>
      </c>
      <c r="I145" s="14">
        <v>222639.5</v>
      </c>
      <c r="J145" s="14">
        <v>147453.73333333331</v>
      </c>
      <c r="K145" s="14">
        <v>15776.4</v>
      </c>
      <c r="L145" s="14">
        <v>63087.200000000004</v>
      </c>
      <c r="M145" s="14">
        <v>4645.6000000000004</v>
      </c>
      <c r="N145" s="15">
        <v>208.3</v>
      </c>
      <c r="O145" s="14">
        <f t="shared" ref="O145:O207" si="12">SUM(I145:N145)</f>
        <v>453810.73333333328</v>
      </c>
    </row>
    <row r="146" spans="1:15" s="6" customFormat="1">
      <c r="A146" s="12">
        <v>43708</v>
      </c>
      <c r="B146" s="13">
        <v>425953.26666666666</v>
      </c>
      <c r="C146" s="13">
        <v>548728.53333333321</v>
      </c>
      <c r="D146" s="14">
        <v>33267.133333333331</v>
      </c>
      <c r="E146" s="14">
        <f>74875.7+14925.8</f>
        <v>89801.5</v>
      </c>
      <c r="F146" s="14">
        <v>8908.3999999999978</v>
      </c>
      <c r="G146" s="15">
        <v>2178.333333333333</v>
      </c>
      <c r="H146" s="14">
        <f t="shared" si="11"/>
        <v>1108837.1666666663</v>
      </c>
      <c r="I146" s="14">
        <v>223953.00000000003</v>
      </c>
      <c r="J146" s="14">
        <v>151796.46666666667</v>
      </c>
      <c r="K146" s="14">
        <v>13629.1</v>
      </c>
      <c r="L146" s="14">
        <v>64851.7</v>
      </c>
      <c r="M146" s="14">
        <v>4666.2000000000007</v>
      </c>
      <c r="N146" s="15">
        <v>225.5</v>
      </c>
      <c r="O146" s="14">
        <f t="shared" si="12"/>
        <v>459121.96666666667</v>
      </c>
    </row>
    <row r="147" spans="1:15" s="6" customFormat="1">
      <c r="A147" s="12">
        <v>43738</v>
      </c>
      <c r="B147" s="13">
        <v>420159.9</v>
      </c>
      <c r="C147" s="13">
        <v>571358.50000000012</v>
      </c>
      <c r="D147" s="14">
        <v>32209.000000000004</v>
      </c>
      <c r="E147" s="14">
        <f>73513.4+11001.8</f>
        <v>84515.199999999997</v>
      </c>
      <c r="F147" s="14">
        <v>7981.2000000000007</v>
      </c>
      <c r="G147" s="15">
        <v>1779.5</v>
      </c>
      <c r="H147" s="14">
        <f t="shared" si="11"/>
        <v>1118003.3</v>
      </c>
      <c r="I147" s="14">
        <v>224881.60000000003</v>
      </c>
      <c r="J147" s="14">
        <v>152530.69999999998</v>
      </c>
      <c r="K147" s="14">
        <v>13869.2</v>
      </c>
      <c r="L147" s="14">
        <v>58034.30000000001</v>
      </c>
      <c r="M147" s="14">
        <v>4591.7</v>
      </c>
      <c r="N147" s="15">
        <v>220.49999999999997</v>
      </c>
      <c r="O147" s="14">
        <f t="shared" si="12"/>
        <v>454128.00000000006</v>
      </c>
    </row>
    <row r="148" spans="1:15" s="6" customFormat="1">
      <c r="A148" s="12">
        <v>43769</v>
      </c>
      <c r="B148" s="13">
        <v>402011.93333333341</v>
      </c>
      <c r="C148" s="13">
        <v>569181.23333333328</v>
      </c>
      <c r="D148" s="14">
        <v>28284.699999999997</v>
      </c>
      <c r="E148" s="14">
        <f>71737.1+8744.2</f>
        <v>80481.3</v>
      </c>
      <c r="F148" s="14">
        <v>11220.4</v>
      </c>
      <c r="G148" s="15">
        <v>1484.8333333333333</v>
      </c>
      <c r="H148" s="14">
        <f t="shared" si="11"/>
        <v>1092664.3999999999</v>
      </c>
      <c r="I148" s="14">
        <v>237369.49999999997</v>
      </c>
      <c r="J148" s="14">
        <v>153755.86666666664</v>
      </c>
      <c r="K148" s="14">
        <v>14359.000000000002</v>
      </c>
      <c r="L148" s="14">
        <v>66184.699999999983</v>
      </c>
      <c r="M148" s="14">
        <v>4627.8999999999996</v>
      </c>
      <c r="N148" s="15">
        <v>202</v>
      </c>
      <c r="O148" s="14">
        <f t="shared" si="12"/>
        <v>476498.96666666656</v>
      </c>
    </row>
    <row r="149" spans="1:15" s="6" customFormat="1">
      <c r="A149" s="12">
        <v>43799</v>
      </c>
      <c r="B149" s="13">
        <v>412282.06666666665</v>
      </c>
      <c r="C149" s="13">
        <v>489447.56666666677</v>
      </c>
      <c r="D149" s="14">
        <v>31579.4</v>
      </c>
      <c r="E149" s="14">
        <f>75380.6+9359.1</f>
        <v>84739.700000000012</v>
      </c>
      <c r="F149" s="14">
        <v>9219.4</v>
      </c>
      <c r="G149" s="15">
        <v>1452.0666666666664</v>
      </c>
      <c r="H149" s="14">
        <f t="shared" si="11"/>
        <v>1028720.2000000001</v>
      </c>
      <c r="I149" s="14">
        <v>246758.7</v>
      </c>
      <c r="J149" s="14">
        <v>222359.0333333333</v>
      </c>
      <c r="K149" s="14">
        <v>13604.2</v>
      </c>
      <c r="L149" s="14">
        <v>72158.999999999985</v>
      </c>
      <c r="M149" s="14">
        <v>4653.2999999999993</v>
      </c>
      <c r="N149" s="15">
        <v>209.6</v>
      </c>
      <c r="O149" s="14">
        <f t="shared" si="12"/>
        <v>559743.83333333326</v>
      </c>
    </row>
    <row r="150" spans="1:15" s="6" customFormat="1">
      <c r="A150" s="12">
        <v>43830</v>
      </c>
      <c r="B150" s="13">
        <v>442464.9</v>
      </c>
      <c r="C150" s="13">
        <v>508679.3</v>
      </c>
      <c r="D150" s="14">
        <v>23681.200000000001</v>
      </c>
      <c r="E150" s="14">
        <f>74785+8349.2</f>
        <v>83134.2</v>
      </c>
      <c r="F150" s="14">
        <v>10257.9</v>
      </c>
      <c r="G150" s="15">
        <v>1919.2999999999997</v>
      </c>
      <c r="H150" s="14">
        <f t="shared" si="11"/>
        <v>1070136.7999999998</v>
      </c>
      <c r="I150" s="14">
        <v>270265.80000000005</v>
      </c>
      <c r="J150" s="14">
        <v>222431.4</v>
      </c>
      <c r="K150" s="14">
        <v>13628.7</v>
      </c>
      <c r="L150" s="14">
        <v>73425.199999999983</v>
      </c>
      <c r="M150" s="14">
        <v>4674.6000000000004</v>
      </c>
      <c r="N150" s="15">
        <v>207.29999999999998</v>
      </c>
      <c r="O150" s="14">
        <f t="shared" si="12"/>
        <v>584633.00000000012</v>
      </c>
    </row>
    <row r="151" spans="1:15" s="6" customFormat="1">
      <c r="A151" s="12">
        <v>43861</v>
      </c>
      <c r="B151" s="13">
        <v>448011.46666666667</v>
      </c>
      <c r="C151" s="13">
        <v>494033.2</v>
      </c>
      <c r="D151" s="14">
        <v>33277.1</v>
      </c>
      <c r="E151" s="14">
        <f>77666.6+10062.3</f>
        <v>87728.900000000009</v>
      </c>
      <c r="F151" s="14">
        <v>8814.5</v>
      </c>
      <c r="G151" s="15">
        <v>2465.7666666666669</v>
      </c>
      <c r="H151" s="14">
        <f t="shared" si="11"/>
        <v>1074330.9333333333</v>
      </c>
      <c r="I151" s="14">
        <v>274380.09999999998</v>
      </c>
      <c r="J151" s="14">
        <v>226334.96666666662</v>
      </c>
      <c r="K151" s="14">
        <v>13731.600000000002</v>
      </c>
      <c r="L151" s="14">
        <v>73767.600000000006</v>
      </c>
      <c r="M151" s="14">
        <v>4707.8</v>
      </c>
      <c r="N151" s="15">
        <v>177.9</v>
      </c>
      <c r="O151" s="14">
        <f t="shared" si="12"/>
        <v>593099.96666666667</v>
      </c>
    </row>
    <row r="152" spans="1:15" s="6" customFormat="1">
      <c r="A152" s="12">
        <v>43890</v>
      </c>
      <c r="B152" s="13">
        <v>452914.83333333337</v>
      </c>
      <c r="C152" s="13">
        <v>512023.39999999997</v>
      </c>
      <c r="D152" s="14">
        <v>28199.100000000002</v>
      </c>
      <c r="E152" s="14">
        <f>77943.5+12475.8</f>
        <v>90419.3</v>
      </c>
      <c r="F152" s="14">
        <v>9569.4</v>
      </c>
      <c r="G152" s="15">
        <v>2146.9333333333334</v>
      </c>
      <c r="H152" s="14">
        <f t="shared" si="11"/>
        <v>1095272.9666666666</v>
      </c>
      <c r="I152" s="14">
        <v>277414.39999999997</v>
      </c>
      <c r="J152" s="14">
        <v>238808.53333333335</v>
      </c>
      <c r="K152" s="14">
        <v>13694.7</v>
      </c>
      <c r="L152" s="14">
        <v>76066.2</v>
      </c>
      <c r="M152" s="14">
        <v>2677.9</v>
      </c>
      <c r="N152" s="15">
        <v>167.7</v>
      </c>
      <c r="O152" s="14">
        <f t="shared" si="12"/>
        <v>608829.43333333323</v>
      </c>
    </row>
    <row r="153" spans="1:15" s="6" customFormat="1">
      <c r="A153" s="12">
        <v>43921</v>
      </c>
      <c r="B153" s="13">
        <v>472956.1</v>
      </c>
      <c r="C153" s="13">
        <v>475218.7</v>
      </c>
      <c r="D153" s="14">
        <v>27839.8</v>
      </c>
      <c r="E153" s="14">
        <f>81089+14473</f>
        <v>95562</v>
      </c>
      <c r="F153" s="14">
        <v>8414.2999999999993</v>
      </c>
      <c r="G153" s="15">
        <v>2127.8000000000002</v>
      </c>
      <c r="H153" s="14">
        <f t="shared" si="11"/>
        <v>1082118.7000000002</v>
      </c>
      <c r="I153" s="14">
        <v>279859.20000000001</v>
      </c>
      <c r="J153" s="14">
        <v>235638.90000000002</v>
      </c>
      <c r="K153" s="14">
        <v>15583.999999999998</v>
      </c>
      <c r="L153" s="14">
        <v>75238.700000000012</v>
      </c>
      <c r="M153" s="14">
        <v>2724.3</v>
      </c>
      <c r="N153" s="15">
        <v>145.5</v>
      </c>
      <c r="O153" s="14">
        <f t="shared" si="12"/>
        <v>609190.60000000009</v>
      </c>
    </row>
    <row r="154" spans="1:15" s="6" customFormat="1">
      <c r="A154" s="12">
        <v>43951</v>
      </c>
      <c r="B154" s="13">
        <v>485949.06666666665</v>
      </c>
      <c r="C154" s="13">
        <v>490326.46666666667</v>
      </c>
      <c r="D154" s="14">
        <v>22908.500000000004</v>
      </c>
      <c r="E154" s="14">
        <f>82370.5+8560.4</f>
        <v>90930.9</v>
      </c>
      <c r="F154" s="14">
        <v>6890.1</v>
      </c>
      <c r="G154" s="15">
        <v>1902.6666666666667</v>
      </c>
      <c r="H154" s="14">
        <f t="shared" si="11"/>
        <v>1098907.7000000002</v>
      </c>
      <c r="I154" s="14">
        <v>287753.56666666665</v>
      </c>
      <c r="J154" s="14">
        <v>238753</v>
      </c>
      <c r="K154" s="14">
        <v>15666.899999999998</v>
      </c>
      <c r="L154" s="14">
        <v>77233.2</v>
      </c>
      <c r="M154" s="14">
        <v>2734.3</v>
      </c>
      <c r="N154" s="15">
        <v>748.13333333333333</v>
      </c>
      <c r="O154" s="14">
        <f t="shared" si="12"/>
        <v>622889.1</v>
      </c>
    </row>
    <row r="155" spans="1:15" s="6" customFormat="1">
      <c r="A155" s="12">
        <v>43982</v>
      </c>
      <c r="B155" s="13">
        <v>478668.43333333335</v>
      </c>
      <c r="C155" s="13">
        <v>484546.43333333335</v>
      </c>
      <c r="D155" s="14">
        <v>25116.200000000004</v>
      </c>
      <c r="E155" s="14">
        <f>83334.9+9658.7</f>
        <v>92993.599999999991</v>
      </c>
      <c r="F155" s="14">
        <v>6548.9000000000005</v>
      </c>
      <c r="G155" s="15">
        <v>1635.6333333333332</v>
      </c>
      <c r="H155" s="14">
        <f t="shared" si="11"/>
        <v>1089509.2</v>
      </c>
      <c r="I155" s="14">
        <v>285565.23333333334</v>
      </c>
      <c r="J155" s="14">
        <v>255329.39999999994</v>
      </c>
      <c r="K155" s="14">
        <v>12006.599999999999</v>
      </c>
      <c r="L155" s="14">
        <v>76469.3</v>
      </c>
      <c r="M155" s="14">
        <v>2768.1</v>
      </c>
      <c r="N155" s="15">
        <v>263.56666666666666</v>
      </c>
      <c r="O155" s="14">
        <f t="shared" si="12"/>
        <v>632402.19999999995</v>
      </c>
    </row>
    <row r="156" spans="1:15" s="6" customFormat="1">
      <c r="A156" s="12">
        <v>44012</v>
      </c>
      <c r="B156" s="13">
        <v>515366.19999999995</v>
      </c>
      <c r="C156" s="13">
        <v>508577.09999999992</v>
      </c>
      <c r="D156" s="14">
        <v>31052.999999999996</v>
      </c>
      <c r="E156" s="14">
        <f>85760+22228</f>
        <v>107988</v>
      </c>
      <c r="F156" s="14">
        <v>15598.900000000001</v>
      </c>
      <c r="G156" s="15">
        <v>1585.1</v>
      </c>
      <c r="H156" s="14">
        <f t="shared" si="11"/>
        <v>1180168.2999999998</v>
      </c>
      <c r="I156" s="14">
        <v>294483.40000000008</v>
      </c>
      <c r="J156" s="14">
        <v>256725.6</v>
      </c>
      <c r="K156" s="14">
        <v>12110.8</v>
      </c>
      <c r="L156" s="14">
        <v>76315.599999999991</v>
      </c>
      <c r="M156" s="14">
        <v>2374.9</v>
      </c>
      <c r="N156" s="15">
        <v>351.1</v>
      </c>
      <c r="O156" s="14">
        <f t="shared" si="12"/>
        <v>642361.40000000014</v>
      </c>
    </row>
    <row r="157" spans="1:15" s="6" customFormat="1">
      <c r="A157" s="12">
        <v>44043</v>
      </c>
      <c r="B157" s="13">
        <v>526647.6333333333</v>
      </c>
      <c r="C157" s="13">
        <v>481787.70000000007</v>
      </c>
      <c r="D157" s="14">
        <v>29368.999999999996</v>
      </c>
      <c r="E157" s="14">
        <f>85525+13911.4</f>
        <v>99436.4</v>
      </c>
      <c r="F157" s="14">
        <v>8375.6999999999989</v>
      </c>
      <c r="G157" s="15">
        <v>1653.7666666666667</v>
      </c>
      <c r="H157" s="14">
        <f t="shared" si="11"/>
        <v>1147270.2</v>
      </c>
      <c r="I157" s="14">
        <v>315716.63333333336</v>
      </c>
      <c r="J157" s="14">
        <v>286081.53333333338</v>
      </c>
      <c r="K157" s="14">
        <v>13797.8</v>
      </c>
      <c r="L157" s="14">
        <v>78367</v>
      </c>
      <c r="M157" s="14">
        <v>1791.5</v>
      </c>
      <c r="N157" s="15">
        <v>291.16666666666663</v>
      </c>
      <c r="O157" s="14">
        <f t="shared" si="12"/>
        <v>696045.63333333342</v>
      </c>
    </row>
    <row r="158" spans="1:15" s="6" customFormat="1">
      <c r="A158" s="12">
        <v>44074</v>
      </c>
      <c r="B158" s="13">
        <v>536909.46666666656</v>
      </c>
      <c r="C158" s="13">
        <v>501497.89999999991</v>
      </c>
      <c r="D158" s="14">
        <v>33845.5</v>
      </c>
      <c r="E158" s="14">
        <f>86227.7+14934</f>
        <v>101161.7</v>
      </c>
      <c r="F158" s="14">
        <v>7089.1</v>
      </c>
      <c r="G158" s="15">
        <v>1702.6333333333332</v>
      </c>
      <c r="H158" s="14">
        <f t="shared" si="11"/>
        <v>1182206.2999999998</v>
      </c>
      <c r="I158" s="14">
        <v>317249.06666666671</v>
      </c>
      <c r="J158" s="14">
        <v>294215.96666666667</v>
      </c>
      <c r="K158" s="14">
        <v>12000.099999999999</v>
      </c>
      <c r="L158" s="14">
        <v>82275.8</v>
      </c>
      <c r="M158" s="14">
        <v>0</v>
      </c>
      <c r="N158" s="15">
        <v>240.83333333333331</v>
      </c>
      <c r="O158" s="14">
        <f t="shared" si="12"/>
        <v>705981.76666666684</v>
      </c>
    </row>
    <row r="159" spans="1:15" s="6" customFormat="1">
      <c r="A159" s="12">
        <v>44104</v>
      </c>
      <c r="B159" s="13">
        <v>543665.39999999991</v>
      </c>
      <c r="C159" s="13">
        <v>601124.30000000016</v>
      </c>
      <c r="D159" s="14">
        <v>37565.200000000004</v>
      </c>
      <c r="E159" s="14">
        <f>85499.3+17969.8</f>
        <v>103469.1</v>
      </c>
      <c r="F159" s="14">
        <v>8284.6999999999989</v>
      </c>
      <c r="G159" s="15">
        <v>1607.2</v>
      </c>
      <c r="H159" s="14">
        <f t="shared" si="11"/>
        <v>1295715.9000000001</v>
      </c>
      <c r="I159" s="14">
        <v>322281.89999999997</v>
      </c>
      <c r="J159" s="14">
        <v>270225</v>
      </c>
      <c r="K159" s="14">
        <v>8139.9000000000005</v>
      </c>
      <c r="L159" s="14">
        <v>77518.600000000006</v>
      </c>
      <c r="M159" s="14">
        <v>0</v>
      </c>
      <c r="N159" s="15">
        <v>58</v>
      </c>
      <c r="O159" s="14">
        <f t="shared" si="12"/>
        <v>678223.39999999991</v>
      </c>
    </row>
    <row r="160" spans="1:15" s="6" customFormat="1">
      <c r="A160" s="12">
        <v>44135</v>
      </c>
      <c r="B160" s="13">
        <v>531526.46666666667</v>
      </c>
      <c r="C160" s="13">
        <v>569382.46666666667</v>
      </c>
      <c r="D160" s="14">
        <v>39841.899999999994</v>
      </c>
      <c r="E160" s="14">
        <f>119368.5+19256.1</f>
        <v>138624.6</v>
      </c>
      <c r="F160" s="14">
        <v>6979.8</v>
      </c>
      <c r="G160" s="15">
        <v>1724.9666666666665</v>
      </c>
      <c r="H160" s="14">
        <f t="shared" si="11"/>
        <v>1288080.2</v>
      </c>
      <c r="I160" s="14">
        <v>331500.43333333335</v>
      </c>
      <c r="J160" s="14">
        <v>275806.43333333335</v>
      </c>
      <c r="K160" s="14">
        <v>8946.2999999999993</v>
      </c>
      <c r="L160" s="14">
        <v>78456.899999999994</v>
      </c>
      <c r="M160" s="14">
        <v>0</v>
      </c>
      <c r="N160" s="15">
        <v>61.8</v>
      </c>
      <c r="O160" s="14">
        <f t="shared" si="12"/>
        <v>694771.86666666681</v>
      </c>
    </row>
    <row r="161" spans="1:15" s="6" customFormat="1">
      <c r="A161" s="12">
        <v>44165</v>
      </c>
      <c r="B161" s="13">
        <v>595423.23333333328</v>
      </c>
      <c r="C161" s="13">
        <v>578750.83333333337</v>
      </c>
      <c r="D161" s="14">
        <v>36620.100000000013</v>
      </c>
      <c r="E161" s="14">
        <f>99115.7+22237.5</f>
        <v>121353.2</v>
      </c>
      <c r="F161" s="14">
        <v>6400.5</v>
      </c>
      <c r="G161" s="15">
        <v>1467.5333333333335</v>
      </c>
      <c r="H161" s="14">
        <f t="shared" si="11"/>
        <v>1340015.4000000001</v>
      </c>
      <c r="I161" s="14">
        <v>332862.3666666667</v>
      </c>
      <c r="J161" s="14">
        <v>279232.66666666669</v>
      </c>
      <c r="K161" s="14">
        <v>9644</v>
      </c>
      <c r="L161" s="14">
        <v>89332.9</v>
      </c>
      <c r="M161" s="14">
        <v>0</v>
      </c>
      <c r="N161" s="15">
        <v>117.4</v>
      </c>
      <c r="O161" s="14">
        <f t="shared" si="12"/>
        <v>711189.33333333349</v>
      </c>
    </row>
    <row r="162" spans="1:15" s="6" customFormat="1">
      <c r="A162" s="12">
        <v>44196</v>
      </c>
      <c r="B162" s="13">
        <v>629948.30000000005</v>
      </c>
      <c r="C162" s="13">
        <v>597242.99999999977</v>
      </c>
      <c r="D162" s="14">
        <v>28337.7</v>
      </c>
      <c r="E162" s="14">
        <f>90869.8+14327.1</f>
        <v>105196.90000000001</v>
      </c>
      <c r="F162" s="14">
        <v>7490.7999999999993</v>
      </c>
      <c r="G162" s="15">
        <v>1624.6</v>
      </c>
      <c r="H162" s="14">
        <f t="shared" si="11"/>
        <v>1369841.2999999998</v>
      </c>
      <c r="I162" s="14">
        <v>304515.8</v>
      </c>
      <c r="J162" s="14">
        <v>326371.09999999998</v>
      </c>
      <c r="K162" s="14">
        <v>7813.2</v>
      </c>
      <c r="L162" s="14">
        <v>84579.599999999977</v>
      </c>
      <c r="M162" s="14">
        <v>0</v>
      </c>
      <c r="N162" s="15">
        <v>118.3</v>
      </c>
      <c r="O162" s="14">
        <f t="shared" si="12"/>
        <v>723397.99999999988</v>
      </c>
    </row>
    <row r="163" spans="1:15" s="6" customFormat="1">
      <c r="A163" s="12">
        <v>44227</v>
      </c>
      <c r="B163" s="13">
        <v>643445.80000000005</v>
      </c>
      <c r="C163" s="13">
        <v>615033.70000000007</v>
      </c>
      <c r="D163" s="14">
        <v>38098.166666666664</v>
      </c>
      <c r="E163" s="14">
        <v>112794.79999999999</v>
      </c>
      <c r="F163" s="14">
        <v>7153.6</v>
      </c>
      <c r="G163" s="15">
        <v>1811.1</v>
      </c>
      <c r="H163" s="14">
        <f t="shared" si="11"/>
        <v>1418337.166666667</v>
      </c>
      <c r="I163" s="14">
        <v>320419.10000000003</v>
      </c>
      <c r="J163" s="14">
        <v>315632.99999999994</v>
      </c>
      <c r="K163" s="14">
        <v>8793.5</v>
      </c>
      <c r="L163" s="14">
        <v>82051.366666666669</v>
      </c>
      <c r="M163" s="14">
        <v>0</v>
      </c>
      <c r="N163" s="15">
        <v>119.5</v>
      </c>
      <c r="O163" s="14">
        <f t="shared" si="12"/>
        <v>727016.46666666667</v>
      </c>
    </row>
    <row r="164" spans="1:15" s="6" customFormat="1">
      <c r="A164" s="12">
        <v>44255</v>
      </c>
      <c r="B164" s="13">
        <v>631392.69999999995</v>
      </c>
      <c r="C164" s="13">
        <v>629625.89999999991</v>
      </c>
      <c r="D164" s="14">
        <v>54383.133333333331</v>
      </c>
      <c r="E164" s="14">
        <v>116170.5</v>
      </c>
      <c r="F164" s="14">
        <v>7100.2</v>
      </c>
      <c r="G164" s="15">
        <v>1887.1999999999998</v>
      </c>
      <c r="H164" s="14">
        <f t="shared" si="11"/>
        <v>1440559.6333333331</v>
      </c>
      <c r="I164" s="14">
        <v>334808.2</v>
      </c>
      <c r="J164" s="14">
        <v>329272.3</v>
      </c>
      <c r="K164" s="14">
        <v>6417.2</v>
      </c>
      <c r="L164" s="14">
        <v>80303.933333333334</v>
      </c>
      <c r="M164" s="14">
        <v>0</v>
      </c>
      <c r="N164" s="15">
        <v>123.19999999999999</v>
      </c>
      <c r="O164" s="14">
        <f t="shared" si="12"/>
        <v>750924.83333333326</v>
      </c>
    </row>
    <row r="165" spans="1:15" s="6" customFormat="1">
      <c r="A165" s="12">
        <v>44286</v>
      </c>
      <c r="B165" s="13">
        <v>651465.10000000009</v>
      </c>
      <c r="C165" s="13">
        <v>596336.20000000019</v>
      </c>
      <c r="D165" s="14">
        <v>60046.69999999999</v>
      </c>
      <c r="E165" s="14">
        <v>126729.5</v>
      </c>
      <c r="F165" s="14">
        <v>8909.1</v>
      </c>
      <c r="G165" s="15">
        <v>2056.3000000000002</v>
      </c>
      <c r="H165" s="14">
        <f t="shared" si="11"/>
        <v>1445542.9000000004</v>
      </c>
      <c r="I165" s="14">
        <v>325847.59999999998</v>
      </c>
      <c r="J165" s="14">
        <v>364319.4</v>
      </c>
      <c r="K165" s="14">
        <v>6175.1</v>
      </c>
      <c r="L165" s="14">
        <v>77202.3</v>
      </c>
      <c r="M165" s="14">
        <v>0</v>
      </c>
      <c r="N165" s="15">
        <v>118.9</v>
      </c>
      <c r="O165" s="14">
        <f t="shared" si="12"/>
        <v>773663.3</v>
      </c>
    </row>
    <row r="166" spans="1:15" s="6" customFormat="1">
      <c r="A166" s="12">
        <v>44316</v>
      </c>
      <c r="B166" s="13">
        <v>601210.96666666667</v>
      </c>
      <c r="C166" s="13">
        <v>666270.66666666663</v>
      </c>
      <c r="D166" s="14">
        <v>42807.700000000004</v>
      </c>
      <c r="E166" s="14">
        <v>113929.3</v>
      </c>
      <c r="F166" s="14">
        <v>7412.5999999999995</v>
      </c>
      <c r="G166" s="15">
        <v>3022.3333333333335</v>
      </c>
      <c r="H166" s="14">
        <f t="shared" si="11"/>
        <v>1434653.5666666667</v>
      </c>
      <c r="I166" s="14">
        <v>318977.56666666665</v>
      </c>
      <c r="J166" s="14">
        <v>367864.66666666669</v>
      </c>
      <c r="K166" s="14">
        <v>8122.8</v>
      </c>
      <c r="L166" s="14">
        <v>85322.866666666669</v>
      </c>
      <c r="M166" s="14">
        <v>0</v>
      </c>
      <c r="N166" s="15">
        <v>40.9</v>
      </c>
      <c r="O166" s="14">
        <f t="shared" si="12"/>
        <v>780328.80000000016</v>
      </c>
    </row>
    <row r="167" spans="1:15" s="6" customFormat="1">
      <c r="A167" s="12">
        <v>44347</v>
      </c>
      <c r="B167" s="13">
        <v>630863.1333333333</v>
      </c>
      <c r="C167" s="13">
        <v>719331.33333333326</v>
      </c>
      <c r="D167" s="14">
        <v>46927.299999999996</v>
      </c>
      <c r="E167" s="14">
        <v>109314.4</v>
      </c>
      <c r="F167" s="14">
        <v>4826.6000000000004</v>
      </c>
      <c r="G167" s="15">
        <v>4462.4666666666672</v>
      </c>
      <c r="H167" s="14">
        <f t="shared" si="11"/>
        <v>1515725.2333333332</v>
      </c>
      <c r="I167" s="14">
        <v>322523.83333333337</v>
      </c>
      <c r="J167" s="14">
        <v>365014.33333333337</v>
      </c>
      <c r="K167" s="14">
        <v>6840.5</v>
      </c>
      <c r="L167" s="14">
        <v>80829.833333333314</v>
      </c>
      <c r="M167" s="14">
        <v>0.3</v>
      </c>
      <c r="N167" s="15">
        <v>117.6</v>
      </c>
      <c r="O167" s="14">
        <f t="shared" si="12"/>
        <v>775326.4</v>
      </c>
    </row>
    <row r="168" spans="1:15" s="6" customFormat="1">
      <c r="A168" s="12">
        <v>44377</v>
      </c>
      <c r="B168" s="13">
        <v>675787</v>
      </c>
      <c r="C168" s="13">
        <v>711133.5</v>
      </c>
      <c r="D168" s="14">
        <v>46165.7</v>
      </c>
      <c r="E168" s="14">
        <v>135910.29999999999</v>
      </c>
      <c r="F168" s="14">
        <v>8262.2999999999993</v>
      </c>
      <c r="G168" s="15">
        <v>12617.2</v>
      </c>
      <c r="H168" s="14">
        <f t="shared" si="11"/>
        <v>1589876</v>
      </c>
      <c r="I168" s="14">
        <v>329327.2</v>
      </c>
      <c r="J168" s="14">
        <v>403772.80000000005</v>
      </c>
      <c r="K168" s="14">
        <v>12034.199999999997</v>
      </c>
      <c r="L168" s="14">
        <v>76272.399999999965</v>
      </c>
      <c r="M168" s="14">
        <v>0.3</v>
      </c>
      <c r="N168" s="15">
        <v>256.5</v>
      </c>
      <c r="O168" s="14">
        <f t="shared" si="12"/>
        <v>821663.39999999991</v>
      </c>
    </row>
    <row r="169" spans="1:15" s="6" customFormat="1">
      <c r="A169" s="12">
        <v>44378</v>
      </c>
      <c r="B169" s="13">
        <v>716716.63333333342</v>
      </c>
      <c r="C169" s="13">
        <v>737711.93333333335</v>
      </c>
      <c r="D169" s="14">
        <v>49656.633333333331</v>
      </c>
      <c r="E169" s="14">
        <v>133428.6</v>
      </c>
      <c r="F169" s="14">
        <v>3121.5</v>
      </c>
      <c r="G169" s="15">
        <v>13350.499999999998</v>
      </c>
      <c r="H169" s="14">
        <f t="shared" si="11"/>
        <v>1653985.8000000003</v>
      </c>
      <c r="I169" s="14">
        <v>331322.13333333336</v>
      </c>
      <c r="J169" s="14">
        <v>409903.20000000007</v>
      </c>
      <c r="K169" s="14">
        <v>14254.699999999999</v>
      </c>
      <c r="L169" s="14">
        <v>75377.3</v>
      </c>
      <c r="M169" s="14">
        <v>0.3</v>
      </c>
      <c r="N169" s="15">
        <v>212.9</v>
      </c>
      <c r="O169" s="14">
        <f t="shared" si="12"/>
        <v>831070.53333333356</v>
      </c>
    </row>
    <row r="170" spans="1:15" s="6" customFormat="1">
      <c r="A170" s="12">
        <v>44410</v>
      </c>
      <c r="B170" s="13">
        <v>724373.96666666679</v>
      </c>
      <c r="C170" s="13">
        <v>764823.56666666677</v>
      </c>
      <c r="D170" s="14">
        <v>48021.166666666657</v>
      </c>
      <c r="E170" s="14">
        <v>130216.3</v>
      </c>
      <c r="F170" s="14">
        <v>7881.2</v>
      </c>
      <c r="G170" s="15">
        <v>13641.199999999999</v>
      </c>
      <c r="H170" s="14">
        <f t="shared" si="11"/>
        <v>1688957.4000000004</v>
      </c>
      <c r="I170" s="14">
        <v>334522.06666666677</v>
      </c>
      <c r="J170" s="14">
        <v>444272.1</v>
      </c>
      <c r="K170" s="14">
        <v>14573.9</v>
      </c>
      <c r="L170" s="14">
        <v>79997.7</v>
      </c>
      <c r="M170" s="14">
        <v>0.3</v>
      </c>
      <c r="N170" s="15">
        <v>271.3</v>
      </c>
      <c r="O170" s="14">
        <f t="shared" si="12"/>
        <v>873637.36666666681</v>
      </c>
    </row>
    <row r="171" spans="1:15" s="6" customFormat="1">
      <c r="A171" s="12">
        <v>44442</v>
      </c>
      <c r="B171" s="13">
        <v>742842.7</v>
      </c>
      <c r="C171" s="13">
        <v>731253.20000000007</v>
      </c>
      <c r="D171" s="14">
        <v>55080.500000000007</v>
      </c>
      <c r="E171" s="14">
        <v>130419.6</v>
      </c>
      <c r="F171" s="14">
        <v>2905.4</v>
      </c>
      <c r="G171" s="15">
        <v>12942.8</v>
      </c>
      <c r="H171" s="14">
        <f t="shared" si="11"/>
        <v>1675444.2</v>
      </c>
      <c r="I171" s="14">
        <v>396641.1</v>
      </c>
      <c r="J171" s="14">
        <v>464593.79999999993</v>
      </c>
      <c r="K171" s="14">
        <v>12013.5</v>
      </c>
      <c r="L171" s="14">
        <v>90827.4</v>
      </c>
      <c r="M171" s="14">
        <v>0.3</v>
      </c>
      <c r="N171" s="15">
        <v>266.60000000000002</v>
      </c>
      <c r="O171" s="14">
        <f t="shared" si="12"/>
        <v>964342.7</v>
      </c>
    </row>
    <row r="172" spans="1:15" s="6" customFormat="1">
      <c r="A172" s="12">
        <v>44473</v>
      </c>
      <c r="B172" s="13">
        <v>750271</v>
      </c>
      <c r="C172" s="13">
        <v>712623.10000000009</v>
      </c>
      <c r="D172" s="14">
        <v>68075.53333333334</v>
      </c>
      <c r="E172" s="14">
        <v>128760.6</v>
      </c>
      <c r="F172" s="14">
        <v>2391.3000000000002</v>
      </c>
      <c r="G172" s="15">
        <v>10985.133333333335</v>
      </c>
      <c r="H172" s="14">
        <f t="shared" si="11"/>
        <v>1673106.666666667</v>
      </c>
      <c r="I172" s="14">
        <v>398669.19999999995</v>
      </c>
      <c r="J172" s="14">
        <v>437203.93333333341</v>
      </c>
      <c r="K172" s="14">
        <v>15967.6</v>
      </c>
      <c r="L172" s="14">
        <v>108122.1333333333</v>
      </c>
      <c r="M172" s="14">
        <v>0.3</v>
      </c>
      <c r="N172" s="15">
        <v>269</v>
      </c>
      <c r="O172" s="14">
        <f t="shared" si="12"/>
        <v>960232.16666666663</v>
      </c>
    </row>
    <row r="173" spans="1:15" s="6" customFormat="1">
      <c r="A173" s="12">
        <v>44505</v>
      </c>
      <c r="B173" s="13">
        <v>709086.9</v>
      </c>
      <c r="C173" s="13">
        <v>705192.00000000012</v>
      </c>
      <c r="D173" s="14">
        <v>52466.866666666669</v>
      </c>
      <c r="E173" s="14">
        <v>133390.29999999999</v>
      </c>
      <c r="F173" s="14">
        <v>2810.7</v>
      </c>
      <c r="G173" s="15">
        <v>9657.6666666666679</v>
      </c>
      <c r="H173" s="14">
        <f t="shared" si="11"/>
        <v>1612604.4333333336</v>
      </c>
      <c r="I173" s="14">
        <v>428382.69999999995</v>
      </c>
      <c r="J173" s="14">
        <v>432781.66666666669</v>
      </c>
      <c r="K173" s="14">
        <v>11506.800000000001</v>
      </c>
      <c r="L173" s="14">
        <v>101714.56666666667</v>
      </c>
      <c r="M173" s="14">
        <v>0.3</v>
      </c>
      <c r="N173" s="15">
        <v>264.59999999999997</v>
      </c>
      <c r="O173" s="14">
        <f t="shared" si="12"/>
        <v>974650.63333333342</v>
      </c>
    </row>
    <row r="174" spans="1:15" s="6" customFormat="1">
      <c r="A174" s="12">
        <v>44536</v>
      </c>
      <c r="B174" s="13">
        <v>726311.6</v>
      </c>
      <c r="C174" s="13">
        <v>653924</v>
      </c>
      <c r="D174" s="14">
        <v>53288.799999999996</v>
      </c>
      <c r="E174" s="14">
        <v>123483.6</v>
      </c>
      <c r="F174" s="14">
        <v>4166.8999999999996</v>
      </c>
      <c r="G174" s="15">
        <v>7992.5</v>
      </c>
      <c r="H174" s="14">
        <f t="shared" si="11"/>
        <v>1569167.4000000001</v>
      </c>
      <c r="I174" s="14">
        <v>425242.9</v>
      </c>
      <c r="J174" s="14">
        <v>448324.3</v>
      </c>
      <c r="K174" s="14">
        <v>6305.3999999999987</v>
      </c>
      <c r="L174" s="14">
        <v>107204.4</v>
      </c>
      <c r="M174" s="14">
        <v>0</v>
      </c>
      <c r="N174" s="15">
        <v>158.6</v>
      </c>
      <c r="O174" s="14">
        <f t="shared" si="12"/>
        <v>987235.6</v>
      </c>
    </row>
    <row r="175" spans="1:15" s="6" customFormat="1">
      <c r="A175" s="12" t="s">
        <v>54</v>
      </c>
      <c r="B175" s="13">
        <v>732002.2666666666</v>
      </c>
      <c r="C175" s="13">
        <v>802677.1</v>
      </c>
      <c r="D175" s="14">
        <v>55340.4</v>
      </c>
      <c r="E175" s="14">
        <v>138666.1</v>
      </c>
      <c r="F175" s="14">
        <v>3294.6</v>
      </c>
      <c r="G175" s="15">
        <v>14341.733333333334</v>
      </c>
      <c r="H175" s="14">
        <f t="shared" si="11"/>
        <v>1746322.2000000002</v>
      </c>
      <c r="I175" s="14">
        <v>424860.6</v>
      </c>
      <c r="J175" s="14">
        <v>441528.36666666664</v>
      </c>
      <c r="K175" s="14">
        <v>5970.3999999999987</v>
      </c>
      <c r="L175" s="14">
        <v>108655.7</v>
      </c>
      <c r="M175" s="14">
        <v>0</v>
      </c>
      <c r="N175" s="15">
        <v>125.5</v>
      </c>
      <c r="O175" s="14">
        <f t="shared" si="12"/>
        <v>981140.56666666653</v>
      </c>
    </row>
    <row r="176" spans="1:15" s="6" customFormat="1">
      <c r="A176" s="12" t="s">
        <v>55</v>
      </c>
      <c r="B176" s="13">
        <v>758862.13333333342</v>
      </c>
      <c r="C176" s="13">
        <v>712195</v>
      </c>
      <c r="D176" s="14">
        <v>65468.966666666667</v>
      </c>
      <c r="E176" s="14">
        <v>134116.9</v>
      </c>
      <c r="F176" s="14">
        <v>2870.5</v>
      </c>
      <c r="G176" s="15">
        <v>20541.666666666668</v>
      </c>
      <c r="H176" s="14">
        <f t="shared" si="11"/>
        <v>1694055.1666666665</v>
      </c>
      <c r="I176" s="14">
        <v>427016.60000000003</v>
      </c>
      <c r="J176" s="14">
        <v>485808.53333333338</v>
      </c>
      <c r="K176" s="14">
        <v>12649.2</v>
      </c>
      <c r="L176" s="14">
        <v>97122.799999999988</v>
      </c>
      <c r="M176" s="14">
        <v>0</v>
      </c>
      <c r="N176" s="15">
        <v>53.1</v>
      </c>
      <c r="O176" s="14">
        <f t="shared" si="12"/>
        <v>1022650.2333333333</v>
      </c>
    </row>
    <row r="177" spans="1:15" s="6" customFormat="1">
      <c r="A177" s="12" t="s">
        <v>41</v>
      </c>
      <c r="B177" s="13">
        <v>754154.00000000012</v>
      </c>
      <c r="C177" s="13">
        <v>705334.5</v>
      </c>
      <c r="D177" s="14">
        <v>68176</v>
      </c>
      <c r="E177" s="14">
        <v>131121.5</v>
      </c>
      <c r="F177" s="14">
        <v>3094.7</v>
      </c>
      <c r="G177" s="15">
        <v>26574.9</v>
      </c>
      <c r="H177" s="14">
        <f t="shared" si="11"/>
        <v>1688455.5999999999</v>
      </c>
      <c r="I177" s="14">
        <v>435515.00000000006</v>
      </c>
      <c r="J177" s="14">
        <v>464028.4</v>
      </c>
      <c r="K177" s="14">
        <v>27753.299999999996</v>
      </c>
      <c r="L177" s="14">
        <v>107638.7</v>
      </c>
      <c r="M177" s="14">
        <v>0</v>
      </c>
      <c r="N177" s="15">
        <v>89.899999999999991</v>
      </c>
      <c r="O177" s="14">
        <f t="shared" si="12"/>
        <v>1035025.3000000002</v>
      </c>
    </row>
    <row r="178" spans="1:15" s="6" customFormat="1">
      <c r="A178" s="12" t="s">
        <v>56</v>
      </c>
      <c r="B178" s="13">
        <v>737138.20000000019</v>
      </c>
      <c r="C178" s="13">
        <v>850072.1333333333</v>
      </c>
      <c r="D178" s="14">
        <v>41697.599999999991</v>
      </c>
      <c r="E178" s="14">
        <v>139724.29999999999</v>
      </c>
      <c r="F178" s="14">
        <v>3541.6000000000004</v>
      </c>
      <c r="G178" s="15">
        <v>25730.733333333334</v>
      </c>
      <c r="H178" s="14">
        <f t="shared" si="11"/>
        <v>1797904.5666666671</v>
      </c>
      <c r="I178" s="14">
        <v>440876.53333333327</v>
      </c>
      <c r="J178" s="14">
        <v>462969.56666666659</v>
      </c>
      <c r="K178" s="14">
        <v>27796.299999999996</v>
      </c>
      <c r="L178" s="14">
        <v>109784.50000000001</v>
      </c>
      <c r="M178" s="14">
        <v>0</v>
      </c>
      <c r="N178" s="15">
        <v>63.5</v>
      </c>
      <c r="O178" s="14">
        <f t="shared" si="12"/>
        <v>1041490.3999999999</v>
      </c>
    </row>
    <row r="179" spans="1:15" s="6" customFormat="1">
      <c r="A179" s="12" t="s">
        <v>57</v>
      </c>
      <c r="B179" s="13">
        <v>767729.89999999991</v>
      </c>
      <c r="C179" s="13">
        <v>872707.46666666667</v>
      </c>
      <c r="D179" s="14">
        <v>35771.200000000004</v>
      </c>
      <c r="E179" s="14">
        <v>143437.5</v>
      </c>
      <c r="F179" s="14">
        <v>2681</v>
      </c>
      <c r="G179" s="15">
        <v>27885.666666666668</v>
      </c>
      <c r="H179" s="14">
        <f t="shared" si="11"/>
        <v>1850212.7333333334</v>
      </c>
      <c r="I179" s="14">
        <v>432346.96666666667</v>
      </c>
      <c r="J179" s="14">
        <v>489052.53333333333</v>
      </c>
      <c r="K179" s="14">
        <v>12780.5</v>
      </c>
      <c r="L179" s="14">
        <v>109962.79999999999</v>
      </c>
      <c r="M179" s="14">
        <v>0</v>
      </c>
      <c r="N179" s="15">
        <v>75.5</v>
      </c>
      <c r="O179" s="14">
        <f t="shared" si="12"/>
        <v>1044218.3</v>
      </c>
    </row>
    <row r="180" spans="1:15" s="6" customFormat="1">
      <c r="A180" s="12" t="s">
        <v>42</v>
      </c>
      <c r="B180" s="13">
        <v>780737.89999999991</v>
      </c>
      <c r="C180" s="13">
        <v>895845.3</v>
      </c>
      <c r="D180" s="14">
        <v>39631.299999999996</v>
      </c>
      <c r="E180" s="14">
        <v>159159.20000000001</v>
      </c>
      <c r="F180" s="14">
        <v>14305.5</v>
      </c>
      <c r="G180" s="15">
        <v>27800.799999999999</v>
      </c>
      <c r="H180" s="14">
        <f t="shared" si="11"/>
        <v>1917480</v>
      </c>
      <c r="I180" s="14">
        <v>419030.29999999993</v>
      </c>
      <c r="J180" s="14">
        <v>489751.59999999992</v>
      </c>
      <c r="K180" s="14">
        <v>5340.6</v>
      </c>
      <c r="L180" s="14">
        <v>111579.29999999999</v>
      </c>
      <c r="M180" s="14">
        <v>0</v>
      </c>
      <c r="N180" s="15">
        <v>80.699999999999989</v>
      </c>
      <c r="O180" s="14">
        <f t="shared" si="12"/>
        <v>1025782.4999999998</v>
      </c>
    </row>
    <row r="181" spans="1:15" s="6" customFormat="1">
      <c r="A181" s="12" t="s">
        <v>58</v>
      </c>
      <c r="B181" s="13">
        <v>852183.09999999986</v>
      </c>
      <c r="C181" s="13">
        <v>1153593.1333333331</v>
      </c>
      <c r="D181" s="14">
        <v>43843.933333333334</v>
      </c>
      <c r="E181" s="14">
        <v>157452.9</v>
      </c>
      <c r="F181" s="14">
        <v>4183</v>
      </c>
      <c r="G181" s="15">
        <v>19220.666666666668</v>
      </c>
      <c r="H181" s="14">
        <f t="shared" si="11"/>
        <v>2230476.7333333329</v>
      </c>
      <c r="I181" s="14">
        <v>423896.46666666667</v>
      </c>
      <c r="J181" s="14">
        <v>463604.76666666672</v>
      </c>
      <c r="K181" s="14">
        <v>7436.3</v>
      </c>
      <c r="L181" s="14">
        <v>112503.89999999998</v>
      </c>
      <c r="M181" s="14">
        <v>0</v>
      </c>
      <c r="N181" s="15">
        <v>99.1</v>
      </c>
      <c r="O181" s="14">
        <f t="shared" si="12"/>
        <v>1007540.5333333334</v>
      </c>
    </row>
    <row r="182" spans="1:15" s="6" customFormat="1">
      <c r="A182" s="12" t="s">
        <v>59</v>
      </c>
      <c r="B182" s="13">
        <v>886999.8</v>
      </c>
      <c r="C182" s="13">
        <v>1041309.2666666667</v>
      </c>
      <c r="D182" s="14">
        <v>85249.866666666654</v>
      </c>
      <c r="E182" s="14">
        <v>156772.40000000002</v>
      </c>
      <c r="F182" s="14">
        <v>3617.2</v>
      </c>
      <c r="G182" s="15">
        <v>12345.633333333331</v>
      </c>
      <c r="H182" s="14">
        <f t="shared" ref="H182:H186" si="13">SUM(B182:G182)</f>
        <v>2186294.166666667</v>
      </c>
      <c r="I182" s="14">
        <v>426420.93333333335</v>
      </c>
      <c r="J182" s="14">
        <v>487049.43333333335</v>
      </c>
      <c r="K182" s="14">
        <v>7290.2</v>
      </c>
      <c r="L182" s="14">
        <v>116933</v>
      </c>
      <c r="M182" s="14">
        <v>0</v>
      </c>
      <c r="N182" s="15">
        <v>102.60000000000001</v>
      </c>
      <c r="O182" s="14">
        <f t="shared" si="12"/>
        <v>1037796.1666666666</v>
      </c>
    </row>
    <row r="183" spans="1:15" s="6" customFormat="1">
      <c r="A183" s="12" t="s">
        <v>43</v>
      </c>
      <c r="B183" s="13">
        <v>879438.60000000009</v>
      </c>
      <c r="C183" s="13">
        <v>1048382.7999999999</v>
      </c>
      <c r="D183" s="14">
        <v>83706.3</v>
      </c>
      <c r="E183" s="14">
        <v>149906.1</v>
      </c>
      <c r="F183" s="14">
        <v>22064.199999999997</v>
      </c>
      <c r="G183" s="15">
        <v>4182.3</v>
      </c>
      <c r="H183" s="14">
        <f t="shared" si="13"/>
        <v>2187680.2999999998</v>
      </c>
      <c r="I183" s="14">
        <v>438530.40000000008</v>
      </c>
      <c r="J183" s="14">
        <v>553086.00000000012</v>
      </c>
      <c r="K183" s="14">
        <v>7405.5</v>
      </c>
      <c r="L183" s="14">
        <v>123587.09999999998</v>
      </c>
      <c r="M183" s="14">
        <v>0</v>
      </c>
      <c r="N183" s="15">
        <v>90.1</v>
      </c>
      <c r="O183" s="14">
        <f t="shared" si="12"/>
        <v>1122699.1000000001</v>
      </c>
    </row>
    <row r="184" spans="1:15" s="6" customFormat="1">
      <c r="A184" s="12" t="s">
        <v>60</v>
      </c>
      <c r="B184" s="13">
        <v>858784.6</v>
      </c>
      <c r="C184" s="13">
        <v>1092882.0333333332</v>
      </c>
      <c r="D184" s="14">
        <v>105895.90000000001</v>
      </c>
      <c r="E184" s="14">
        <v>151605.86666666667</v>
      </c>
      <c r="F184" s="14">
        <v>18407.400000000001</v>
      </c>
      <c r="G184" s="15">
        <v>26916.066666666666</v>
      </c>
      <c r="H184" s="14">
        <f t="shared" si="13"/>
        <v>2254491.8666666667</v>
      </c>
      <c r="I184" s="14">
        <v>511604.16666666663</v>
      </c>
      <c r="J184" s="14">
        <v>475625.63333333336</v>
      </c>
      <c r="K184" s="14">
        <v>2562.2999999999997</v>
      </c>
      <c r="L184" s="14">
        <v>153164.33333333334</v>
      </c>
      <c r="M184" s="14">
        <f>'[1]Dépôts à terme par détenteurs'!$GI$273</f>
        <v>0</v>
      </c>
      <c r="N184" s="15">
        <v>149.9</v>
      </c>
      <c r="O184" s="14">
        <f t="shared" si="12"/>
        <v>1143106.3333333333</v>
      </c>
    </row>
    <row r="185" spans="1:15" s="6" customFormat="1">
      <c r="A185" s="12" t="s">
        <v>61</v>
      </c>
      <c r="B185" s="13">
        <v>866394.2</v>
      </c>
      <c r="C185" s="13">
        <v>1090341.8666666665</v>
      </c>
      <c r="D185" s="14">
        <v>136436.49999999997</v>
      </c>
      <c r="E185" s="14">
        <v>141922.43333333335</v>
      </c>
      <c r="F185" s="14">
        <v>12284.7</v>
      </c>
      <c r="G185" s="15">
        <v>50211.733333333337</v>
      </c>
      <c r="H185" s="14">
        <f t="shared" si="13"/>
        <v>2297591.4333333336</v>
      </c>
      <c r="I185" s="14">
        <v>472581.93333333323</v>
      </c>
      <c r="J185" s="14">
        <v>572040.16666666674</v>
      </c>
      <c r="K185" s="14">
        <v>3704.8</v>
      </c>
      <c r="L185" s="14">
        <v>133185.06666666668</v>
      </c>
      <c r="M185" s="14">
        <f>'[1]Dépôts à terme par détenteurs'!$GJ$273</f>
        <v>0</v>
      </c>
      <c r="N185" s="15">
        <v>212.4</v>
      </c>
      <c r="O185" s="14">
        <f t="shared" si="12"/>
        <v>1181724.3666666667</v>
      </c>
    </row>
    <row r="186" spans="1:15" s="6" customFormat="1">
      <c r="A186" s="12" t="s">
        <v>44</v>
      </c>
      <c r="B186" s="13">
        <v>980994.7</v>
      </c>
      <c r="C186" s="13">
        <v>1055465.1000000001</v>
      </c>
      <c r="D186" s="14">
        <v>118825.79999999999</v>
      </c>
      <c r="E186" s="14">
        <v>168204.90000000002</v>
      </c>
      <c r="F186" s="14">
        <v>14473.5</v>
      </c>
      <c r="G186" s="15">
        <v>73644.600000000006</v>
      </c>
      <c r="H186" s="14">
        <f t="shared" si="13"/>
        <v>2411608.6</v>
      </c>
      <c r="I186" s="14">
        <v>491433.30000000005</v>
      </c>
      <c r="J186" s="14">
        <v>619820.00000000012</v>
      </c>
      <c r="K186" s="14">
        <v>3803.2</v>
      </c>
      <c r="L186" s="14">
        <v>120302.79999999997</v>
      </c>
      <c r="M186" s="14">
        <f>'[1]Dépôts à terme par détenteurs'!$GJ$273</f>
        <v>0</v>
      </c>
      <c r="N186" s="15">
        <v>278.2</v>
      </c>
      <c r="O186" s="14">
        <f t="shared" si="12"/>
        <v>1235637.5000000002</v>
      </c>
    </row>
    <row r="187" spans="1:15" s="6" customFormat="1">
      <c r="A187" s="12" t="s">
        <v>62</v>
      </c>
      <c r="B187" s="13">
        <v>1005441.9333333335</v>
      </c>
      <c r="C187" s="13">
        <v>1067935.5333333334</v>
      </c>
      <c r="D187" s="14">
        <v>158308.46666666667</v>
      </c>
      <c r="E187" s="14">
        <v>154737.3666666667</v>
      </c>
      <c r="F187" s="14">
        <v>12312.6</v>
      </c>
      <c r="G187" s="15">
        <v>51690.7</v>
      </c>
      <c r="H187" s="14">
        <f t="shared" ref="H187:H207" si="14">SUM(B187:G187)</f>
        <v>2450426.6000000006</v>
      </c>
      <c r="I187" s="14">
        <v>486496</v>
      </c>
      <c r="J187" s="14">
        <v>631187.1</v>
      </c>
      <c r="K187" s="14">
        <v>3789.5999999999995</v>
      </c>
      <c r="L187" s="14">
        <v>126230.26666666666</v>
      </c>
      <c r="M187" s="14">
        <v>0</v>
      </c>
      <c r="N187" s="15">
        <v>1230.9333333333334</v>
      </c>
      <c r="O187" s="14">
        <f t="shared" si="12"/>
        <v>1248933.9000000001</v>
      </c>
    </row>
    <row r="188" spans="1:15" s="6" customFormat="1">
      <c r="A188" s="12" t="s">
        <v>63</v>
      </c>
      <c r="B188" s="13">
        <v>984568.56666666665</v>
      </c>
      <c r="C188" s="13">
        <v>1093463.5666666667</v>
      </c>
      <c r="D188" s="14">
        <v>179225.83333333331</v>
      </c>
      <c r="E188" s="14">
        <v>142401.53333333335</v>
      </c>
      <c r="F188" s="14">
        <v>11860</v>
      </c>
      <c r="G188" s="15">
        <v>30122.900000000005</v>
      </c>
      <c r="H188" s="14">
        <f t="shared" si="14"/>
        <v>2441642.4</v>
      </c>
      <c r="I188" s="14">
        <v>493458.9</v>
      </c>
      <c r="J188" s="14">
        <v>606538.6</v>
      </c>
      <c r="K188" s="14">
        <v>4335</v>
      </c>
      <c r="L188" s="14">
        <v>134693.13333333333</v>
      </c>
      <c r="M188" s="14">
        <v>0</v>
      </c>
      <c r="N188" s="15">
        <v>1663.0666666666668</v>
      </c>
      <c r="O188" s="14">
        <f t="shared" si="12"/>
        <v>1240688.7</v>
      </c>
    </row>
    <row r="189" spans="1:15" s="6" customFormat="1">
      <c r="A189" s="12" t="s">
        <v>45</v>
      </c>
      <c r="B189" s="13">
        <v>1007055.4000000001</v>
      </c>
      <c r="C189" s="13">
        <v>997510.1</v>
      </c>
      <c r="D189" s="14">
        <v>143149.80000000002</v>
      </c>
      <c r="E189" s="14">
        <v>147996.59999999998</v>
      </c>
      <c r="F189" s="14">
        <v>8075.5999999999995</v>
      </c>
      <c r="G189" s="15">
        <v>8489.7999999999993</v>
      </c>
      <c r="H189" s="14">
        <f t="shared" si="14"/>
        <v>2312277.2999999998</v>
      </c>
      <c r="I189" s="14">
        <v>469711.7</v>
      </c>
      <c r="J189" s="14">
        <v>626474.29999999981</v>
      </c>
      <c r="K189" s="14">
        <v>4064.7</v>
      </c>
      <c r="L189" s="14">
        <v>135508.80000000002</v>
      </c>
      <c r="M189" s="14">
        <v>0</v>
      </c>
      <c r="N189" s="15">
        <v>2102.1999999999998</v>
      </c>
      <c r="O189" s="14">
        <f t="shared" si="12"/>
        <v>1237861.6999999997</v>
      </c>
    </row>
    <row r="190" spans="1:15" s="6" customFormat="1">
      <c r="A190" s="12" t="s">
        <v>64</v>
      </c>
      <c r="B190" s="13">
        <v>1104700.9666666666</v>
      </c>
      <c r="C190" s="13">
        <v>1074671.1666666667</v>
      </c>
      <c r="D190" s="14">
        <v>191383.33333333334</v>
      </c>
      <c r="E190" s="14">
        <v>152720.83333333331</v>
      </c>
      <c r="F190" s="14">
        <v>8178.6</v>
      </c>
      <c r="G190" s="15">
        <v>7812.6666666666661</v>
      </c>
      <c r="H190" s="14">
        <f t="shared" si="14"/>
        <v>2539467.5666666669</v>
      </c>
      <c r="I190" s="14">
        <v>496406.83333333331</v>
      </c>
      <c r="J190" s="14">
        <v>621323.43333333335</v>
      </c>
      <c r="K190" s="14">
        <v>5896.3</v>
      </c>
      <c r="L190" s="14">
        <v>130548.56666666665</v>
      </c>
      <c r="M190" s="14">
        <v>0</v>
      </c>
      <c r="N190" s="15">
        <v>2113.6333333333337</v>
      </c>
      <c r="O190" s="14">
        <f t="shared" si="12"/>
        <v>1256288.7666666666</v>
      </c>
    </row>
    <row r="191" spans="1:15" s="6" customFormat="1">
      <c r="A191" s="12" t="s">
        <v>65</v>
      </c>
      <c r="B191" s="13">
        <v>1123480.4333333333</v>
      </c>
      <c r="C191" s="13">
        <v>1046108.2333333334</v>
      </c>
      <c r="D191" s="14">
        <v>184940.76666666669</v>
      </c>
      <c r="E191" s="14">
        <v>161411.26666666669</v>
      </c>
      <c r="F191" s="14">
        <v>10195.299999999999</v>
      </c>
      <c r="G191" s="15">
        <v>6585.7333333333336</v>
      </c>
      <c r="H191" s="14">
        <f t="shared" si="14"/>
        <v>2532721.7333333334</v>
      </c>
      <c r="I191" s="14">
        <v>551944.66666666663</v>
      </c>
      <c r="J191" s="14">
        <v>632732.96666666656</v>
      </c>
      <c r="K191" s="14">
        <v>3790.9</v>
      </c>
      <c r="L191" s="14">
        <v>123515.43333333332</v>
      </c>
      <c r="M191" s="14">
        <v>0</v>
      </c>
      <c r="N191" s="15">
        <v>2129.2666666666664</v>
      </c>
      <c r="O191" s="14">
        <f t="shared" si="12"/>
        <v>1314113.2333333332</v>
      </c>
    </row>
    <row r="192" spans="1:15" s="6" customFormat="1">
      <c r="A192" s="12" t="s">
        <v>46</v>
      </c>
      <c r="B192" s="13">
        <v>1265612.2000000002</v>
      </c>
      <c r="C192" s="13">
        <v>956992.9</v>
      </c>
      <c r="D192" s="14">
        <v>203493.39999999997</v>
      </c>
      <c r="E192" s="14">
        <v>232125.2</v>
      </c>
      <c r="F192" s="14">
        <v>6974.7999999999993</v>
      </c>
      <c r="G192" s="15">
        <v>5582.4</v>
      </c>
      <c r="H192" s="14">
        <f t="shared" si="14"/>
        <v>2670780.9</v>
      </c>
      <c r="I192" s="14">
        <v>586623.19999999995</v>
      </c>
      <c r="J192" s="14">
        <v>604678.99999999988</v>
      </c>
      <c r="K192" s="14">
        <v>3902.5999999999995</v>
      </c>
      <c r="L192" s="14">
        <v>128931.49999999999</v>
      </c>
      <c r="M192" s="14">
        <v>0</v>
      </c>
      <c r="N192" s="15">
        <v>2136.9</v>
      </c>
      <c r="O192" s="14">
        <f t="shared" si="12"/>
        <v>1326273.1999999997</v>
      </c>
    </row>
    <row r="193" spans="1:15" s="6" customFormat="1">
      <c r="A193" s="12" t="s">
        <v>66</v>
      </c>
      <c r="B193" s="13">
        <v>1233281.7666666668</v>
      </c>
      <c r="C193" s="13">
        <v>930757.83333333337</v>
      </c>
      <c r="D193" s="14">
        <v>211100.40000000005</v>
      </c>
      <c r="E193" s="14">
        <v>169441.50000000003</v>
      </c>
      <c r="F193" s="14">
        <v>14660.9</v>
      </c>
      <c r="G193" s="15">
        <v>5724.7999999999993</v>
      </c>
      <c r="H193" s="14">
        <f t="shared" si="14"/>
        <v>2564967.1999999997</v>
      </c>
      <c r="I193" s="14">
        <v>565669.33333333326</v>
      </c>
      <c r="J193" s="14">
        <v>615167.06666666665</v>
      </c>
      <c r="K193" s="14">
        <v>3872.6666666666665</v>
      </c>
      <c r="L193" s="14">
        <v>144254.76666666666</v>
      </c>
      <c r="M193" s="14">
        <v>0</v>
      </c>
      <c r="N193" s="15">
        <v>2141.6333333333332</v>
      </c>
      <c r="O193" s="14">
        <f t="shared" si="12"/>
        <v>1331105.4666666666</v>
      </c>
    </row>
    <row r="194" spans="1:15" s="6" customFormat="1">
      <c r="A194" s="12" t="s">
        <v>67</v>
      </c>
      <c r="B194" s="13">
        <v>1167039.6333333331</v>
      </c>
      <c r="C194" s="13">
        <v>999751.86666666658</v>
      </c>
      <c r="D194" s="14">
        <v>195097.19999999998</v>
      </c>
      <c r="E194" s="14">
        <v>170211.20000000004</v>
      </c>
      <c r="F194" s="14">
        <v>11972.1</v>
      </c>
      <c r="G194" s="15">
        <v>6460.9000000000005</v>
      </c>
      <c r="H194" s="14">
        <f t="shared" si="14"/>
        <v>2550532.9</v>
      </c>
      <c r="I194" s="14">
        <v>567122.3666666667</v>
      </c>
      <c r="J194" s="14">
        <v>601440.83333333326</v>
      </c>
      <c r="K194" s="14">
        <v>2916.4333333333338</v>
      </c>
      <c r="L194" s="14">
        <v>129872.93333333333</v>
      </c>
      <c r="M194" s="14">
        <v>0</v>
      </c>
      <c r="N194" s="15">
        <v>2126.2666666666664</v>
      </c>
      <c r="O194" s="14">
        <f t="shared" si="12"/>
        <v>1303478.8333333333</v>
      </c>
    </row>
    <row r="195" spans="1:15" s="6" customFormat="1">
      <c r="A195" s="12" t="s">
        <v>47</v>
      </c>
      <c r="B195" s="13">
        <v>1116311.2</v>
      </c>
      <c r="C195" s="13">
        <v>1019848.6000000002</v>
      </c>
      <c r="D195" s="14">
        <v>214420.9</v>
      </c>
      <c r="E195" s="14">
        <v>167949.8</v>
      </c>
      <c r="F195" s="14">
        <v>11659.6</v>
      </c>
      <c r="G195" s="15">
        <v>5947.7999999999993</v>
      </c>
      <c r="H195" s="14">
        <f t="shared" si="14"/>
        <v>2536137.9</v>
      </c>
      <c r="I195" s="14">
        <v>577755.30000000005</v>
      </c>
      <c r="J195" s="14">
        <v>607408.39999999991</v>
      </c>
      <c r="K195" s="14">
        <v>2968.7</v>
      </c>
      <c r="L195" s="14">
        <v>144544.5</v>
      </c>
      <c r="M195" s="14">
        <v>0</v>
      </c>
      <c r="N195" s="15">
        <v>2080.1999999999998</v>
      </c>
      <c r="O195" s="14">
        <f t="shared" si="12"/>
        <v>1334757.0999999999</v>
      </c>
    </row>
    <row r="196" spans="1:15" s="6" customFormat="1">
      <c r="A196" s="12" t="s">
        <v>68</v>
      </c>
      <c r="B196" s="13">
        <v>1143503.1333333333</v>
      </c>
      <c r="C196" s="13">
        <v>1023081.9333333331</v>
      </c>
      <c r="D196" s="14">
        <v>284297.23333333328</v>
      </c>
      <c r="E196" s="14">
        <v>176985.19999999995</v>
      </c>
      <c r="F196" s="14">
        <v>10532.7</v>
      </c>
      <c r="G196" s="15">
        <v>6089.4333333333325</v>
      </c>
      <c r="H196" s="14">
        <f t="shared" si="14"/>
        <v>2644489.6333333333</v>
      </c>
      <c r="I196" s="14">
        <v>603122.76666666684</v>
      </c>
      <c r="J196" s="14">
        <v>612397.6</v>
      </c>
      <c r="K196" s="14">
        <v>2933.5333333333333</v>
      </c>
      <c r="L196" s="14">
        <v>149680.16666666669</v>
      </c>
      <c r="M196" s="14">
        <v>0</v>
      </c>
      <c r="N196" s="15">
        <v>1250.3999999999999</v>
      </c>
      <c r="O196" s="14">
        <f t="shared" si="12"/>
        <v>1369384.4666666668</v>
      </c>
    </row>
    <row r="197" spans="1:15" s="6" customFormat="1">
      <c r="A197" s="12" t="s">
        <v>69</v>
      </c>
      <c r="B197" s="13">
        <v>1171383.1666666665</v>
      </c>
      <c r="C197" s="13">
        <v>985040.96666666667</v>
      </c>
      <c r="D197" s="14">
        <v>250503.46666666665</v>
      </c>
      <c r="E197" s="14">
        <v>191234.39999999997</v>
      </c>
      <c r="F197" s="14">
        <v>8909.9</v>
      </c>
      <c r="G197" s="15">
        <v>6192.9666666666672</v>
      </c>
      <c r="H197" s="14">
        <f t="shared" si="14"/>
        <v>2613264.8666666667</v>
      </c>
      <c r="I197" s="14">
        <v>619686.63333333342</v>
      </c>
      <c r="J197" s="14">
        <v>623666.00000000012</v>
      </c>
      <c r="K197" s="14">
        <v>1928.0666666666668</v>
      </c>
      <c r="L197" s="14">
        <v>149903.43333333335</v>
      </c>
      <c r="M197" s="14">
        <v>0</v>
      </c>
      <c r="N197" s="15">
        <v>1503.9</v>
      </c>
      <c r="O197" s="14">
        <f t="shared" si="12"/>
        <v>1396688.0333333334</v>
      </c>
    </row>
    <row r="198" spans="1:15" s="6" customFormat="1">
      <c r="A198" s="12" t="s">
        <v>48</v>
      </c>
      <c r="B198" s="13">
        <v>1241335.5</v>
      </c>
      <c r="C198" s="13">
        <v>1037123.6000000001</v>
      </c>
      <c r="D198" s="14">
        <v>181928.5</v>
      </c>
      <c r="E198" s="14">
        <v>194092</v>
      </c>
      <c r="F198" s="14">
        <v>8673.4000000000015</v>
      </c>
      <c r="G198" s="15">
        <v>5298</v>
      </c>
      <c r="H198" s="14">
        <f t="shared" si="14"/>
        <v>2668451</v>
      </c>
      <c r="I198" s="14">
        <v>646675.20000000007</v>
      </c>
      <c r="J198" s="14">
        <v>621369.19999999995</v>
      </c>
      <c r="K198" s="14">
        <v>1989.3</v>
      </c>
      <c r="L198" s="14">
        <v>131832.49999999997</v>
      </c>
      <c r="M198" s="14">
        <v>0</v>
      </c>
      <c r="N198" s="15">
        <v>1154.6000000000001</v>
      </c>
      <c r="O198" s="14">
        <f t="shared" si="12"/>
        <v>1403020.8</v>
      </c>
    </row>
    <row r="199" spans="1:15" s="6" customFormat="1">
      <c r="A199" s="12" t="s">
        <v>70</v>
      </c>
      <c r="B199" s="13">
        <v>1275861.3666666667</v>
      </c>
      <c r="C199" s="13">
        <v>975922.4</v>
      </c>
      <c r="D199" s="14">
        <v>219379.36666666664</v>
      </c>
      <c r="E199" s="14">
        <v>186681.76666666663</v>
      </c>
      <c r="F199" s="14">
        <v>6926.7</v>
      </c>
      <c r="G199" s="15">
        <v>5667.4666666666672</v>
      </c>
      <c r="H199" s="14">
        <f t="shared" si="14"/>
        <v>2670439.0666666669</v>
      </c>
      <c r="I199" s="14">
        <v>643839.66666666651</v>
      </c>
      <c r="J199" s="14">
        <v>654562.13333333319</v>
      </c>
      <c r="K199" s="14">
        <v>2124.6000000000004</v>
      </c>
      <c r="L199" s="14">
        <v>143157.43333333335</v>
      </c>
      <c r="M199" s="14">
        <v>0</v>
      </c>
      <c r="N199" s="15">
        <v>1119.5333333333333</v>
      </c>
      <c r="O199" s="14">
        <f t="shared" si="12"/>
        <v>1444803.3666666667</v>
      </c>
    </row>
    <row r="200" spans="1:15" s="6" customFormat="1">
      <c r="A200" s="12" t="s">
        <v>71</v>
      </c>
      <c r="B200" s="13">
        <v>1314562.9333333331</v>
      </c>
      <c r="C200" s="13">
        <v>869063.3</v>
      </c>
      <c r="D200" s="14">
        <v>275610.83333333326</v>
      </c>
      <c r="E200" s="14">
        <v>200938.43333333335</v>
      </c>
      <c r="F200" s="14">
        <v>8220.7000000000007</v>
      </c>
      <c r="G200" s="15">
        <v>5540.2333333333336</v>
      </c>
      <c r="H200" s="14">
        <f t="shared" si="14"/>
        <v>2673936.4333333336</v>
      </c>
      <c r="I200" s="14">
        <v>663261.33333333337</v>
      </c>
      <c r="J200" s="14">
        <v>634159.36666666658</v>
      </c>
      <c r="K200" s="14">
        <v>1925.5</v>
      </c>
      <c r="L200" s="14">
        <v>144493.06666666668</v>
      </c>
      <c r="M200" s="14">
        <v>0</v>
      </c>
      <c r="N200" s="15">
        <v>1091.0666666666666</v>
      </c>
      <c r="O200" s="14">
        <f t="shared" si="12"/>
        <v>1444930.3333333333</v>
      </c>
    </row>
    <row r="201" spans="1:15" s="6" customFormat="1">
      <c r="A201" s="12" t="s">
        <v>49</v>
      </c>
      <c r="B201" s="13">
        <v>1419384.5999999999</v>
      </c>
      <c r="C201" s="13">
        <v>779366.20000000007</v>
      </c>
      <c r="D201" s="14">
        <v>186524.79999999999</v>
      </c>
      <c r="E201" s="14">
        <v>216721.69999999998</v>
      </c>
      <c r="F201" s="14">
        <v>8605.6999999999989</v>
      </c>
      <c r="G201" s="15">
        <v>5596.9</v>
      </c>
      <c r="H201" s="14">
        <f t="shared" si="14"/>
        <v>2616199.9</v>
      </c>
      <c r="I201" s="14">
        <v>634978.09999999986</v>
      </c>
      <c r="J201" s="14">
        <v>658689.60000000009</v>
      </c>
      <c r="K201" s="14">
        <v>4978.6000000000004</v>
      </c>
      <c r="L201" s="14">
        <v>146296.29999999999</v>
      </c>
      <c r="M201" s="14">
        <v>0</v>
      </c>
      <c r="N201" s="15">
        <v>1110.0999999999999</v>
      </c>
      <c r="O201" s="14">
        <f t="shared" si="12"/>
        <v>1446052.7000000002</v>
      </c>
    </row>
    <row r="202" spans="1:15" s="6" customFormat="1">
      <c r="A202" s="12" t="s">
        <v>72</v>
      </c>
      <c r="B202" s="13">
        <v>1377642.8</v>
      </c>
      <c r="C202" s="13">
        <v>909575.6</v>
      </c>
      <c r="D202" s="14">
        <v>159365.60000000003</v>
      </c>
      <c r="E202" s="14">
        <v>225005.26666666666</v>
      </c>
      <c r="F202" s="14">
        <v>9107.4</v>
      </c>
      <c r="G202" s="15">
        <v>5920.7</v>
      </c>
      <c r="H202" s="14">
        <f t="shared" si="14"/>
        <v>2686617.3666666667</v>
      </c>
      <c r="I202" s="14">
        <v>648186.03333333344</v>
      </c>
      <c r="J202" s="14">
        <v>662177.16666666674</v>
      </c>
      <c r="K202" s="14">
        <v>4894.7</v>
      </c>
      <c r="L202" s="14">
        <v>151973.26666666666</v>
      </c>
      <c r="M202" s="14">
        <v>0</v>
      </c>
      <c r="N202" s="15">
        <v>1067.6333333333332</v>
      </c>
      <c r="O202" s="14">
        <f t="shared" si="12"/>
        <v>1468298.8</v>
      </c>
    </row>
    <row r="203" spans="1:15" s="6" customFormat="1">
      <c r="A203" s="12" t="s">
        <v>73</v>
      </c>
      <c r="B203" s="13">
        <v>1383408.2999999998</v>
      </c>
      <c r="C203" s="13">
        <v>941439.50000000012</v>
      </c>
      <c r="D203" s="14">
        <v>187455.19999999995</v>
      </c>
      <c r="E203" s="14">
        <v>225781.23333333334</v>
      </c>
      <c r="F203" s="14">
        <v>9594.7000000000007</v>
      </c>
      <c r="G203" s="15">
        <v>5318.4000000000005</v>
      </c>
      <c r="H203" s="14">
        <f t="shared" si="14"/>
        <v>2752997.3333333335</v>
      </c>
      <c r="I203" s="14">
        <v>660127.56666666665</v>
      </c>
      <c r="J203" s="14">
        <v>678028.23333333351</v>
      </c>
      <c r="K203" s="14">
        <v>5104.5</v>
      </c>
      <c r="L203" s="14">
        <v>160169.03333333335</v>
      </c>
      <c r="M203" s="14">
        <v>0</v>
      </c>
      <c r="N203" s="15">
        <v>1107.0666666666666</v>
      </c>
      <c r="O203" s="14">
        <f t="shared" si="12"/>
        <v>1504536.4000000004</v>
      </c>
    </row>
    <row r="204" spans="1:15" s="6" customFormat="1">
      <c r="A204" s="12" t="s">
        <v>50</v>
      </c>
      <c r="B204" s="13">
        <v>1209387.2</v>
      </c>
      <c r="C204" s="13">
        <v>1228047.5</v>
      </c>
      <c r="D204" s="14">
        <v>189038</v>
      </c>
      <c r="E204" s="14">
        <v>240423.30000000002</v>
      </c>
      <c r="F204" s="14">
        <v>10168.599999999999</v>
      </c>
      <c r="G204" s="15">
        <v>5637.2000000000007</v>
      </c>
      <c r="H204" s="14">
        <f t="shared" si="14"/>
        <v>2882701.8000000003</v>
      </c>
      <c r="I204" s="14">
        <v>673469</v>
      </c>
      <c r="J204" s="14">
        <v>656957.19999999995</v>
      </c>
      <c r="K204" s="14">
        <v>7289.6</v>
      </c>
      <c r="L204" s="14">
        <v>161468.50000000003</v>
      </c>
      <c r="M204" s="14">
        <v>0</v>
      </c>
      <c r="N204" s="15">
        <v>1042.6999999999998</v>
      </c>
      <c r="O204" s="14">
        <f t="shared" si="12"/>
        <v>1500227</v>
      </c>
    </row>
    <row r="205" spans="1:15" s="6" customFormat="1">
      <c r="A205" s="12" t="s">
        <v>74</v>
      </c>
      <c r="B205" s="13">
        <v>1300496.6666666665</v>
      </c>
      <c r="C205" s="13">
        <v>1307290.8666666669</v>
      </c>
      <c r="D205" s="14">
        <v>197361.19999999998</v>
      </c>
      <c r="E205" s="14">
        <v>246292.90000000002</v>
      </c>
      <c r="F205" s="14">
        <v>8705.6</v>
      </c>
      <c r="G205" s="15">
        <v>4773.2000000000007</v>
      </c>
      <c r="H205" s="14">
        <f t="shared" si="14"/>
        <v>3064920.4333333336</v>
      </c>
      <c r="I205" s="14">
        <v>668367.69999999995</v>
      </c>
      <c r="J205" s="14">
        <v>671742.76666666684</v>
      </c>
      <c r="K205" s="14">
        <v>7545.9000000000005</v>
      </c>
      <c r="L205" s="14">
        <v>158380.26666666669</v>
      </c>
      <c r="M205" s="14">
        <v>0</v>
      </c>
      <c r="N205" s="15">
        <v>1185.0666666666666</v>
      </c>
      <c r="O205" s="14">
        <f t="shared" si="12"/>
        <v>1507221.7</v>
      </c>
    </row>
    <row r="206" spans="1:15" s="6" customFormat="1">
      <c r="A206" s="12" t="s">
        <v>75</v>
      </c>
      <c r="B206" s="13">
        <v>1369672.7333333334</v>
      </c>
      <c r="C206" s="13">
        <v>1243070.4333333333</v>
      </c>
      <c r="D206" s="14">
        <v>199391.5</v>
      </c>
      <c r="E206" s="14">
        <v>261281</v>
      </c>
      <c r="F206" s="14">
        <v>8109.4</v>
      </c>
      <c r="G206" s="15">
        <v>3507.1000000000004</v>
      </c>
      <c r="H206" s="14">
        <f t="shared" si="14"/>
        <v>3085032.166666667</v>
      </c>
      <c r="I206" s="14">
        <v>671479</v>
      </c>
      <c r="J206" s="14">
        <v>665433.6333333333</v>
      </c>
      <c r="K206" s="14">
        <v>13761.5</v>
      </c>
      <c r="L206" s="14">
        <v>155707.63333333336</v>
      </c>
      <c r="M206" s="14">
        <v>0</v>
      </c>
      <c r="N206" s="15">
        <v>1396.7333333333331</v>
      </c>
      <c r="O206" s="14">
        <f t="shared" si="12"/>
        <v>1507778.5</v>
      </c>
    </row>
    <row r="207" spans="1:15" s="6" customFormat="1">
      <c r="A207" s="12" t="s">
        <v>51</v>
      </c>
      <c r="B207" s="13">
        <v>1420864.3999999997</v>
      </c>
      <c r="C207" s="13">
        <v>1171259.3999999999</v>
      </c>
      <c r="D207" s="14">
        <v>223086.3</v>
      </c>
      <c r="E207" s="14">
        <v>269820.7</v>
      </c>
      <c r="F207" s="14">
        <v>7699.1</v>
      </c>
      <c r="G207" s="15">
        <v>3416.4999999999995</v>
      </c>
      <c r="H207" s="14">
        <f t="shared" si="14"/>
        <v>3096146.4</v>
      </c>
      <c r="I207" s="14">
        <v>694603.7</v>
      </c>
      <c r="J207" s="14">
        <v>696037.7</v>
      </c>
      <c r="K207" s="14">
        <v>12996.1</v>
      </c>
      <c r="L207" s="14">
        <v>154850.20000000001</v>
      </c>
      <c r="M207" s="14">
        <v>0</v>
      </c>
      <c r="N207" s="15">
        <v>1618.7</v>
      </c>
      <c r="O207" s="14">
        <f t="shared" si="12"/>
        <v>1560106.4</v>
      </c>
    </row>
    <row r="208" spans="1:15" s="6" customFormat="1">
      <c r="A208" s="12" t="s">
        <v>76</v>
      </c>
      <c r="B208" s="13">
        <v>1467169.9</v>
      </c>
      <c r="C208" s="13">
        <v>1215901.1333333333</v>
      </c>
      <c r="D208" s="14">
        <v>298775.7</v>
      </c>
      <c r="E208" s="14">
        <v>256582.33333333331</v>
      </c>
      <c r="F208" s="14">
        <v>2820.2999999999997</v>
      </c>
      <c r="G208" s="15">
        <v>9651.8666666666668</v>
      </c>
      <c r="H208" s="14">
        <v>3250901.2333333334</v>
      </c>
      <c r="I208" s="14">
        <v>710414.83333333326</v>
      </c>
      <c r="J208" s="14">
        <v>659547.70000000019</v>
      </c>
      <c r="K208" s="14">
        <v>22672.333333333332</v>
      </c>
      <c r="L208" s="14">
        <v>161962.86666666667</v>
      </c>
      <c r="M208" s="14"/>
      <c r="N208" s="15">
        <v>1373.8666666666668</v>
      </c>
      <c r="O208" s="14">
        <v>1555971.6</v>
      </c>
    </row>
    <row r="209" spans="1:15" s="6" customFormat="1">
      <c r="A209" s="12" t="s">
        <v>77</v>
      </c>
      <c r="B209" s="13">
        <v>1435541.7999999998</v>
      </c>
      <c r="C209" s="13">
        <v>1324909.1666666665</v>
      </c>
      <c r="D209" s="14">
        <v>262913.89999999997</v>
      </c>
      <c r="E209" s="14">
        <v>283010.3666666667</v>
      </c>
      <c r="F209" s="14">
        <v>2045</v>
      </c>
      <c r="G209" s="15">
        <v>15735.833333333332</v>
      </c>
      <c r="H209" s="14">
        <v>3324156.0666666664</v>
      </c>
      <c r="I209" s="14">
        <v>707794.56666666665</v>
      </c>
      <c r="J209" s="14">
        <v>693648.20000000007</v>
      </c>
      <c r="K209" s="14">
        <v>26509.966666666667</v>
      </c>
      <c r="L209" s="14">
        <v>165482.93333333335</v>
      </c>
      <c r="M209" s="14"/>
      <c r="N209" s="15">
        <v>1113.7333333333333</v>
      </c>
      <c r="O209" s="14">
        <v>1594549.4</v>
      </c>
    </row>
    <row r="210" spans="1:15" s="6" customFormat="1">
      <c r="A210" s="12" t="s">
        <v>52</v>
      </c>
      <c r="B210" s="13">
        <v>1480762.5999999996</v>
      </c>
      <c r="C210" s="13">
        <v>1339679.6000000001</v>
      </c>
      <c r="D210" s="14">
        <v>287960.80000000005</v>
      </c>
      <c r="E210" s="14">
        <v>280388.1999999999</v>
      </c>
      <c r="F210" s="14">
        <v>6019.1999999999989</v>
      </c>
      <c r="G210" s="15">
        <v>22412.7</v>
      </c>
      <c r="H210" s="14">
        <v>3417223.1</v>
      </c>
      <c r="I210" s="14">
        <v>745706.8</v>
      </c>
      <c r="J210" s="14">
        <v>677323.3</v>
      </c>
      <c r="K210" s="14">
        <v>29594.3</v>
      </c>
      <c r="L210" s="14">
        <v>169519.10000000003</v>
      </c>
      <c r="M210" s="14"/>
      <c r="N210" s="15">
        <v>885.5</v>
      </c>
      <c r="O210" s="14">
        <v>1623029.0000000002</v>
      </c>
    </row>
    <row r="211" spans="1:15" s="6" customFormat="1">
      <c r="A211" s="12" t="s">
        <v>78</v>
      </c>
      <c r="B211" s="13">
        <v>1510339.8333333335</v>
      </c>
      <c r="C211" s="13">
        <v>1289050.8333333333</v>
      </c>
      <c r="D211" s="14">
        <v>308183.63333333336</v>
      </c>
      <c r="E211" s="14">
        <v>287047.73333333334</v>
      </c>
      <c r="F211" s="14">
        <v>10655.199999999999</v>
      </c>
      <c r="G211" s="15">
        <v>19668.133333333335</v>
      </c>
      <c r="H211" s="14">
        <v>3424945.3666666672</v>
      </c>
      <c r="I211" s="14">
        <v>748578.33333333326</v>
      </c>
      <c r="J211" s="14">
        <v>682980.56666666677</v>
      </c>
      <c r="K211" s="14">
        <v>29046.866666666669</v>
      </c>
      <c r="L211" s="14">
        <v>171341.63333333336</v>
      </c>
      <c r="M211" s="14"/>
      <c r="N211" s="15">
        <v>891.1</v>
      </c>
      <c r="O211" s="14">
        <v>1632838.5</v>
      </c>
    </row>
    <row r="212" spans="1:15" s="6" customFormat="1">
      <c r="A212" s="12" t="s">
        <v>79</v>
      </c>
      <c r="B212" s="13">
        <v>1569956.666666667</v>
      </c>
      <c r="C212" s="13">
        <v>1242426.3666666665</v>
      </c>
      <c r="D212" s="14">
        <v>315489.36666666664</v>
      </c>
      <c r="E212" s="14">
        <v>272648.06666666665</v>
      </c>
      <c r="F212" s="14">
        <v>21474.500000000004</v>
      </c>
      <c r="G212" s="15">
        <v>11704.866666666669</v>
      </c>
      <c r="H212" s="14">
        <v>3433699.8333333335</v>
      </c>
      <c r="I212" s="14">
        <v>758401.2666666666</v>
      </c>
      <c r="J212" s="14">
        <v>685496.83333333326</v>
      </c>
      <c r="K212" s="14">
        <v>29484.333333333332</v>
      </c>
      <c r="L212" s="14">
        <v>170560.36666666664</v>
      </c>
      <c r="M212" s="14"/>
      <c r="N212" s="15">
        <v>940.8</v>
      </c>
      <c r="O212" s="14">
        <v>1644883.5999999999</v>
      </c>
    </row>
    <row r="213" spans="1:15" s="6" customFormat="1">
      <c r="A213" s="12" t="s">
        <v>53</v>
      </c>
      <c r="B213" s="13">
        <v>1644906.7999999998</v>
      </c>
      <c r="C213" s="13">
        <v>1282708.7</v>
      </c>
      <c r="D213" s="14">
        <v>338004.1</v>
      </c>
      <c r="E213" s="14">
        <v>260080.8</v>
      </c>
      <c r="F213" s="14">
        <v>22149.199999999993</v>
      </c>
      <c r="G213" s="15">
        <v>12379.399999999998</v>
      </c>
      <c r="H213" s="14">
        <v>3560229</v>
      </c>
      <c r="I213" s="14">
        <v>789843.8</v>
      </c>
      <c r="J213" s="14">
        <v>649010.10000000009</v>
      </c>
      <c r="K213" s="14">
        <v>33821.100000000006</v>
      </c>
      <c r="L213" s="14">
        <v>182820.2</v>
      </c>
      <c r="M213" s="14"/>
      <c r="N213" s="15">
        <v>930.5</v>
      </c>
      <c r="O213" s="14">
        <v>1656425.7000000002</v>
      </c>
    </row>
    <row r="214" spans="1:15" s="6" customFormat="1">
      <c r="A214" s="12" t="s">
        <v>80</v>
      </c>
      <c r="B214" s="13">
        <v>1674045.3333333328</v>
      </c>
      <c r="C214" s="13">
        <v>1208584.8666666667</v>
      </c>
      <c r="D214" s="14">
        <v>297392.96666666673</v>
      </c>
      <c r="E214" s="14">
        <v>287112.09999999998</v>
      </c>
      <c r="F214" s="14">
        <v>32690</v>
      </c>
      <c r="G214" s="15">
        <v>6331.2333333333345</v>
      </c>
      <c r="H214" s="14">
        <v>3506156.4999999995</v>
      </c>
      <c r="I214" s="14">
        <v>788836.96666666656</v>
      </c>
      <c r="J214" s="14">
        <v>705265.6</v>
      </c>
      <c r="K214" s="14">
        <v>41325.600000000006</v>
      </c>
      <c r="L214" s="14">
        <v>179706.86666666667</v>
      </c>
      <c r="M214" s="14"/>
      <c r="N214" s="15">
        <v>1054.4333333333334</v>
      </c>
      <c r="O214" s="14">
        <v>1716189.4666666666</v>
      </c>
    </row>
    <row r="215" spans="1:15" s="6" customFormat="1">
      <c r="A215" s="12" t="s">
        <v>81</v>
      </c>
      <c r="B215" s="13">
        <v>1696418.4666666666</v>
      </c>
      <c r="C215" s="13">
        <v>1328250.6333333333</v>
      </c>
      <c r="D215" s="14">
        <v>322434.43333333335</v>
      </c>
      <c r="E215" s="14">
        <v>308654</v>
      </c>
      <c r="F215" s="14">
        <v>26956.3</v>
      </c>
      <c r="G215" s="15">
        <v>6974.366666666665</v>
      </c>
      <c r="H215" s="14">
        <v>3689688.1999999997</v>
      </c>
      <c r="I215" s="14">
        <v>803615.43333333335</v>
      </c>
      <c r="J215" s="14">
        <v>701081</v>
      </c>
      <c r="K215" s="14">
        <v>32839.1</v>
      </c>
      <c r="L215" s="14">
        <v>181046.53333333333</v>
      </c>
      <c r="M215" s="14"/>
      <c r="N215" s="15">
        <v>2188.2666666666664</v>
      </c>
      <c r="O215" s="14">
        <v>1720770.3333333335</v>
      </c>
    </row>
    <row r="216" spans="1:15" s="6" customFormat="1">
      <c r="A216" s="12" t="s">
        <v>82</v>
      </c>
      <c r="B216" s="13">
        <v>1693015.8999999994</v>
      </c>
      <c r="C216" s="13">
        <v>1304480.0999999999</v>
      </c>
      <c r="D216" s="14">
        <v>305157.20000000007</v>
      </c>
      <c r="E216" s="14">
        <v>358275.49999999994</v>
      </c>
      <c r="F216" s="14">
        <v>32061</v>
      </c>
      <c r="G216" s="15">
        <v>5121.3999999999996</v>
      </c>
      <c r="H216" s="14">
        <v>3698111.0999999992</v>
      </c>
      <c r="I216" s="14">
        <v>806107.10000000009</v>
      </c>
      <c r="J216" s="14">
        <v>713667.3</v>
      </c>
      <c r="K216" s="14">
        <v>32120.399999999998</v>
      </c>
      <c r="L216" s="14">
        <v>191075.90000000002</v>
      </c>
      <c r="M216" s="14"/>
      <c r="N216" s="15">
        <v>2864.4</v>
      </c>
      <c r="O216" s="14">
        <v>1745835.1</v>
      </c>
    </row>
    <row r="217" spans="1:15" s="6" customFormat="1">
      <c r="A217" s="12" t="s">
        <v>83</v>
      </c>
      <c r="B217" s="13">
        <v>1713140.6333333328</v>
      </c>
      <c r="C217" s="13">
        <v>1430059.8333333333</v>
      </c>
      <c r="D217" s="14">
        <v>305008.73333333334</v>
      </c>
      <c r="E217" s="14">
        <v>334236.66666666669</v>
      </c>
      <c r="F217" s="14">
        <v>25169.600000000002</v>
      </c>
      <c r="G217" s="15">
        <v>16208.966666666671</v>
      </c>
      <c r="H217" s="14">
        <v>3823824.4333333327</v>
      </c>
      <c r="I217" s="14">
        <v>819851.16666666674</v>
      </c>
      <c r="J217" s="14">
        <v>727959.6</v>
      </c>
      <c r="K217" s="14">
        <v>33444.633333333331</v>
      </c>
      <c r="L217" s="14">
        <v>188599.86666666667</v>
      </c>
      <c r="M217" s="14"/>
      <c r="N217" s="15">
        <v>3265.666666666667</v>
      </c>
      <c r="O217" s="14">
        <v>1773120.9333333333</v>
      </c>
    </row>
    <row r="218" spans="1:15" s="6" customFormat="1">
      <c r="A218" s="12" t="s">
        <v>84</v>
      </c>
      <c r="B218" s="13">
        <v>1723112.8666666665</v>
      </c>
      <c r="C218" s="13">
        <v>1427312.4666666668</v>
      </c>
      <c r="D218" s="14">
        <v>304648.46666666667</v>
      </c>
      <c r="E218" s="14">
        <v>348000.53333333344</v>
      </c>
      <c r="F218" s="14">
        <v>26619.399999999998</v>
      </c>
      <c r="G218" s="15">
        <v>26234.433333333338</v>
      </c>
      <c r="H218" s="14">
        <v>3855928.166666666</v>
      </c>
      <c r="I218" s="14">
        <v>808169.43333333347</v>
      </c>
      <c r="J218" s="14">
        <v>658818.4</v>
      </c>
      <c r="K218" s="14">
        <v>31761.166666666664</v>
      </c>
      <c r="L218" s="14">
        <v>208780.93333333338</v>
      </c>
      <c r="M218" s="14"/>
      <c r="N218" s="15">
        <v>5691.4333333333325</v>
      </c>
      <c r="O218" s="14">
        <v>1713221.3666666669</v>
      </c>
    </row>
    <row r="219" spans="1:15" s="6" customFormat="1">
      <c r="A219" s="12" t="s">
        <v>85</v>
      </c>
      <c r="B219" s="13">
        <v>1685154.7000000002</v>
      </c>
      <c r="C219" s="13">
        <v>1456988.1</v>
      </c>
      <c r="D219" s="14">
        <v>286180.39999999997</v>
      </c>
      <c r="E219" s="14">
        <v>403020.99999999994</v>
      </c>
      <c r="F219" s="14">
        <v>25517.699999999993</v>
      </c>
      <c r="G219" s="15">
        <v>34439</v>
      </c>
      <c r="H219" s="14">
        <v>3891300.9000000004</v>
      </c>
      <c r="I219" s="14">
        <v>811068.20000000019</v>
      </c>
      <c r="J219" s="14">
        <v>744784.3</v>
      </c>
      <c r="K219" s="14">
        <v>37956.000000000007</v>
      </c>
      <c r="L219" s="14">
        <v>208440.49999999994</v>
      </c>
      <c r="M219" s="14"/>
      <c r="N219" s="15">
        <v>4047.2</v>
      </c>
      <c r="O219" s="14">
        <v>1806296.2000000002</v>
      </c>
    </row>
    <row r="220" spans="1:15" s="6" customFormat="1">
      <c r="A220" s="12" t="s">
        <v>86</v>
      </c>
      <c r="B220" s="13">
        <v>1754664.833333334</v>
      </c>
      <c r="C220" s="13">
        <v>1572926.0666666667</v>
      </c>
      <c r="D220" s="14">
        <v>243913.03333333333</v>
      </c>
      <c r="E220" s="14">
        <v>356568.03333333327</v>
      </c>
      <c r="F220" s="14">
        <v>27145.3</v>
      </c>
      <c r="G220" s="15">
        <v>26459.533333333336</v>
      </c>
      <c r="H220" s="14">
        <v>3981676.8</v>
      </c>
      <c r="I220" s="14">
        <v>814020.70000000007</v>
      </c>
      <c r="J220" s="14">
        <v>729267.6333333333</v>
      </c>
      <c r="K220" s="14">
        <v>40006.733333333337</v>
      </c>
      <c r="L220" s="14">
        <v>219135.93333333332</v>
      </c>
      <c r="M220" s="14"/>
      <c r="N220" s="15">
        <v>3844.1666666666661</v>
      </c>
      <c r="O220" s="14">
        <v>1806275.166666667</v>
      </c>
    </row>
    <row r="221" spans="1:15" s="6" customFormat="1">
      <c r="A221" s="12" t="s">
        <v>87</v>
      </c>
      <c r="B221" s="13">
        <v>1754200.6666666665</v>
      </c>
      <c r="C221" s="13">
        <v>1580537.0333333332</v>
      </c>
      <c r="D221" s="14">
        <v>250096.76666666669</v>
      </c>
      <c r="E221" s="14">
        <v>371614.76666666666</v>
      </c>
      <c r="F221" s="14">
        <v>40956.400000000001</v>
      </c>
      <c r="G221" s="15">
        <v>18579.666666666668</v>
      </c>
      <c r="H221" s="14">
        <v>4015985.2999999993</v>
      </c>
      <c r="I221" s="14">
        <v>822114.89999999991</v>
      </c>
      <c r="J221" s="14">
        <v>752375.56666666642</v>
      </c>
      <c r="K221" s="14">
        <v>35597.466666666674</v>
      </c>
      <c r="L221" s="14">
        <v>203540.16666666666</v>
      </c>
      <c r="M221" s="14"/>
      <c r="N221" s="15">
        <v>3651.6333333333332</v>
      </c>
      <c r="O221" s="14">
        <v>1817279.7333333332</v>
      </c>
    </row>
    <row r="222" spans="1:15" s="6" customFormat="1">
      <c r="A222" s="12" t="s">
        <v>89</v>
      </c>
      <c r="B222" s="13">
        <v>1797605.4999999995</v>
      </c>
      <c r="C222" s="13">
        <v>1683966.5999999999</v>
      </c>
      <c r="D222" s="14">
        <v>248548.5</v>
      </c>
      <c r="E222" s="14">
        <v>387971.60000000003</v>
      </c>
      <c r="F222" s="14">
        <v>30329.1</v>
      </c>
      <c r="G222" s="15">
        <v>10144.4</v>
      </c>
      <c r="H222" s="14">
        <v>4158565.6999999997</v>
      </c>
      <c r="I222" s="14">
        <v>818798.5</v>
      </c>
      <c r="J222" s="14">
        <v>760529.3</v>
      </c>
      <c r="K222" s="14">
        <v>43329.599999999999</v>
      </c>
      <c r="L222" s="14">
        <v>230994.3</v>
      </c>
      <c r="M222" s="14"/>
      <c r="N222" s="15">
        <v>3484.3999999999996</v>
      </c>
      <c r="O222" s="14">
        <v>1857136.1</v>
      </c>
    </row>
    <row r="223" spans="1:15" s="6" customFormat="1">
      <c r="A223" s="12" t="s">
        <v>90</v>
      </c>
      <c r="B223" s="13">
        <v>1805697.7</v>
      </c>
      <c r="C223" s="13">
        <v>1570026.9666666666</v>
      </c>
      <c r="D223" s="14">
        <v>224028.9</v>
      </c>
      <c r="E223" s="14">
        <v>320446.23333333334</v>
      </c>
      <c r="F223" s="14">
        <v>25633.299999999996</v>
      </c>
      <c r="G223" s="15">
        <v>24059.366666666669</v>
      </c>
      <c r="H223" s="14">
        <v>3969892.4666666663</v>
      </c>
      <c r="I223" s="14">
        <v>833693.16666666674</v>
      </c>
      <c r="J223" s="14">
        <v>673462.00000000012</v>
      </c>
      <c r="K223" s="14">
        <v>78780.933333333334</v>
      </c>
      <c r="L223" s="14">
        <v>221440.03333333335</v>
      </c>
      <c r="M223" s="14"/>
      <c r="N223" s="15">
        <v>3835.4333333333334</v>
      </c>
      <c r="O223" s="14">
        <v>1811211.5666666671</v>
      </c>
    </row>
    <row r="224" spans="1:15" s="6" customFormat="1">
      <c r="A224" s="12" t="s">
        <v>91</v>
      </c>
      <c r="B224" s="13">
        <v>1823243.5000000002</v>
      </c>
      <c r="C224" s="13">
        <v>1526301.5333333332</v>
      </c>
      <c r="D224" s="14">
        <v>210657.49999999997</v>
      </c>
      <c r="E224" s="14">
        <v>335008.86666666664</v>
      </c>
      <c r="F224" s="14">
        <v>19899.400000000001</v>
      </c>
      <c r="G224" s="15">
        <v>14643.333333333336</v>
      </c>
      <c r="H224" s="14">
        <v>3929754.1333333333</v>
      </c>
      <c r="I224" s="14">
        <v>850895.83333333349</v>
      </c>
      <c r="J224" s="14">
        <v>659559.80000000016</v>
      </c>
      <c r="K224" s="14">
        <v>87631.066666666666</v>
      </c>
      <c r="L224" s="14">
        <v>243331.26666666666</v>
      </c>
      <c r="M224" s="14"/>
      <c r="N224" s="15">
        <v>2040.5666666666666</v>
      </c>
      <c r="O224" s="14">
        <v>1843458.5333333337</v>
      </c>
    </row>
    <row r="225" spans="1:16" s="6" customFormat="1">
      <c r="A225" s="12" t="s">
        <v>93</v>
      </c>
      <c r="B225" s="13">
        <v>1864065.1999999997</v>
      </c>
      <c r="C225" s="13">
        <v>1729026.6000000003</v>
      </c>
      <c r="D225" s="14">
        <v>206807.99999999997</v>
      </c>
      <c r="E225" s="14">
        <v>308054.19999999995</v>
      </c>
      <c r="F225" s="14">
        <v>19380.599999999999</v>
      </c>
      <c r="G225" s="15">
        <v>13762.000000000002</v>
      </c>
      <c r="H225" s="14">
        <v>4141096.6</v>
      </c>
      <c r="I225" s="14">
        <v>864637.8</v>
      </c>
      <c r="J225" s="14">
        <v>672732.50000000012</v>
      </c>
      <c r="K225" s="14">
        <v>62632.9</v>
      </c>
      <c r="L225" s="14">
        <v>251340.79999999999</v>
      </c>
      <c r="M225" s="14"/>
      <c r="N225" s="15">
        <v>6274.1</v>
      </c>
      <c r="O225" s="14">
        <v>1857618.1000000003</v>
      </c>
    </row>
    <row r="226" spans="1:16" s="6" customFormat="1">
      <c r="A226" s="62" t="s">
        <v>4</v>
      </c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4"/>
      <c r="P226"/>
    </row>
  </sheetData>
  <mergeCells count="5">
    <mergeCell ref="A3:O3"/>
    <mergeCell ref="B5:H5"/>
    <mergeCell ref="I5:O5"/>
    <mergeCell ref="A5:A6"/>
    <mergeCell ref="A226:O22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81"/>
  <sheetViews>
    <sheetView tabSelected="1" workbookViewId="0">
      <pane xSplit="1" ySplit="7" topLeftCell="B72" activePane="bottomRight" state="frozen"/>
      <selection pane="topRight" activeCell="B1" sqref="B1"/>
      <selection pane="bottomLeft" activeCell="A8" sqref="A8"/>
      <selection pane="bottomRight" activeCell="D90" sqref="D90"/>
    </sheetView>
  </sheetViews>
  <sheetFormatPr defaultColWidth="10.6640625" defaultRowHeight="15.75"/>
  <cols>
    <col min="1" max="1" width="25.44140625" customWidth="1"/>
    <col min="2" max="2" width="13.44140625" customWidth="1"/>
    <col min="3" max="3" width="13.109375" customWidth="1"/>
    <col min="4" max="4" width="17.109375" customWidth="1"/>
    <col min="5" max="5" width="13.88671875" customWidth="1"/>
    <col min="6" max="6" width="16.44140625" customWidth="1"/>
    <col min="7" max="7" width="15" customWidth="1"/>
    <col min="9" max="9" width="12.44140625" customWidth="1"/>
    <col min="10" max="10" width="12" customWidth="1"/>
    <col min="11" max="11" width="12.88671875" customWidth="1"/>
    <col min="13" max="13" width="14.21875" customWidth="1"/>
    <col min="14" max="14" width="15.218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10" t="s">
        <v>0</v>
      </c>
      <c r="B2" s="7"/>
      <c r="C2" s="7"/>
      <c r="D2" s="7"/>
      <c r="E2" s="7"/>
      <c r="F2" s="7"/>
      <c r="G2" s="8"/>
      <c r="H2" s="7"/>
      <c r="I2" s="7"/>
      <c r="J2" s="9"/>
      <c r="K2" s="7"/>
      <c r="L2" s="7"/>
      <c r="M2" s="7"/>
      <c r="N2" s="8"/>
      <c r="O2" s="11"/>
    </row>
    <row r="3" spans="1:15">
      <c r="A3" s="5" t="s">
        <v>0</v>
      </c>
      <c r="B3" s="1"/>
      <c r="C3" s="1"/>
      <c r="D3" s="1"/>
      <c r="E3" s="1"/>
      <c r="F3" s="1"/>
      <c r="G3" s="4"/>
      <c r="H3" s="1"/>
      <c r="I3" s="1"/>
      <c r="J3" s="2"/>
      <c r="K3" s="1"/>
      <c r="L3" s="1"/>
      <c r="M3" s="1"/>
      <c r="N3" s="4"/>
      <c r="O3" s="3"/>
    </row>
    <row r="4" spans="1:15" s="31" customFormat="1" ht="18.7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s="31" customFormat="1" ht="18.7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s="37" customFormat="1" ht="18.75">
      <c r="A6" s="60" t="s">
        <v>33</v>
      </c>
      <c r="B6" s="59" t="s">
        <v>12</v>
      </c>
      <c r="C6" s="59"/>
      <c r="D6" s="59"/>
      <c r="E6" s="59"/>
      <c r="F6" s="59"/>
      <c r="G6" s="59"/>
      <c r="H6" s="59"/>
      <c r="I6" s="59" t="s">
        <v>13</v>
      </c>
      <c r="J6" s="59"/>
      <c r="K6" s="59"/>
      <c r="L6" s="59"/>
      <c r="M6" s="59"/>
      <c r="N6" s="59"/>
      <c r="O6" s="59"/>
    </row>
    <row r="7" spans="1:15" s="31" customFormat="1" ht="56.25">
      <c r="A7" s="61"/>
      <c r="B7" s="35" t="s">
        <v>1</v>
      </c>
      <c r="C7" s="35" t="s">
        <v>5</v>
      </c>
      <c r="D7" s="36" t="s">
        <v>6</v>
      </c>
      <c r="E7" s="35" t="s">
        <v>7</v>
      </c>
      <c r="F7" s="35" t="s">
        <v>8</v>
      </c>
      <c r="G7" s="35" t="s">
        <v>9</v>
      </c>
      <c r="H7" s="35" t="s">
        <v>2</v>
      </c>
      <c r="I7" s="35" t="s">
        <v>10</v>
      </c>
      <c r="J7" s="35" t="s">
        <v>5</v>
      </c>
      <c r="K7" s="36" t="s">
        <v>11</v>
      </c>
      <c r="L7" s="35" t="s">
        <v>7</v>
      </c>
      <c r="M7" s="35" t="s">
        <v>8</v>
      </c>
      <c r="N7" s="35" t="s">
        <v>9</v>
      </c>
      <c r="O7" s="35" t="s">
        <v>2</v>
      </c>
    </row>
    <row r="8" spans="1:15" s="6" customFormat="1">
      <c r="A8" s="12">
        <v>39508</v>
      </c>
      <c r="B8" s="13">
        <v>80105.399999999994</v>
      </c>
      <c r="C8" s="13">
        <v>34274.400000000001</v>
      </c>
      <c r="D8" s="14">
        <v>19149.599999999999</v>
      </c>
      <c r="E8" s="15">
        <v>32743.3</v>
      </c>
      <c r="F8" s="14">
        <v>2190.1999999999998</v>
      </c>
      <c r="G8" s="15">
        <v>469.40000000000003</v>
      </c>
      <c r="H8" s="14">
        <f t="shared" ref="H8:H18" si="0">SUM(B8:G8)</f>
        <v>168932.3</v>
      </c>
      <c r="I8" s="14">
        <v>56164</v>
      </c>
      <c r="J8" s="14">
        <v>13744.9</v>
      </c>
      <c r="K8" s="14">
        <v>6064.5</v>
      </c>
      <c r="L8" s="14">
        <v>12795.9</v>
      </c>
      <c r="M8" s="14">
        <v>294</v>
      </c>
      <c r="N8" s="15">
        <v>20.2</v>
      </c>
      <c r="O8" s="14">
        <f t="shared" ref="O8:O18" si="1">SUM(I8:N8)</f>
        <v>89083.499999999985</v>
      </c>
    </row>
    <row r="9" spans="1:15" s="6" customFormat="1">
      <c r="A9" s="12">
        <v>39600</v>
      </c>
      <c r="B9" s="13">
        <v>78501.300000000017</v>
      </c>
      <c r="C9" s="13">
        <v>36647.800000000003</v>
      </c>
      <c r="D9" s="14">
        <v>16425.8</v>
      </c>
      <c r="E9" s="15">
        <v>32079.4</v>
      </c>
      <c r="F9" s="14">
        <v>2745.9000000000005</v>
      </c>
      <c r="G9" s="15">
        <v>631.70000000000005</v>
      </c>
      <c r="H9" s="14">
        <f t="shared" si="0"/>
        <v>167031.90000000002</v>
      </c>
      <c r="I9" s="14">
        <v>54282</v>
      </c>
      <c r="J9" s="14">
        <v>13208.199999999999</v>
      </c>
      <c r="K9" s="14">
        <v>5389.2999999999993</v>
      </c>
      <c r="L9" s="14">
        <v>13698.4</v>
      </c>
      <c r="M9" s="14">
        <v>250</v>
      </c>
      <c r="N9" s="15">
        <v>20.7</v>
      </c>
      <c r="O9" s="14">
        <f t="shared" si="1"/>
        <v>86848.599999999991</v>
      </c>
    </row>
    <row r="10" spans="1:15" s="6" customFormat="1">
      <c r="A10" s="12">
        <v>39692</v>
      </c>
      <c r="B10" s="13">
        <v>87265.7</v>
      </c>
      <c r="C10" s="13">
        <v>42839</v>
      </c>
      <c r="D10" s="14">
        <v>15153.500000000002</v>
      </c>
      <c r="E10" s="15">
        <v>37224.699999999997</v>
      </c>
      <c r="F10" s="14">
        <v>1820</v>
      </c>
      <c r="G10" s="15">
        <v>534.70000000000005</v>
      </c>
      <c r="H10" s="14">
        <f t="shared" si="0"/>
        <v>184837.60000000003</v>
      </c>
      <c r="I10" s="14">
        <v>58563.700000000004</v>
      </c>
      <c r="J10" s="14">
        <v>12029.800000000001</v>
      </c>
      <c r="K10" s="14">
        <v>8505.6</v>
      </c>
      <c r="L10" s="14">
        <v>14850.7</v>
      </c>
      <c r="M10" s="14">
        <v>550</v>
      </c>
      <c r="N10" s="15">
        <v>20.099999999999998</v>
      </c>
      <c r="O10" s="14">
        <f t="shared" si="1"/>
        <v>94519.900000000009</v>
      </c>
    </row>
    <row r="11" spans="1:15" s="6" customFormat="1">
      <c r="A11" s="12">
        <v>39783</v>
      </c>
      <c r="B11" s="13">
        <v>103932.4</v>
      </c>
      <c r="C11" s="13">
        <v>40671.000000000007</v>
      </c>
      <c r="D11" s="14">
        <v>21363.199999999997</v>
      </c>
      <c r="E11" s="15">
        <v>39031.300000000003</v>
      </c>
      <c r="F11" s="14">
        <v>1730.5</v>
      </c>
      <c r="G11" s="15">
        <v>333.5</v>
      </c>
      <c r="H11" s="14">
        <f t="shared" si="0"/>
        <v>207061.89999999997</v>
      </c>
      <c r="I11" s="14">
        <v>63450.8</v>
      </c>
      <c r="J11" s="14">
        <v>11550.8</v>
      </c>
      <c r="K11" s="14">
        <v>9384.2000000000007</v>
      </c>
      <c r="L11" s="14">
        <v>14877.299999999997</v>
      </c>
      <c r="M11" s="14">
        <v>550</v>
      </c>
      <c r="N11" s="15">
        <v>25.9</v>
      </c>
      <c r="O11" s="14">
        <f t="shared" si="1"/>
        <v>99839</v>
      </c>
    </row>
    <row r="12" spans="1:15" s="6" customFormat="1">
      <c r="A12" s="12">
        <v>39873</v>
      </c>
      <c r="B12" s="13">
        <v>103519.59999999998</v>
      </c>
      <c r="C12" s="13">
        <v>36016.199999999997</v>
      </c>
      <c r="D12" s="14">
        <v>16601.900000000001</v>
      </c>
      <c r="E12" s="14">
        <v>46042.600000000006</v>
      </c>
      <c r="F12" s="14">
        <v>1079.1999999999998</v>
      </c>
      <c r="G12" s="15">
        <v>338.8</v>
      </c>
      <c r="H12" s="14">
        <f t="shared" si="0"/>
        <v>203598.3</v>
      </c>
      <c r="I12" s="14">
        <v>64357.499999999993</v>
      </c>
      <c r="J12" s="14">
        <v>11339.100000000002</v>
      </c>
      <c r="K12" s="14">
        <v>9096.5</v>
      </c>
      <c r="L12" s="14">
        <v>14524.6</v>
      </c>
      <c r="M12" s="14">
        <v>650</v>
      </c>
      <c r="N12" s="15">
        <v>25.9</v>
      </c>
      <c r="O12" s="14">
        <f t="shared" si="1"/>
        <v>99993.599999999991</v>
      </c>
    </row>
    <row r="13" spans="1:15" s="6" customFormat="1">
      <c r="A13" s="12">
        <v>39965</v>
      </c>
      <c r="B13" s="13">
        <v>107846.5</v>
      </c>
      <c r="C13" s="13">
        <v>41764.899999999994</v>
      </c>
      <c r="D13" s="14">
        <v>14119.099999999997</v>
      </c>
      <c r="E13" s="14">
        <v>37440.5</v>
      </c>
      <c r="F13" s="14">
        <v>1345.2</v>
      </c>
      <c r="G13" s="15">
        <v>205.59999999999997</v>
      </c>
      <c r="H13" s="14">
        <f t="shared" si="0"/>
        <v>202721.80000000002</v>
      </c>
      <c r="I13" s="14">
        <v>69651.399999999994</v>
      </c>
      <c r="J13" s="14">
        <v>11601.8</v>
      </c>
      <c r="K13" s="14">
        <v>10286.799999999999</v>
      </c>
      <c r="L13" s="14">
        <v>15119.4</v>
      </c>
      <c r="M13" s="14">
        <v>250</v>
      </c>
      <c r="N13" s="15">
        <v>6.2</v>
      </c>
      <c r="O13" s="14">
        <f t="shared" si="1"/>
        <v>106915.59999999999</v>
      </c>
    </row>
    <row r="14" spans="1:15" s="6" customFormat="1">
      <c r="A14" s="12">
        <v>40057</v>
      </c>
      <c r="B14" s="13">
        <v>112286.00000000001</v>
      </c>
      <c r="C14" s="13">
        <v>46851.799999999996</v>
      </c>
      <c r="D14" s="14">
        <v>16743.099999999999</v>
      </c>
      <c r="E14" s="14">
        <v>51077.9</v>
      </c>
      <c r="F14" s="14">
        <v>1385.7</v>
      </c>
      <c r="G14" s="15">
        <v>492.1</v>
      </c>
      <c r="H14" s="14">
        <f t="shared" si="0"/>
        <v>228836.60000000003</v>
      </c>
      <c r="I14" s="14">
        <v>69047.299999999988</v>
      </c>
      <c r="J14" s="14">
        <v>12566.5</v>
      </c>
      <c r="K14" s="14">
        <v>8850.7000000000007</v>
      </c>
      <c r="L14" s="14">
        <v>10803.599999999997</v>
      </c>
      <c r="M14" s="14">
        <v>250</v>
      </c>
      <c r="N14" s="15">
        <v>6.8000000000000007</v>
      </c>
      <c r="O14" s="14">
        <f t="shared" si="1"/>
        <v>101524.89999999998</v>
      </c>
    </row>
    <row r="15" spans="1:15" s="6" customFormat="1">
      <c r="A15" s="12">
        <v>40148</v>
      </c>
      <c r="B15" s="13">
        <v>135849.70000000001</v>
      </c>
      <c r="C15" s="13">
        <v>48040.500000000007</v>
      </c>
      <c r="D15" s="14">
        <v>16952.3</v>
      </c>
      <c r="E15" s="14">
        <v>42146.000000000007</v>
      </c>
      <c r="F15" s="14">
        <v>2249</v>
      </c>
      <c r="G15" s="15">
        <v>973.4000000000002</v>
      </c>
      <c r="H15" s="14">
        <f t="shared" si="0"/>
        <v>246210.9</v>
      </c>
      <c r="I15" s="14">
        <v>79802.900000000009</v>
      </c>
      <c r="J15" s="14">
        <v>15644.599999999999</v>
      </c>
      <c r="K15" s="14">
        <v>9351.7999999999993</v>
      </c>
      <c r="L15" s="14">
        <v>11732.1</v>
      </c>
      <c r="M15" s="14">
        <v>400</v>
      </c>
      <c r="N15" s="15">
        <v>6.5</v>
      </c>
      <c r="O15" s="14">
        <f t="shared" si="1"/>
        <v>116937.90000000001</v>
      </c>
    </row>
    <row r="16" spans="1:15" s="6" customFormat="1">
      <c r="A16" s="12">
        <v>40238</v>
      </c>
      <c r="B16" s="13">
        <v>135664.9</v>
      </c>
      <c r="C16" s="13">
        <v>53144.6</v>
      </c>
      <c r="D16" s="14">
        <v>13697.300000000001</v>
      </c>
      <c r="E16" s="14">
        <v>51067.199999999997</v>
      </c>
      <c r="F16" s="14">
        <v>3089.7</v>
      </c>
      <c r="G16" s="15">
        <v>965.09999999999991</v>
      </c>
      <c r="H16" s="14">
        <f t="shared" si="0"/>
        <v>257628.80000000002</v>
      </c>
      <c r="I16" s="14">
        <v>79263.200000000012</v>
      </c>
      <c r="J16" s="14">
        <v>17826.300000000003</v>
      </c>
      <c r="K16" s="14">
        <v>9883.4</v>
      </c>
      <c r="L16" s="14">
        <v>14258.4</v>
      </c>
      <c r="M16" s="14">
        <v>700</v>
      </c>
      <c r="N16" s="15">
        <v>32.700000000000003</v>
      </c>
      <c r="O16" s="14">
        <f t="shared" si="1"/>
        <v>121964</v>
      </c>
    </row>
    <row r="17" spans="1:15" s="6" customFormat="1">
      <c r="A17" s="12">
        <v>40330</v>
      </c>
      <c r="B17" s="13">
        <v>142462.1</v>
      </c>
      <c r="C17" s="13">
        <v>49844.608999999997</v>
      </c>
      <c r="D17" s="14">
        <v>12756.699999999999</v>
      </c>
      <c r="E17" s="14">
        <v>45754.291000000005</v>
      </c>
      <c r="F17" s="14">
        <v>1791.8</v>
      </c>
      <c r="G17" s="15">
        <v>668.4</v>
      </c>
      <c r="H17" s="14">
        <f t="shared" si="0"/>
        <v>253277.9</v>
      </c>
      <c r="I17" s="14">
        <v>83970.4</v>
      </c>
      <c r="J17" s="14">
        <v>16086.6</v>
      </c>
      <c r="K17" s="14">
        <v>11377.8</v>
      </c>
      <c r="L17" s="14">
        <v>14581.1</v>
      </c>
      <c r="M17" s="14">
        <v>1050</v>
      </c>
      <c r="N17" s="15">
        <v>11.899999999999999</v>
      </c>
      <c r="O17" s="14">
        <f t="shared" si="1"/>
        <v>127077.8</v>
      </c>
    </row>
    <row r="18" spans="1:15" s="6" customFormat="1">
      <c r="A18" s="12">
        <v>40422</v>
      </c>
      <c r="B18" s="13">
        <v>147778.80000000002</v>
      </c>
      <c r="C18" s="13">
        <v>68967.608999999997</v>
      </c>
      <c r="D18" s="14">
        <v>13568.899999999998</v>
      </c>
      <c r="E18" s="14">
        <v>47258.391000000003</v>
      </c>
      <c r="F18" s="14">
        <v>3568.1000000000004</v>
      </c>
      <c r="G18" s="15">
        <v>298.89999999999998</v>
      </c>
      <c r="H18" s="14">
        <f t="shared" si="0"/>
        <v>281440.7</v>
      </c>
      <c r="I18" s="14">
        <v>86859.1</v>
      </c>
      <c r="J18" s="14">
        <v>18036.099999999999</v>
      </c>
      <c r="K18" s="14">
        <v>15823.8</v>
      </c>
      <c r="L18" s="14">
        <v>14222.1</v>
      </c>
      <c r="M18" s="14">
        <v>550</v>
      </c>
      <c r="N18" s="15">
        <v>5.6000000000000005</v>
      </c>
      <c r="O18" s="14">
        <f t="shared" si="1"/>
        <v>135496.70000000001</v>
      </c>
    </row>
    <row r="19" spans="1:15" s="6" customFormat="1">
      <c r="A19" s="12">
        <v>40513</v>
      </c>
      <c r="B19" s="13">
        <v>182432.2</v>
      </c>
      <c r="C19" s="13">
        <v>68245.215502999999</v>
      </c>
      <c r="D19" s="14">
        <v>21443.200000000001</v>
      </c>
      <c r="E19" s="14">
        <v>50561.200000000004</v>
      </c>
      <c r="F19" s="14">
        <v>2545.3000000000002</v>
      </c>
      <c r="G19" s="15">
        <v>420.3</v>
      </c>
      <c r="H19" s="14">
        <f t="shared" ref="H19:H27" si="2">SUM(B19:G19)</f>
        <v>325647.41550300003</v>
      </c>
      <c r="I19" s="14">
        <v>105708.2</v>
      </c>
      <c r="J19" s="14">
        <v>19048.699999999997</v>
      </c>
      <c r="K19" s="14">
        <v>13557.199999999999</v>
      </c>
      <c r="L19" s="14">
        <v>14190.7</v>
      </c>
      <c r="M19" s="14">
        <v>530</v>
      </c>
      <c r="N19" s="15">
        <v>7.9</v>
      </c>
      <c r="O19" s="14">
        <f t="shared" ref="O19:O40" si="3">SUM(I19:N19)</f>
        <v>153042.70000000001</v>
      </c>
    </row>
    <row r="20" spans="1:15" s="6" customFormat="1">
      <c r="A20" s="12">
        <v>40603</v>
      </c>
      <c r="B20" s="13">
        <v>175797.9</v>
      </c>
      <c r="C20" s="13">
        <v>65314.316288000002</v>
      </c>
      <c r="D20" s="14">
        <v>19329.5</v>
      </c>
      <c r="E20" s="14">
        <v>69369.39999999998</v>
      </c>
      <c r="F20" s="14">
        <v>1890.4</v>
      </c>
      <c r="G20" s="15">
        <v>728</v>
      </c>
      <c r="H20" s="14">
        <f t="shared" si="2"/>
        <v>332429.51628799998</v>
      </c>
      <c r="I20" s="14">
        <v>109895.27499999999</v>
      </c>
      <c r="J20" s="14">
        <v>22563.599999999999</v>
      </c>
      <c r="K20" s="14">
        <v>9694.9999999999982</v>
      </c>
      <c r="L20" s="14">
        <v>12820.500000000002</v>
      </c>
      <c r="M20" s="14">
        <v>230</v>
      </c>
      <c r="N20" s="15">
        <v>7.5000000000000009</v>
      </c>
      <c r="O20" s="14">
        <f t="shared" si="3"/>
        <v>155211.875</v>
      </c>
    </row>
    <row r="21" spans="1:15" s="6" customFormat="1">
      <c r="A21" s="12">
        <v>40695</v>
      </c>
      <c r="B21" s="13">
        <v>189726.1</v>
      </c>
      <c r="C21" s="13">
        <v>62727.208724999997</v>
      </c>
      <c r="D21" s="14">
        <v>23321.100000000002</v>
      </c>
      <c r="E21" s="14">
        <v>50074.100000000006</v>
      </c>
      <c r="F21" s="14">
        <v>2967.5</v>
      </c>
      <c r="G21" s="15">
        <v>640.9</v>
      </c>
      <c r="H21" s="14">
        <f t="shared" si="2"/>
        <v>329456.90872499999</v>
      </c>
      <c r="I21" s="14">
        <v>108526.45</v>
      </c>
      <c r="J21" s="14">
        <v>24376</v>
      </c>
      <c r="K21" s="14">
        <v>20506.300000000003</v>
      </c>
      <c r="L21" s="14">
        <v>14579.100000000002</v>
      </c>
      <c r="M21" s="14">
        <v>230</v>
      </c>
      <c r="N21" s="15">
        <v>8.8000000000000007</v>
      </c>
      <c r="O21" s="14">
        <f t="shared" si="3"/>
        <v>168226.65</v>
      </c>
    </row>
    <row r="22" spans="1:15" s="6" customFormat="1">
      <c r="A22" s="12">
        <v>40787</v>
      </c>
      <c r="B22" s="13">
        <v>179931.68333333332</v>
      </c>
      <c r="C22" s="13">
        <v>57747.700000000004</v>
      </c>
      <c r="D22" s="14">
        <v>18754.2</v>
      </c>
      <c r="E22" s="14">
        <v>49143.8</v>
      </c>
      <c r="F22" s="14">
        <v>3422.7</v>
      </c>
      <c r="G22" s="15">
        <v>630.69999999999993</v>
      </c>
      <c r="H22" s="14">
        <f t="shared" si="2"/>
        <v>309630.78333333338</v>
      </c>
      <c r="I22" s="14">
        <v>111159.02499999999</v>
      </c>
      <c r="J22" s="14">
        <v>30341.100000000002</v>
      </c>
      <c r="K22" s="14">
        <v>24591.899999999994</v>
      </c>
      <c r="L22" s="14">
        <v>17257.999999999996</v>
      </c>
      <c r="M22" s="14">
        <v>230</v>
      </c>
      <c r="N22" s="15">
        <v>15</v>
      </c>
      <c r="O22" s="14">
        <f t="shared" si="3"/>
        <v>183595.02499999999</v>
      </c>
    </row>
    <row r="23" spans="1:15" s="6" customFormat="1">
      <c r="A23" s="12">
        <v>40878</v>
      </c>
      <c r="B23" s="13">
        <v>191401.36666666667</v>
      </c>
      <c r="C23" s="13">
        <v>57811.200000000004</v>
      </c>
      <c r="D23" s="14">
        <v>21500.100000000002</v>
      </c>
      <c r="E23" s="14">
        <v>51949.600000000006</v>
      </c>
      <c r="F23" s="14">
        <v>848.1</v>
      </c>
      <c r="G23" s="15">
        <v>723.5</v>
      </c>
      <c r="H23" s="14">
        <f t="shared" si="2"/>
        <v>324233.8666666667</v>
      </c>
      <c r="I23" s="14">
        <v>114948.2</v>
      </c>
      <c r="J23" s="14">
        <v>34009.299999999996</v>
      </c>
      <c r="K23" s="14">
        <v>23138</v>
      </c>
      <c r="L23" s="14">
        <v>18041.5</v>
      </c>
      <c r="M23" s="14">
        <v>230</v>
      </c>
      <c r="N23" s="15">
        <v>5.4</v>
      </c>
      <c r="O23" s="14">
        <f t="shared" si="3"/>
        <v>190372.4</v>
      </c>
    </row>
    <row r="24" spans="1:15" s="6" customFormat="1">
      <c r="A24" s="12">
        <v>40969</v>
      </c>
      <c r="B24" s="13">
        <v>185360.17499999999</v>
      </c>
      <c r="C24" s="13">
        <v>56490.400000000009</v>
      </c>
      <c r="D24" s="14">
        <v>19824</v>
      </c>
      <c r="E24" s="14">
        <v>52638.700000000019</v>
      </c>
      <c r="F24" s="14">
        <v>1198.3999999999999</v>
      </c>
      <c r="G24" s="15">
        <v>609.29999999999995</v>
      </c>
      <c r="H24" s="14">
        <f t="shared" si="2"/>
        <v>316120.97500000003</v>
      </c>
      <c r="I24" s="14">
        <v>120351.15000000001</v>
      </c>
      <c r="J24" s="14">
        <v>27998.900000000005</v>
      </c>
      <c r="K24" s="14">
        <v>22373.699999999997</v>
      </c>
      <c r="L24" s="14">
        <v>16107.800000000003</v>
      </c>
      <c r="M24" s="14">
        <v>230</v>
      </c>
      <c r="N24" s="15">
        <v>3.8</v>
      </c>
      <c r="O24" s="14">
        <f t="shared" si="3"/>
        <v>187065.34999999998</v>
      </c>
    </row>
    <row r="25" spans="1:15" s="6" customFormat="1">
      <c r="A25" s="12">
        <v>41061</v>
      </c>
      <c r="B25" s="13">
        <v>187227.68333333335</v>
      </c>
      <c r="C25" s="13">
        <v>63555.436183999998</v>
      </c>
      <c r="D25" s="14">
        <v>17763.7</v>
      </c>
      <c r="E25" s="14">
        <v>41429</v>
      </c>
      <c r="F25" s="14">
        <v>2701.9</v>
      </c>
      <c r="G25" s="15">
        <v>440.90000000000003</v>
      </c>
      <c r="H25" s="14">
        <f t="shared" si="2"/>
        <v>313118.6195173334</v>
      </c>
      <c r="I25" s="14">
        <v>112501.9</v>
      </c>
      <c r="J25" s="14">
        <v>19632.399999999998</v>
      </c>
      <c r="K25" s="14">
        <v>22280.2</v>
      </c>
      <c r="L25" s="14">
        <v>32897.799999999996</v>
      </c>
      <c r="M25" s="14">
        <v>730</v>
      </c>
      <c r="N25" s="15">
        <v>4</v>
      </c>
      <c r="O25" s="14">
        <f t="shared" si="3"/>
        <v>188046.3</v>
      </c>
    </row>
    <row r="26" spans="1:15" s="6" customFormat="1">
      <c r="A26" s="12">
        <v>41153</v>
      </c>
      <c r="B26" s="13">
        <v>179746.34166666667</v>
      </c>
      <c r="C26" s="13">
        <v>78968.499999999985</v>
      </c>
      <c r="D26" s="14">
        <v>15858.113999999998</v>
      </c>
      <c r="E26" s="14">
        <v>49787.200000000004</v>
      </c>
      <c r="F26" s="14">
        <v>1188.7</v>
      </c>
      <c r="G26" s="15">
        <v>427.89999999999992</v>
      </c>
      <c r="H26" s="14">
        <f t="shared" si="2"/>
        <v>325976.75566666672</v>
      </c>
      <c r="I26" s="14">
        <v>117485.7</v>
      </c>
      <c r="J26" s="14">
        <v>18717.3</v>
      </c>
      <c r="K26" s="14">
        <v>19966.899999999998</v>
      </c>
      <c r="L26" s="14">
        <v>35986.9</v>
      </c>
      <c r="M26" s="14">
        <v>500</v>
      </c>
      <c r="N26" s="15">
        <v>3.9</v>
      </c>
      <c r="O26" s="14">
        <f t="shared" si="3"/>
        <v>192660.69999999998</v>
      </c>
    </row>
    <row r="27" spans="1:15" s="6" customFormat="1">
      <c r="A27" s="12">
        <v>41244</v>
      </c>
      <c r="B27" s="13">
        <v>197659.1</v>
      </c>
      <c r="C27" s="13">
        <v>82976.299999999988</v>
      </c>
      <c r="D27" s="14">
        <v>16096.800000000001</v>
      </c>
      <c r="E27" s="14">
        <v>50600.800000000003</v>
      </c>
      <c r="F27" s="14">
        <v>3398.2000000000003</v>
      </c>
      <c r="G27" s="15">
        <v>482.40000000000003</v>
      </c>
      <c r="H27" s="14">
        <f t="shared" si="2"/>
        <v>351213.60000000003</v>
      </c>
      <c r="I27" s="14">
        <v>142420.1</v>
      </c>
      <c r="J27" s="14">
        <v>22695.800000000003</v>
      </c>
      <c r="K27" s="14">
        <v>24065.600000000002</v>
      </c>
      <c r="L27" s="14">
        <v>31377.000000000004</v>
      </c>
      <c r="M27" s="14">
        <v>430</v>
      </c>
      <c r="N27" s="15">
        <v>48.2</v>
      </c>
      <c r="O27" s="14">
        <f t="shared" si="3"/>
        <v>221036.70000000004</v>
      </c>
    </row>
    <row r="28" spans="1:15" s="6" customFormat="1">
      <c r="A28" s="12">
        <v>41334</v>
      </c>
      <c r="B28" s="13">
        <v>178428.74999999997</v>
      </c>
      <c r="C28" s="13">
        <v>68620.400000000009</v>
      </c>
      <c r="D28" s="14">
        <v>21604.9</v>
      </c>
      <c r="E28" s="14">
        <v>84828.800000000003</v>
      </c>
      <c r="F28" s="14">
        <v>1931</v>
      </c>
      <c r="G28" s="15">
        <v>948.7</v>
      </c>
      <c r="H28" s="14">
        <f t="shared" ref="H28:H35" si="4">SUM(B28:G28)</f>
        <v>356362.55</v>
      </c>
      <c r="I28" s="14">
        <v>139653.125</v>
      </c>
      <c r="J28" s="14">
        <v>26058.3</v>
      </c>
      <c r="K28" s="14">
        <v>24791.8</v>
      </c>
      <c r="L28" s="14">
        <v>39040.800000000003</v>
      </c>
      <c r="M28" s="14">
        <v>1430</v>
      </c>
      <c r="N28" s="15">
        <v>42.7</v>
      </c>
      <c r="O28" s="14">
        <f t="shared" si="3"/>
        <v>231016.72499999998</v>
      </c>
    </row>
    <row r="29" spans="1:15" s="6" customFormat="1">
      <c r="A29" s="12">
        <v>41426</v>
      </c>
      <c r="B29" s="13">
        <v>188593.5</v>
      </c>
      <c r="C29" s="13">
        <v>71022.3</v>
      </c>
      <c r="D29" s="14">
        <v>22204</v>
      </c>
      <c r="E29" s="14">
        <v>84073.499999999985</v>
      </c>
      <c r="F29" s="14">
        <v>3057.5</v>
      </c>
      <c r="G29" s="15">
        <v>742.1</v>
      </c>
      <c r="H29" s="14">
        <f t="shared" si="4"/>
        <v>369692.89999999997</v>
      </c>
      <c r="I29" s="14">
        <v>145339.55000000002</v>
      </c>
      <c r="J29" s="14">
        <v>28731.599999999995</v>
      </c>
      <c r="K29" s="14">
        <v>21937.199999999997</v>
      </c>
      <c r="L29" s="14">
        <v>46736.3</v>
      </c>
      <c r="M29" s="14">
        <v>1904.8</v>
      </c>
      <c r="N29" s="15">
        <v>44.5</v>
      </c>
      <c r="O29" s="14">
        <f t="shared" si="3"/>
        <v>244693.95</v>
      </c>
    </row>
    <row r="30" spans="1:15" s="6" customFormat="1">
      <c r="A30" s="12">
        <v>41518</v>
      </c>
      <c r="B30" s="13">
        <v>192893.44999999998</v>
      </c>
      <c r="C30" s="13">
        <v>86568</v>
      </c>
      <c r="D30" s="14">
        <v>23146.6</v>
      </c>
      <c r="E30" s="14">
        <v>84685</v>
      </c>
      <c r="F30" s="14">
        <v>4808.5</v>
      </c>
      <c r="G30" s="15">
        <v>936.70000000000016</v>
      </c>
      <c r="H30" s="14">
        <f t="shared" si="4"/>
        <v>393038.24999999994</v>
      </c>
      <c r="I30" s="14">
        <v>150746.02499999999</v>
      </c>
      <c r="J30" s="14">
        <v>22586.799999999999</v>
      </c>
      <c r="K30" s="14">
        <v>23132.3</v>
      </c>
      <c r="L30" s="14">
        <v>60160.6</v>
      </c>
      <c r="M30" s="14">
        <v>200</v>
      </c>
      <c r="N30" s="15">
        <v>12.7</v>
      </c>
      <c r="O30" s="14">
        <f t="shared" si="3"/>
        <v>256838.42499999999</v>
      </c>
    </row>
    <row r="31" spans="1:15" s="6" customFormat="1">
      <c r="A31" s="12">
        <v>41609</v>
      </c>
      <c r="B31" s="13">
        <v>193291.8</v>
      </c>
      <c r="C31" s="13">
        <v>90279.8</v>
      </c>
      <c r="D31" s="14">
        <v>25706.699999999997</v>
      </c>
      <c r="E31" s="14">
        <v>88838.999999999985</v>
      </c>
      <c r="F31" s="14">
        <v>3308.7</v>
      </c>
      <c r="G31" s="15">
        <v>998.5</v>
      </c>
      <c r="H31" s="14">
        <f t="shared" si="4"/>
        <v>402424.5</v>
      </c>
      <c r="I31" s="14">
        <v>157966.30000000002</v>
      </c>
      <c r="J31" s="14">
        <v>24661.4</v>
      </c>
      <c r="K31" s="14">
        <v>21172.699999999997</v>
      </c>
      <c r="L31" s="14">
        <v>59774.700000000012</v>
      </c>
      <c r="M31" s="14">
        <v>430</v>
      </c>
      <c r="N31" s="15">
        <v>18.2</v>
      </c>
      <c r="O31" s="14">
        <f t="shared" si="3"/>
        <v>264023.30000000005</v>
      </c>
    </row>
    <row r="32" spans="1:15" s="6" customFormat="1">
      <c r="A32" s="12">
        <v>41699</v>
      </c>
      <c r="B32" s="13">
        <v>184412.39999999997</v>
      </c>
      <c r="C32" s="13">
        <v>91318.2</v>
      </c>
      <c r="D32" s="14">
        <v>20251.600000000002</v>
      </c>
      <c r="E32" s="14">
        <v>84410.89999999998</v>
      </c>
      <c r="F32" s="14">
        <v>1510.2</v>
      </c>
      <c r="G32" s="15">
        <v>1109.8</v>
      </c>
      <c r="H32" s="14">
        <f t="shared" si="4"/>
        <v>383013.09999999992</v>
      </c>
      <c r="I32" s="14">
        <v>165320.25</v>
      </c>
      <c r="J32" s="14">
        <v>32302.6</v>
      </c>
      <c r="K32" s="14">
        <v>17130.7</v>
      </c>
      <c r="L32" s="14">
        <v>70410.399999999994</v>
      </c>
      <c r="M32" s="14">
        <v>430</v>
      </c>
      <c r="N32" s="15">
        <v>19.2</v>
      </c>
      <c r="O32" s="14">
        <f t="shared" si="3"/>
        <v>285613.15000000002</v>
      </c>
    </row>
    <row r="33" spans="1:15" s="6" customFormat="1">
      <c r="A33" s="12">
        <v>41791</v>
      </c>
      <c r="B33" s="13">
        <v>196788.2</v>
      </c>
      <c r="C33" s="13">
        <v>105983.59999999999</v>
      </c>
      <c r="D33" s="14">
        <v>26298.3</v>
      </c>
      <c r="E33" s="14">
        <v>89871.799999999988</v>
      </c>
      <c r="F33" s="14">
        <v>2518.1000000000004</v>
      </c>
      <c r="G33" s="15">
        <v>881.6</v>
      </c>
      <c r="H33" s="14">
        <f t="shared" si="4"/>
        <v>422341.59999999992</v>
      </c>
      <c r="I33" s="14">
        <v>170705.9</v>
      </c>
      <c r="J33" s="14">
        <v>30605.7</v>
      </c>
      <c r="K33" s="14">
        <v>13836.3</v>
      </c>
      <c r="L33" s="14">
        <v>74925.499999999985</v>
      </c>
      <c r="M33" s="14">
        <v>250</v>
      </c>
      <c r="N33" s="15">
        <v>8.6</v>
      </c>
      <c r="O33" s="14">
        <f t="shared" si="3"/>
        <v>290331.99999999994</v>
      </c>
    </row>
    <row r="34" spans="1:15" s="6" customFormat="1">
      <c r="A34" s="12">
        <v>41883</v>
      </c>
      <c r="B34" s="13">
        <v>201725.0527777778</v>
      </c>
      <c r="C34" s="13">
        <v>107153.4</v>
      </c>
      <c r="D34" s="14">
        <v>17472.499999999996</v>
      </c>
      <c r="E34" s="14">
        <v>98736.89999999998</v>
      </c>
      <c r="F34" s="14">
        <v>3842.0999999999995</v>
      </c>
      <c r="G34" s="15">
        <v>1429.1</v>
      </c>
      <c r="H34" s="14">
        <f t="shared" si="4"/>
        <v>430359.05277777772</v>
      </c>
      <c r="I34" s="14">
        <v>179574.86111111112</v>
      </c>
      <c r="J34" s="14">
        <v>30194.699999999993</v>
      </c>
      <c r="K34" s="14">
        <v>14230.400000000001</v>
      </c>
      <c r="L34" s="14">
        <v>62123.100000000006</v>
      </c>
      <c r="M34" s="14">
        <v>230</v>
      </c>
      <c r="N34" s="15">
        <v>8.9</v>
      </c>
      <c r="O34" s="14">
        <f t="shared" si="3"/>
        <v>286361.9611111111</v>
      </c>
    </row>
    <row r="35" spans="1:15" s="6" customFormat="1">
      <c r="A35" s="12">
        <v>41974</v>
      </c>
      <c r="B35" s="13">
        <v>214646.89999999997</v>
      </c>
      <c r="C35" s="13">
        <v>115720.39999999998</v>
      </c>
      <c r="D35" s="14">
        <v>18060.499999999996</v>
      </c>
      <c r="E35" s="14">
        <v>105125.2</v>
      </c>
      <c r="F35" s="14">
        <v>2610.1</v>
      </c>
      <c r="G35" s="15">
        <v>2147.5</v>
      </c>
      <c r="H35" s="14">
        <f t="shared" si="4"/>
        <v>458310.59999999992</v>
      </c>
      <c r="I35" s="14">
        <v>172190.69999999998</v>
      </c>
      <c r="J35" s="14">
        <v>34605.5</v>
      </c>
      <c r="K35" s="14">
        <v>13712.8</v>
      </c>
      <c r="L35" s="14">
        <v>67840.399999999994</v>
      </c>
      <c r="M35" s="14">
        <v>230</v>
      </c>
      <c r="N35" s="15">
        <v>14.9</v>
      </c>
      <c r="O35" s="14">
        <f t="shared" si="3"/>
        <v>288594.3</v>
      </c>
    </row>
    <row r="36" spans="1:15" s="6" customFormat="1">
      <c r="A36" s="12">
        <v>42064</v>
      </c>
      <c r="B36" s="13">
        <v>206633.24999999997</v>
      </c>
      <c r="C36" s="13">
        <v>83726.099999999977</v>
      </c>
      <c r="D36" s="14">
        <v>18307.5</v>
      </c>
      <c r="E36" s="14">
        <v>105775.4</v>
      </c>
      <c r="F36" s="14">
        <v>2390.1999999999998</v>
      </c>
      <c r="G36" s="15">
        <v>1300.5999999999999</v>
      </c>
      <c r="H36" s="14">
        <f>SUM(B36:G36)</f>
        <v>418133.05</v>
      </c>
      <c r="I36" s="14">
        <v>180372.3</v>
      </c>
      <c r="J36" s="14">
        <v>34935.800000000003</v>
      </c>
      <c r="K36" s="14">
        <v>11454.400000000001</v>
      </c>
      <c r="L36" s="14">
        <v>77757.699999999983</v>
      </c>
      <c r="M36" s="14">
        <v>1483.6</v>
      </c>
      <c r="N36" s="15">
        <v>15.4</v>
      </c>
      <c r="O36" s="14">
        <f t="shared" si="3"/>
        <v>306019.19999999995</v>
      </c>
    </row>
    <row r="37" spans="1:15" s="6" customFormat="1">
      <c r="A37" s="12">
        <v>42156</v>
      </c>
      <c r="B37" s="13">
        <v>206399.89999999997</v>
      </c>
      <c r="C37" s="13">
        <v>100016.20000000001</v>
      </c>
      <c r="D37" s="14">
        <v>22315.500000000007</v>
      </c>
      <c r="E37" s="14">
        <v>94373.2</v>
      </c>
      <c r="F37" s="14">
        <v>7055.2000000000007</v>
      </c>
      <c r="G37" s="15">
        <v>1101.1000000000004</v>
      </c>
      <c r="H37" s="14">
        <f>SUM(B37:G37)</f>
        <v>431261.1</v>
      </c>
      <c r="I37" s="14">
        <v>202393.09999999995</v>
      </c>
      <c r="J37" s="14">
        <v>32873.4</v>
      </c>
      <c r="K37" s="14">
        <v>9908.8000000000011</v>
      </c>
      <c r="L37" s="14">
        <v>67670.000000000015</v>
      </c>
      <c r="M37" s="14">
        <v>2203.8000000000002</v>
      </c>
      <c r="N37" s="15">
        <v>15.5</v>
      </c>
      <c r="O37" s="14">
        <f t="shared" si="3"/>
        <v>315064.59999999992</v>
      </c>
    </row>
    <row r="38" spans="1:15" s="6" customFormat="1">
      <c r="A38" s="12">
        <v>42248</v>
      </c>
      <c r="B38" s="13">
        <v>199551.41111111111</v>
      </c>
      <c r="C38" s="13">
        <v>121700.4</v>
      </c>
      <c r="D38" s="14">
        <v>31042.799999999999</v>
      </c>
      <c r="E38" s="14">
        <v>96731.6</v>
      </c>
      <c r="F38" s="14">
        <v>8434.4000000000015</v>
      </c>
      <c r="G38" s="15">
        <v>1008.4999999999999</v>
      </c>
      <c r="H38" s="14">
        <f t="shared" ref="H38" si="5">SUM(B38:G38)</f>
        <v>458469.11111111112</v>
      </c>
      <c r="I38" s="14">
        <v>217814.17500000002</v>
      </c>
      <c r="J38" s="14">
        <v>30544.599999999995</v>
      </c>
      <c r="K38" s="14">
        <v>12074.600000000002</v>
      </c>
      <c r="L38" s="14">
        <v>59122.6</v>
      </c>
      <c r="M38" s="14">
        <v>2466.6999999999998</v>
      </c>
      <c r="N38" s="15">
        <v>19.399999999999999</v>
      </c>
      <c r="O38" s="14">
        <f t="shared" si="3"/>
        <v>322042.07500000007</v>
      </c>
    </row>
    <row r="39" spans="1:15" s="6" customFormat="1">
      <c r="A39" s="12">
        <v>42339</v>
      </c>
      <c r="B39" s="13">
        <v>216304.20000000004</v>
      </c>
      <c r="C39" s="13">
        <v>123242.6</v>
      </c>
      <c r="D39" s="14">
        <v>22953.299999999996</v>
      </c>
      <c r="E39" s="14">
        <v>69022.7</v>
      </c>
      <c r="F39" s="14">
        <v>7505.3000000000011</v>
      </c>
      <c r="G39" s="15">
        <v>1823.1000000000001</v>
      </c>
      <c r="H39" s="14">
        <f>SUM(B39:G39)</f>
        <v>440851.20000000001</v>
      </c>
      <c r="I39" s="14">
        <v>191015.59999999998</v>
      </c>
      <c r="J39" s="14">
        <v>60016.999999999993</v>
      </c>
      <c r="K39" s="14">
        <v>21013.400000000005</v>
      </c>
      <c r="L39" s="14">
        <v>45981.000000000007</v>
      </c>
      <c r="M39" s="14">
        <v>8529.9</v>
      </c>
      <c r="N39" s="15">
        <v>831.7</v>
      </c>
      <c r="O39" s="14">
        <f t="shared" si="3"/>
        <v>327388.60000000003</v>
      </c>
    </row>
    <row r="40" spans="1:15" s="6" customFormat="1">
      <c r="A40" s="12">
        <v>42430</v>
      </c>
      <c r="B40" s="13">
        <v>225176.45</v>
      </c>
      <c r="C40" s="13">
        <v>126774.20000000001</v>
      </c>
      <c r="D40" s="14">
        <v>18832.599999999999</v>
      </c>
      <c r="E40" s="14">
        <v>83643.5</v>
      </c>
      <c r="F40" s="14">
        <v>8109</v>
      </c>
      <c r="G40" s="15">
        <v>1014.9</v>
      </c>
      <c r="H40" s="14">
        <f t="shared" ref="H40:H46" si="6">SUM(B40:G40)</f>
        <v>463550.65</v>
      </c>
      <c r="I40" s="14">
        <v>174234.39999999997</v>
      </c>
      <c r="J40" s="14">
        <v>57290.499999999993</v>
      </c>
      <c r="K40" s="14">
        <v>21043.8</v>
      </c>
      <c r="L40" s="14">
        <v>47487.200000000012</v>
      </c>
      <c r="M40" s="14">
        <v>8565.2000000000007</v>
      </c>
      <c r="N40" s="15">
        <v>39.200000000000003</v>
      </c>
      <c r="O40" s="14">
        <f t="shared" si="3"/>
        <v>308660.3</v>
      </c>
    </row>
    <row r="41" spans="1:15" s="6" customFormat="1">
      <c r="A41" s="12">
        <v>42522</v>
      </c>
      <c r="B41" s="13">
        <v>264826.10000000003</v>
      </c>
      <c r="C41" s="13">
        <v>136168.4</v>
      </c>
      <c r="D41" s="14">
        <v>21219.1</v>
      </c>
      <c r="E41" s="14">
        <v>67156.299999999988</v>
      </c>
      <c r="F41" s="14">
        <v>3656.3</v>
      </c>
      <c r="G41" s="15">
        <v>650.9</v>
      </c>
      <c r="H41" s="14">
        <f t="shared" si="6"/>
        <v>493677.1</v>
      </c>
      <c r="I41" s="14">
        <v>155532.29999999999</v>
      </c>
      <c r="J41" s="14">
        <v>63241</v>
      </c>
      <c r="K41" s="14">
        <v>13861.7</v>
      </c>
      <c r="L41" s="14">
        <v>48992</v>
      </c>
      <c r="M41" s="14">
        <v>8610.4000000000015</v>
      </c>
      <c r="N41" s="15">
        <v>56.1</v>
      </c>
      <c r="O41" s="14">
        <f t="shared" ref="O41:O46" si="7">SUM(I41:N41)</f>
        <v>290293.5</v>
      </c>
    </row>
    <row r="42" spans="1:15" s="6" customFormat="1">
      <c r="A42" s="12">
        <v>42614</v>
      </c>
      <c r="B42" s="13">
        <v>241776.9</v>
      </c>
      <c r="C42" s="13">
        <v>182350.69999999998</v>
      </c>
      <c r="D42" s="14">
        <v>21167.800000000003</v>
      </c>
      <c r="E42" s="14">
        <v>68642.399999999994</v>
      </c>
      <c r="F42" s="14">
        <v>7192.6</v>
      </c>
      <c r="G42" s="15">
        <v>1581.5</v>
      </c>
      <c r="H42" s="14">
        <f t="shared" si="6"/>
        <v>522711.89999999991</v>
      </c>
      <c r="I42" s="14">
        <v>154005.20000000001</v>
      </c>
      <c r="J42" s="14">
        <v>64394.299999999996</v>
      </c>
      <c r="K42" s="14">
        <v>13957.1</v>
      </c>
      <c r="L42" s="14">
        <v>46693.7</v>
      </c>
      <c r="M42" s="14">
        <v>9113.9</v>
      </c>
      <c r="N42" s="15">
        <v>40.299999999999997</v>
      </c>
      <c r="O42" s="14">
        <f t="shared" si="7"/>
        <v>288204.5</v>
      </c>
    </row>
    <row r="43" spans="1:15" s="6" customFormat="1">
      <c r="A43" s="12">
        <v>42705</v>
      </c>
      <c r="B43" s="13">
        <v>276775.09999999998</v>
      </c>
      <c r="C43" s="13">
        <v>198178.40000000002</v>
      </c>
      <c r="D43" s="14">
        <v>26859.1</v>
      </c>
      <c r="E43" s="14">
        <v>67498.89999999998</v>
      </c>
      <c r="F43" s="14">
        <v>6477.2000000000007</v>
      </c>
      <c r="G43" s="15">
        <v>3304.7</v>
      </c>
      <c r="H43" s="14">
        <f t="shared" si="6"/>
        <v>579093.39999999991</v>
      </c>
      <c r="I43" s="14">
        <v>161611.09999999998</v>
      </c>
      <c r="J43" s="14">
        <v>54656.3</v>
      </c>
      <c r="K43" s="14">
        <v>13533.6</v>
      </c>
      <c r="L43" s="14">
        <v>44297.299999999988</v>
      </c>
      <c r="M43" s="14">
        <v>8653.0000000000018</v>
      </c>
      <c r="N43" s="15">
        <v>33.299999999999997</v>
      </c>
      <c r="O43" s="14">
        <f t="shared" si="7"/>
        <v>282784.59999999992</v>
      </c>
    </row>
    <row r="44" spans="1:15" s="6" customFormat="1">
      <c r="A44" s="12">
        <v>42825</v>
      </c>
      <c r="B44" s="13">
        <v>303595.94999999995</v>
      </c>
      <c r="C44" s="13">
        <v>215862.2</v>
      </c>
      <c r="D44" s="14">
        <v>32453.199999999997</v>
      </c>
      <c r="E44" s="14">
        <v>80924.800000000003</v>
      </c>
      <c r="F44" s="14">
        <v>7333.4</v>
      </c>
      <c r="G44" s="15">
        <v>2300.1</v>
      </c>
      <c r="H44" s="14">
        <f t="shared" si="6"/>
        <v>642469.65</v>
      </c>
      <c r="I44" s="14">
        <v>168282.15</v>
      </c>
      <c r="J44" s="14">
        <v>70629.700000000012</v>
      </c>
      <c r="K44" s="14">
        <v>16122.800000000001</v>
      </c>
      <c r="L44" s="14">
        <v>42960.000000000015</v>
      </c>
      <c r="M44" s="14">
        <v>8556.9</v>
      </c>
      <c r="N44" s="15">
        <v>33</v>
      </c>
      <c r="O44" s="14">
        <f t="shared" si="7"/>
        <v>306584.55000000005</v>
      </c>
    </row>
    <row r="45" spans="1:15" s="6" customFormat="1">
      <c r="A45" s="12">
        <v>42916</v>
      </c>
      <c r="B45" s="13">
        <v>334021.90000000002</v>
      </c>
      <c r="C45" s="13">
        <v>246582.9</v>
      </c>
      <c r="D45" s="14">
        <v>24307.3</v>
      </c>
      <c r="E45" s="14">
        <v>91412.099999999991</v>
      </c>
      <c r="F45" s="14">
        <v>7254.9</v>
      </c>
      <c r="G45" s="15">
        <v>1859.6</v>
      </c>
      <c r="H45" s="14">
        <f t="shared" si="6"/>
        <v>705438.70000000007</v>
      </c>
      <c r="I45" s="14">
        <v>174931.9</v>
      </c>
      <c r="J45" s="14">
        <v>70180.100000000006</v>
      </c>
      <c r="K45" s="14">
        <v>14047.3</v>
      </c>
      <c r="L45" s="14">
        <v>43319.900000000009</v>
      </c>
      <c r="M45" s="14">
        <v>6586</v>
      </c>
      <c r="N45" s="15">
        <v>31.5</v>
      </c>
      <c r="O45" s="14">
        <f t="shared" si="7"/>
        <v>309096.7</v>
      </c>
    </row>
    <row r="46" spans="1:15" s="6" customFormat="1">
      <c r="A46" s="12">
        <v>43008</v>
      </c>
      <c r="B46" s="13">
        <v>313422.55000000005</v>
      </c>
      <c r="C46" s="13">
        <v>267209.2</v>
      </c>
      <c r="D46" s="14">
        <v>42162.6</v>
      </c>
      <c r="E46" s="14">
        <v>83887.9</v>
      </c>
      <c r="F46" s="14">
        <v>5644.7999999999993</v>
      </c>
      <c r="G46" s="15">
        <v>1378.4</v>
      </c>
      <c r="H46" s="14">
        <f t="shared" si="6"/>
        <v>713705.45000000007</v>
      </c>
      <c r="I46" s="14">
        <v>175562.6</v>
      </c>
      <c r="J46" s="14">
        <v>81194.999999999985</v>
      </c>
      <c r="K46" s="14">
        <v>13768.4</v>
      </c>
      <c r="L46" s="14">
        <v>42804.3</v>
      </c>
      <c r="M46" s="14">
        <v>8703.6</v>
      </c>
      <c r="N46" s="15">
        <v>51.7</v>
      </c>
      <c r="O46" s="14">
        <f t="shared" si="7"/>
        <v>322085.59999999998</v>
      </c>
    </row>
    <row r="47" spans="1:15" s="6" customFormat="1" ht="14.25" customHeight="1">
      <c r="A47" s="12">
        <v>43099</v>
      </c>
      <c r="B47" s="13">
        <v>315808.90000000002</v>
      </c>
      <c r="C47" s="13">
        <v>298478.2</v>
      </c>
      <c r="D47" s="14">
        <v>34852.6</v>
      </c>
      <c r="E47" s="14">
        <v>73007.899999999994</v>
      </c>
      <c r="F47" s="14">
        <v>6295.8</v>
      </c>
      <c r="G47" s="15">
        <v>3799.1</v>
      </c>
      <c r="H47" s="14">
        <f t="shared" ref="H47" si="8">SUM(B47:G47)</f>
        <v>732242.50000000012</v>
      </c>
      <c r="I47" s="14">
        <v>181441.80000000002</v>
      </c>
      <c r="J47" s="14">
        <v>91317.1</v>
      </c>
      <c r="K47" s="14">
        <v>14651.7</v>
      </c>
      <c r="L47" s="14">
        <v>49010.9</v>
      </c>
      <c r="M47" s="14">
        <v>8711</v>
      </c>
      <c r="N47" s="15">
        <v>51.1</v>
      </c>
      <c r="O47" s="14">
        <f t="shared" ref="O47" si="9">SUM(I47:N47)</f>
        <v>345183.60000000003</v>
      </c>
    </row>
    <row r="48" spans="1:15" s="6" customFormat="1">
      <c r="A48" s="12">
        <v>43160</v>
      </c>
      <c r="B48" s="13">
        <v>343084.4</v>
      </c>
      <c r="C48" s="13">
        <v>317805.20000000007</v>
      </c>
      <c r="D48" s="14">
        <v>43151.099999999991</v>
      </c>
      <c r="E48" s="14">
        <v>76525.2</v>
      </c>
      <c r="F48" s="14">
        <v>4100.6000000000004</v>
      </c>
      <c r="G48" s="15">
        <v>4087.8</v>
      </c>
      <c r="H48" s="14">
        <f t="shared" ref="H48:H51" si="10">SUM(B48:G48)</f>
        <v>788754.3</v>
      </c>
      <c r="I48" s="14">
        <v>192904.4</v>
      </c>
      <c r="J48" s="14">
        <v>102529.5</v>
      </c>
      <c r="K48" s="14">
        <v>14719.300000000001</v>
      </c>
      <c r="L48" s="14">
        <v>47980.3</v>
      </c>
      <c r="M48" s="14">
        <v>8758.7999999999993</v>
      </c>
      <c r="N48" s="15">
        <v>35.6</v>
      </c>
      <c r="O48" s="14">
        <f t="shared" ref="O48:O51" si="11">SUM(I48:N48)</f>
        <v>366927.89999999997</v>
      </c>
    </row>
    <row r="49" spans="1:15" s="6" customFormat="1">
      <c r="A49" s="12">
        <v>43281</v>
      </c>
      <c r="B49" s="13">
        <v>341988.9</v>
      </c>
      <c r="C49" s="13">
        <v>313165.60000000009</v>
      </c>
      <c r="D49" s="14">
        <v>36054.900000000009</v>
      </c>
      <c r="E49" s="14">
        <v>100790.60000000002</v>
      </c>
      <c r="F49" s="14">
        <v>4881.2</v>
      </c>
      <c r="G49" s="15">
        <v>1422.3999999999996</v>
      </c>
      <c r="H49" s="14">
        <f t="shared" si="10"/>
        <v>798303.60000000009</v>
      </c>
      <c r="I49" s="14">
        <v>193389.9</v>
      </c>
      <c r="J49" s="14">
        <v>103266.69999999998</v>
      </c>
      <c r="K49" s="14">
        <v>18828.600000000002</v>
      </c>
      <c r="L49" s="14">
        <v>57737.499999999993</v>
      </c>
      <c r="M49" s="14">
        <v>8806</v>
      </c>
      <c r="N49" s="15">
        <v>42.2</v>
      </c>
      <c r="O49" s="14">
        <f t="shared" si="11"/>
        <v>382070.89999999997</v>
      </c>
    </row>
    <row r="50" spans="1:15" s="6" customFormat="1">
      <c r="A50" s="12">
        <v>43373</v>
      </c>
      <c r="B50" s="13">
        <v>323542.90000000002</v>
      </c>
      <c r="C50" s="13">
        <v>384756.39999999997</v>
      </c>
      <c r="D50" s="14">
        <v>31631.200000000004</v>
      </c>
      <c r="E50" s="14">
        <v>87941.3</v>
      </c>
      <c r="F50" s="14">
        <v>6839.2</v>
      </c>
      <c r="G50" s="15">
        <v>1743.6</v>
      </c>
      <c r="H50" s="14">
        <f t="shared" si="10"/>
        <v>836454.6</v>
      </c>
      <c r="I50" s="14">
        <v>199625.7</v>
      </c>
      <c r="J50" s="14">
        <v>126533.50000000001</v>
      </c>
      <c r="K50" s="14">
        <v>17674.100000000002</v>
      </c>
      <c r="L50" s="14">
        <v>60705.1</v>
      </c>
      <c r="M50" s="14">
        <v>5368.6</v>
      </c>
      <c r="N50" s="15">
        <v>36.799999999999997</v>
      </c>
      <c r="O50" s="14">
        <f t="shared" si="11"/>
        <v>409943.79999999993</v>
      </c>
    </row>
    <row r="51" spans="1:15" s="6" customFormat="1">
      <c r="A51" s="12">
        <v>43435</v>
      </c>
      <c r="B51" s="13">
        <v>364470.79999999993</v>
      </c>
      <c r="C51" s="13">
        <v>435018.3</v>
      </c>
      <c r="D51" s="14">
        <v>31328.400000000001</v>
      </c>
      <c r="E51" s="14">
        <v>73087.5</v>
      </c>
      <c r="F51" s="14">
        <v>7176.6</v>
      </c>
      <c r="G51" s="15">
        <v>3560.4000000000005</v>
      </c>
      <c r="H51" s="14">
        <f t="shared" si="10"/>
        <v>914641.99999999988</v>
      </c>
      <c r="I51" s="14">
        <v>205643.7</v>
      </c>
      <c r="J51" s="14">
        <v>126812.59999999999</v>
      </c>
      <c r="K51" s="14">
        <v>16996.3</v>
      </c>
      <c r="L51" s="14">
        <v>61655.399999999994</v>
      </c>
      <c r="M51" s="14">
        <v>4437.6000000000004</v>
      </c>
      <c r="N51" s="15">
        <v>172.5</v>
      </c>
      <c r="O51" s="14">
        <f t="shared" si="11"/>
        <v>415718.1</v>
      </c>
    </row>
    <row r="52" spans="1:15" s="6" customFormat="1">
      <c r="A52" s="12">
        <v>43555</v>
      </c>
      <c r="B52" s="13">
        <v>372428.7</v>
      </c>
      <c r="C52" s="13">
        <v>463360.49999999994</v>
      </c>
      <c r="D52" s="14">
        <v>60793.4</v>
      </c>
      <c r="E52" s="14">
        <v>95663.6</v>
      </c>
      <c r="F52" s="14">
        <v>7021.5999999999995</v>
      </c>
      <c r="G52" s="15">
        <v>2366.8000000000002</v>
      </c>
      <c r="H52" s="14">
        <f t="shared" ref="H52:H74" si="12">SUM(B52:G52)</f>
        <v>1001634.6</v>
      </c>
      <c r="I52" s="14">
        <v>207066.8</v>
      </c>
      <c r="J52" s="14">
        <v>136037.09999999998</v>
      </c>
      <c r="K52" s="14">
        <v>11543.2</v>
      </c>
      <c r="L52" s="14">
        <v>63367.200000000012</v>
      </c>
      <c r="M52" s="14">
        <v>4523.8</v>
      </c>
      <c r="N52" s="15">
        <v>191.6</v>
      </c>
      <c r="O52" s="14">
        <f t="shared" ref="O52:O74" si="13">SUM(I52:N52)</f>
        <v>422729.69999999995</v>
      </c>
    </row>
    <row r="53" spans="1:15" s="6" customFormat="1">
      <c r="A53" s="12">
        <v>43646</v>
      </c>
      <c r="B53" s="13">
        <v>388716.79999999999</v>
      </c>
      <c r="C53" s="13">
        <v>521436.7</v>
      </c>
      <c r="D53" s="14">
        <v>36546.399999999994</v>
      </c>
      <c r="E53" s="14">
        <v>117049.7</v>
      </c>
      <c r="F53" s="14">
        <v>8655.4</v>
      </c>
      <c r="G53" s="15">
        <v>2154.1</v>
      </c>
      <c r="H53" s="14">
        <f t="shared" si="12"/>
        <v>1074559.1000000001</v>
      </c>
      <c r="I53" s="14">
        <v>221269.9</v>
      </c>
      <c r="J53" s="14">
        <v>153712.29999999999</v>
      </c>
      <c r="K53" s="14">
        <v>14859.4</v>
      </c>
      <c r="L53" s="14">
        <v>63602.700000000004</v>
      </c>
      <c r="M53" s="14">
        <v>4605</v>
      </c>
      <c r="N53" s="15">
        <v>219.1</v>
      </c>
      <c r="O53" s="14">
        <f t="shared" si="13"/>
        <v>458268.39999999997</v>
      </c>
    </row>
    <row r="54" spans="1:15" s="6" customFormat="1">
      <c r="A54" s="12">
        <v>43738</v>
      </c>
      <c r="B54" s="13">
        <v>420159.9</v>
      </c>
      <c r="C54" s="13">
        <v>571358.50000000012</v>
      </c>
      <c r="D54" s="14">
        <v>32209.000000000004</v>
      </c>
      <c r="E54" s="14">
        <f>73513.4+11001.8</f>
        <v>84515.199999999997</v>
      </c>
      <c r="F54" s="14">
        <v>7981.2000000000007</v>
      </c>
      <c r="G54" s="15">
        <v>1779.5</v>
      </c>
      <c r="H54" s="14">
        <f t="shared" si="12"/>
        <v>1118003.3</v>
      </c>
      <c r="I54" s="14">
        <v>224881.60000000003</v>
      </c>
      <c r="J54" s="14">
        <v>152530.69999999998</v>
      </c>
      <c r="K54" s="14">
        <v>13869.2</v>
      </c>
      <c r="L54" s="14">
        <v>58034.30000000001</v>
      </c>
      <c r="M54" s="14">
        <v>4591.7</v>
      </c>
      <c r="N54" s="15">
        <v>220.49999999999997</v>
      </c>
      <c r="O54" s="14">
        <f t="shared" si="13"/>
        <v>454128.00000000006</v>
      </c>
    </row>
    <row r="55" spans="1:15" s="6" customFormat="1">
      <c r="A55" s="12">
        <v>43830</v>
      </c>
      <c r="B55" s="13">
        <v>442464.9</v>
      </c>
      <c r="C55" s="13">
        <v>508679.3</v>
      </c>
      <c r="D55" s="14">
        <v>23681.200000000001</v>
      </c>
      <c r="E55" s="14">
        <f>74785+8349.2</f>
        <v>83134.2</v>
      </c>
      <c r="F55" s="14">
        <v>10257.9</v>
      </c>
      <c r="G55" s="15">
        <v>1919.2999999999997</v>
      </c>
      <c r="H55" s="14">
        <f t="shared" si="12"/>
        <v>1070136.7999999998</v>
      </c>
      <c r="I55" s="14">
        <v>270265.80000000005</v>
      </c>
      <c r="J55" s="14">
        <v>222431.4</v>
      </c>
      <c r="K55" s="14">
        <v>13628.7</v>
      </c>
      <c r="L55" s="14">
        <v>73425.199999999983</v>
      </c>
      <c r="M55" s="14">
        <v>4674.6000000000004</v>
      </c>
      <c r="N55" s="15">
        <v>207.29999999999998</v>
      </c>
      <c r="O55" s="14">
        <f t="shared" si="13"/>
        <v>584633.00000000012</v>
      </c>
    </row>
    <row r="56" spans="1:15" s="6" customFormat="1">
      <c r="A56" s="12">
        <v>43921</v>
      </c>
      <c r="B56" s="13">
        <v>472956.1</v>
      </c>
      <c r="C56" s="13">
        <v>475218.7</v>
      </c>
      <c r="D56" s="14">
        <v>27839.8</v>
      </c>
      <c r="E56" s="14">
        <f>81089+14473</f>
        <v>95562</v>
      </c>
      <c r="F56" s="14">
        <v>8414.2999999999993</v>
      </c>
      <c r="G56" s="15">
        <v>2127.8000000000002</v>
      </c>
      <c r="H56" s="14">
        <f t="shared" si="12"/>
        <v>1082118.7000000002</v>
      </c>
      <c r="I56" s="14">
        <v>279859.20000000001</v>
      </c>
      <c r="J56" s="14">
        <v>235638.90000000002</v>
      </c>
      <c r="K56" s="14">
        <v>15583.999999999998</v>
      </c>
      <c r="L56" s="14">
        <v>75238.700000000012</v>
      </c>
      <c r="M56" s="14">
        <v>2724.3</v>
      </c>
      <c r="N56" s="15">
        <v>145.5</v>
      </c>
      <c r="O56" s="14">
        <f t="shared" si="13"/>
        <v>609190.60000000009</v>
      </c>
    </row>
    <row r="57" spans="1:15" s="6" customFormat="1">
      <c r="A57" s="12">
        <v>44012</v>
      </c>
      <c r="B57" s="13">
        <v>515366.19999999995</v>
      </c>
      <c r="C57" s="13">
        <v>508577.09999999992</v>
      </c>
      <c r="D57" s="14">
        <v>31052.999999999996</v>
      </c>
      <c r="E57" s="14">
        <f>85760+22228</f>
        <v>107988</v>
      </c>
      <c r="F57" s="14">
        <v>15598.900000000001</v>
      </c>
      <c r="G57" s="15">
        <v>1585.1</v>
      </c>
      <c r="H57" s="14">
        <f t="shared" si="12"/>
        <v>1180168.2999999998</v>
      </c>
      <c r="I57" s="14">
        <v>294483.40000000008</v>
      </c>
      <c r="J57" s="14">
        <v>256725.6</v>
      </c>
      <c r="K57" s="14">
        <v>12110.8</v>
      </c>
      <c r="L57" s="14">
        <v>76315.599999999991</v>
      </c>
      <c r="M57" s="14">
        <v>2374.9</v>
      </c>
      <c r="N57" s="15">
        <v>351.1</v>
      </c>
      <c r="O57" s="14">
        <f t="shared" si="13"/>
        <v>642361.40000000014</v>
      </c>
    </row>
    <row r="58" spans="1:15" s="6" customFormat="1">
      <c r="A58" s="12">
        <v>44104</v>
      </c>
      <c r="B58" s="13">
        <v>543665.39999999991</v>
      </c>
      <c r="C58" s="13">
        <v>601124.30000000016</v>
      </c>
      <c r="D58" s="14">
        <v>37565.200000000004</v>
      </c>
      <c r="E58" s="14">
        <f>85499.3+17969.8</f>
        <v>103469.1</v>
      </c>
      <c r="F58" s="14">
        <v>8284.6999999999989</v>
      </c>
      <c r="G58" s="15">
        <v>1607.2</v>
      </c>
      <c r="H58" s="14">
        <f t="shared" si="12"/>
        <v>1295715.9000000001</v>
      </c>
      <c r="I58" s="14">
        <v>322281.89999999997</v>
      </c>
      <c r="J58" s="14">
        <v>270225</v>
      </c>
      <c r="K58" s="14">
        <v>8139.9000000000005</v>
      </c>
      <c r="L58" s="14">
        <v>77518.600000000006</v>
      </c>
      <c r="M58" s="14">
        <v>0</v>
      </c>
      <c r="N58" s="15">
        <v>58</v>
      </c>
      <c r="O58" s="14">
        <f t="shared" si="13"/>
        <v>678223.39999999991</v>
      </c>
    </row>
    <row r="59" spans="1:15" s="6" customFormat="1">
      <c r="A59" s="12">
        <v>44196</v>
      </c>
      <c r="B59" s="13">
        <v>629948.30000000005</v>
      </c>
      <c r="C59" s="13">
        <v>597242.99999999977</v>
      </c>
      <c r="D59" s="14">
        <v>28337.7</v>
      </c>
      <c r="E59" s="14">
        <f>90869.8+14327.1</f>
        <v>105196.90000000001</v>
      </c>
      <c r="F59" s="14">
        <v>7490.7999999999993</v>
      </c>
      <c r="G59" s="15">
        <v>1624.6</v>
      </c>
      <c r="H59" s="14">
        <f t="shared" si="12"/>
        <v>1369841.2999999998</v>
      </c>
      <c r="I59" s="14">
        <v>304515.8</v>
      </c>
      <c r="J59" s="14">
        <v>326371.09999999998</v>
      </c>
      <c r="K59" s="14">
        <v>7813.2</v>
      </c>
      <c r="L59" s="14">
        <v>84579.599999999977</v>
      </c>
      <c r="M59" s="14">
        <v>0</v>
      </c>
      <c r="N59" s="15">
        <v>118.3</v>
      </c>
      <c r="O59" s="14">
        <f t="shared" si="13"/>
        <v>723397.99999999988</v>
      </c>
    </row>
    <row r="60" spans="1:15" s="6" customFormat="1">
      <c r="A60" s="12">
        <v>44286</v>
      </c>
      <c r="B60" s="13">
        <v>651465.10000000009</v>
      </c>
      <c r="C60" s="13">
        <v>596336.20000000019</v>
      </c>
      <c r="D60" s="14">
        <v>60046.69999999999</v>
      </c>
      <c r="E60" s="14">
        <v>126729.5</v>
      </c>
      <c r="F60" s="14">
        <v>8909.1</v>
      </c>
      <c r="G60" s="15">
        <v>2056.3000000000002</v>
      </c>
      <c r="H60" s="14">
        <f t="shared" si="12"/>
        <v>1445542.9000000004</v>
      </c>
      <c r="I60" s="14">
        <v>325847.59999999998</v>
      </c>
      <c r="J60" s="14">
        <v>364319.4</v>
      </c>
      <c r="K60" s="14">
        <v>6175.1</v>
      </c>
      <c r="L60" s="14">
        <v>77202.3</v>
      </c>
      <c r="M60" s="14">
        <v>0</v>
      </c>
      <c r="N60" s="15">
        <v>118.9</v>
      </c>
      <c r="O60" s="14">
        <f t="shared" si="13"/>
        <v>773663.3</v>
      </c>
    </row>
    <row r="61" spans="1:15" s="6" customFormat="1">
      <c r="A61" s="12">
        <v>44377</v>
      </c>
      <c r="B61" s="13">
        <v>675787</v>
      </c>
      <c r="C61" s="13">
        <v>711133.5</v>
      </c>
      <c r="D61" s="14">
        <v>46165.7</v>
      </c>
      <c r="E61" s="14">
        <v>135910.29999999999</v>
      </c>
      <c r="F61" s="14">
        <v>8262.2999999999993</v>
      </c>
      <c r="G61" s="15">
        <v>12617.2</v>
      </c>
      <c r="H61" s="14">
        <f t="shared" si="12"/>
        <v>1589876</v>
      </c>
      <c r="I61" s="14">
        <v>329327.2</v>
      </c>
      <c r="J61" s="14">
        <v>403772.80000000005</v>
      </c>
      <c r="K61" s="14">
        <v>12034.199999999997</v>
      </c>
      <c r="L61" s="14">
        <v>76272.399999999965</v>
      </c>
      <c r="M61" s="14">
        <v>0.3</v>
      </c>
      <c r="N61" s="15">
        <v>256.5</v>
      </c>
      <c r="O61" s="14">
        <f t="shared" si="13"/>
        <v>821663.39999999991</v>
      </c>
    </row>
    <row r="62" spans="1:15" s="6" customFormat="1">
      <c r="A62" s="12">
        <v>44440</v>
      </c>
      <c r="B62" s="13">
        <v>742842.7</v>
      </c>
      <c r="C62" s="13">
        <v>731253.20000000007</v>
      </c>
      <c r="D62" s="14">
        <v>55080.500000000007</v>
      </c>
      <c r="E62" s="14">
        <v>130419.6</v>
      </c>
      <c r="F62" s="14">
        <v>2905.4</v>
      </c>
      <c r="G62" s="15">
        <v>12942.8</v>
      </c>
      <c r="H62" s="14">
        <f t="shared" si="12"/>
        <v>1675444.2</v>
      </c>
      <c r="I62" s="14">
        <v>396641.1</v>
      </c>
      <c r="J62" s="14">
        <v>464593.79999999993</v>
      </c>
      <c r="K62" s="14">
        <v>12013.5</v>
      </c>
      <c r="L62" s="14">
        <v>90827.4</v>
      </c>
      <c r="M62" s="14">
        <v>0.3</v>
      </c>
      <c r="N62" s="15">
        <v>266.60000000000002</v>
      </c>
      <c r="O62" s="14">
        <f t="shared" si="13"/>
        <v>964342.7</v>
      </c>
    </row>
    <row r="63" spans="1:15" s="6" customFormat="1">
      <c r="A63" s="12">
        <v>44536</v>
      </c>
      <c r="B63" s="13">
        <v>726311.6</v>
      </c>
      <c r="C63" s="13">
        <v>653924</v>
      </c>
      <c r="D63" s="14">
        <v>53288.799999999996</v>
      </c>
      <c r="E63" s="14">
        <v>123483.6</v>
      </c>
      <c r="F63" s="14">
        <v>4166.8999999999996</v>
      </c>
      <c r="G63" s="15">
        <v>7992.5</v>
      </c>
      <c r="H63" s="14">
        <f t="shared" si="12"/>
        <v>1569167.4000000001</v>
      </c>
      <c r="I63" s="14">
        <v>425242.9</v>
      </c>
      <c r="J63" s="14">
        <v>448324.3</v>
      </c>
      <c r="K63" s="14">
        <v>6305.3999999999987</v>
      </c>
      <c r="L63" s="14">
        <v>107204.4</v>
      </c>
      <c r="M63" s="14">
        <v>0</v>
      </c>
      <c r="N63" s="15">
        <v>158.6</v>
      </c>
      <c r="O63" s="14">
        <f t="shared" si="13"/>
        <v>987235.6</v>
      </c>
    </row>
    <row r="64" spans="1:15" s="6" customFormat="1">
      <c r="A64" s="12" t="s">
        <v>41</v>
      </c>
      <c r="B64" s="13">
        <v>754154.00000000012</v>
      </c>
      <c r="C64" s="13">
        <v>705334.5</v>
      </c>
      <c r="D64" s="14">
        <v>68176</v>
      </c>
      <c r="E64" s="14">
        <v>131121.5</v>
      </c>
      <c r="F64" s="14">
        <v>3094.7</v>
      </c>
      <c r="G64" s="15">
        <v>26574.9</v>
      </c>
      <c r="H64" s="14">
        <f t="shared" si="12"/>
        <v>1688455.5999999999</v>
      </c>
      <c r="I64" s="14">
        <v>435515.00000000006</v>
      </c>
      <c r="J64" s="14">
        <v>464028.4</v>
      </c>
      <c r="K64" s="14">
        <v>27753.299999999996</v>
      </c>
      <c r="L64" s="14">
        <v>107638.7</v>
      </c>
      <c r="M64" s="14">
        <v>0</v>
      </c>
      <c r="N64" s="15">
        <v>89.899999999999991</v>
      </c>
      <c r="O64" s="14">
        <f t="shared" si="13"/>
        <v>1035025.3000000002</v>
      </c>
    </row>
    <row r="65" spans="1:15" s="6" customFormat="1">
      <c r="A65" s="12" t="s">
        <v>42</v>
      </c>
      <c r="B65" s="13">
        <v>780737.89999999991</v>
      </c>
      <c r="C65" s="13">
        <v>895845.3</v>
      </c>
      <c r="D65" s="14">
        <v>39631.299999999996</v>
      </c>
      <c r="E65" s="14">
        <v>159159.20000000001</v>
      </c>
      <c r="F65" s="14">
        <v>14305.5</v>
      </c>
      <c r="G65" s="15">
        <v>27800.799999999999</v>
      </c>
      <c r="H65" s="14">
        <f t="shared" si="12"/>
        <v>1917480</v>
      </c>
      <c r="I65" s="14">
        <v>419030.29999999993</v>
      </c>
      <c r="J65" s="14">
        <v>489751.59999999992</v>
      </c>
      <c r="K65" s="14">
        <v>5340.6</v>
      </c>
      <c r="L65" s="14">
        <v>111579.29999999999</v>
      </c>
      <c r="M65" s="14">
        <v>0</v>
      </c>
      <c r="N65" s="15">
        <v>80.699999999999989</v>
      </c>
      <c r="O65" s="14">
        <f t="shared" si="13"/>
        <v>1025782.4999999998</v>
      </c>
    </row>
    <row r="66" spans="1:15" s="6" customFormat="1">
      <c r="A66" s="12" t="s">
        <v>43</v>
      </c>
      <c r="B66" s="13">
        <v>879438.60000000009</v>
      </c>
      <c r="C66" s="13">
        <v>1048382.7999999999</v>
      </c>
      <c r="D66" s="14">
        <v>83706.3</v>
      </c>
      <c r="E66" s="14">
        <v>149906.1</v>
      </c>
      <c r="F66" s="14">
        <v>22064.199999999997</v>
      </c>
      <c r="G66" s="15">
        <v>4182.3</v>
      </c>
      <c r="H66" s="14">
        <f t="shared" si="12"/>
        <v>2187680.2999999998</v>
      </c>
      <c r="I66" s="14">
        <v>438530.40000000008</v>
      </c>
      <c r="J66" s="14">
        <v>553086.00000000012</v>
      </c>
      <c r="K66" s="14">
        <v>7405.5</v>
      </c>
      <c r="L66" s="14">
        <v>123587.09999999998</v>
      </c>
      <c r="M66" s="14">
        <v>0</v>
      </c>
      <c r="N66" s="15">
        <v>90.1</v>
      </c>
      <c r="O66" s="14">
        <f t="shared" si="13"/>
        <v>1122699.1000000001</v>
      </c>
    </row>
    <row r="67" spans="1:15" s="6" customFormat="1">
      <c r="A67" s="12" t="s">
        <v>44</v>
      </c>
      <c r="B67" s="13">
        <v>980994.7</v>
      </c>
      <c r="C67" s="13">
        <v>1055465.1000000001</v>
      </c>
      <c r="D67" s="14">
        <v>118825.79999999999</v>
      </c>
      <c r="E67" s="14">
        <v>168204.90000000002</v>
      </c>
      <c r="F67" s="14">
        <v>14473.5</v>
      </c>
      <c r="G67" s="15">
        <v>73644.600000000006</v>
      </c>
      <c r="H67" s="14">
        <f t="shared" si="12"/>
        <v>2411608.6</v>
      </c>
      <c r="I67" s="14">
        <v>491433.30000000005</v>
      </c>
      <c r="J67" s="14">
        <v>619820.00000000012</v>
      </c>
      <c r="K67" s="14">
        <v>3803.2</v>
      </c>
      <c r="L67" s="14">
        <v>120302.79999999997</v>
      </c>
      <c r="M67" s="14">
        <v>0</v>
      </c>
      <c r="N67" s="15">
        <v>278.2</v>
      </c>
      <c r="O67" s="14">
        <f t="shared" si="13"/>
        <v>1235637.5000000002</v>
      </c>
    </row>
    <row r="68" spans="1:15" s="6" customFormat="1">
      <c r="A68" s="12" t="s">
        <v>45</v>
      </c>
      <c r="B68" s="13">
        <v>1007055.4000000001</v>
      </c>
      <c r="C68" s="13">
        <v>997510.1</v>
      </c>
      <c r="D68" s="14">
        <v>143149.80000000002</v>
      </c>
      <c r="E68" s="14">
        <v>147996.59999999998</v>
      </c>
      <c r="F68" s="14">
        <v>8075.5999999999995</v>
      </c>
      <c r="G68" s="15">
        <v>8489.7999999999993</v>
      </c>
      <c r="H68" s="14">
        <f t="shared" si="12"/>
        <v>2312277.2999999998</v>
      </c>
      <c r="I68" s="14">
        <v>469711.7</v>
      </c>
      <c r="J68" s="14">
        <v>626474.29999999981</v>
      </c>
      <c r="K68" s="14">
        <v>4064.7</v>
      </c>
      <c r="L68" s="14">
        <v>135508.80000000002</v>
      </c>
      <c r="M68" s="14">
        <v>0</v>
      </c>
      <c r="N68" s="15">
        <v>2102.1999999999998</v>
      </c>
      <c r="O68" s="14">
        <f t="shared" si="13"/>
        <v>1237861.6999999997</v>
      </c>
    </row>
    <row r="69" spans="1:15" s="6" customFormat="1">
      <c r="A69" s="12" t="s">
        <v>46</v>
      </c>
      <c r="B69" s="13">
        <v>1265612.2000000002</v>
      </c>
      <c r="C69" s="13">
        <v>956992.9</v>
      </c>
      <c r="D69" s="14">
        <v>203493.39999999997</v>
      </c>
      <c r="E69" s="14">
        <v>232125.2</v>
      </c>
      <c r="F69" s="14">
        <v>6974.7999999999993</v>
      </c>
      <c r="G69" s="15">
        <v>5582.4</v>
      </c>
      <c r="H69" s="14">
        <f t="shared" si="12"/>
        <v>2670780.9</v>
      </c>
      <c r="I69" s="14">
        <v>586623.19999999995</v>
      </c>
      <c r="J69" s="14">
        <v>604678.99999999988</v>
      </c>
      <c r="K69" s="14">
        <v>3902.5999999999995</v>
      </c>
      <c r="L69" s="14">
        <v>128931.49999999999</v>
      </c>
      <c r="M69" s="14">
        <v>0</v>
      </c>
      <c r="N69" s="15">
        <v>2136.9</v>
      </c>
      <c r="O69" s="14">
        <f t="shared" si="13"/>
        <v>1326273.1999999997</v>
      </c>
    </row>
    <row r="70" spans="1:15" s="6" customFormat="1">
      <c r="A70" s="12" t="s">
        <v>47</v>
      </c>
      <c r="B70" s="13">
        <v>1116311.2</v>
      </c>
      <c r="C70" s="13">
        <v>1019848.6000000002</v>
      </c>
      <c r="D70" s="14">
        <v>214420.9</v>
      </c>
      <c r="E70" s="14">
        <v>167949.8</v>
      </c>
      <c r="F70" s="14">
        <v>11659.6</v>
      </c>
      <c r="G70" s="15">
        <v>5947.7999999999993</v>
      </c>
      <c r="H70" s="14">
        <f t="shared" si="12"/>
        <v>2536137.9</v>
      </c>
      <c r="I70" s="14">
        <v>577755.30000000005</v>
      </c>
      <c r="J70" s="14">
        <v>607408.39999999991</v>
      </c>
      <c r="K70" s="14">
        <v>2968.7</v>
      </c>
      <c r="L70" s="14">
        <v>144544.5</v>
      </c>
      <c r="M70" s="14">
        <v>0</v>
      </c>
      <c r="N70" s="15">
        <v>2080.1999999999998</v>
      </c>
      <c r="O70" s="14">
        <f t="shared" si="13"/>
        <v>1334757.0999999999</v>
      </c>
    </row>
    <row r="71" spans="1:15" s="6" customFormat="1">
      <c r="A71" s="12" t="s">
        <v>48</v>
      </c>
      <c r="B71" s="13">
        <v>1241335.5</v>
      </c>
      <c r="C71" s="13">
        <v>1037123.6000000001</v>
      </c>
      <c r="D71" s="14">
        <v>181928.5</v>
      </c>
      <c r="E71" s="14">
        <v>194092</v>
      </c>
      <c r="F71" s="14">
        <v>8673.4000000000015</v>
      </c>
      <c r="G71" s="15">
        <v>5298</v>
      </c>
      <c r="H71" s="14">
        <f t="shared" si="12"/>
        <v>2668451</v>
      </c>
      <c r="I71" s="14">
        <v>646675.20000000007</v>
      </c>
      <c r="J71" s="14">
        <v>621369.19999999995</v>
      </c>
      <c r="K71" s="14">
        <v>1989.3</v>
      </c>
      <c r="L71" s="14">
        <v>131832.49999999997</v>
      </c>
      <c r="M71" s="14">
        <v>0</v>
      </c>
      <c r="N71" s="15">
        <v>1154.6000000000001</v>
      </c>
      <c r="O71" s="14">
        <f t="shared" si="13"/>
        <v>1403020.8</v>
      </c>
    </row>
    <row r="72" spans="1:15" s="6" customFormat="1">
      <c r="A72" s="12" t="s">
        <v>49</v>
      </c>
      <c r="B72" s="13">
        <v>1419384.5999999999</v>
      </c>
      <c r="C72" s="13">
        <v>779366.20000000007</v>
      </c>
      <c r="D72" s="14">
        <v>186524.79999999999</v>
      </c>
      <c r="E72" s="14">
        <v>216721.69999999998</v>
      </c>
      <c r="F72" s="14">
        <v>8605.6999999999989</v>
      </c>
      <c r="G72" s="15">
        <v>5596.9</v>
      </c>
      <c r="H72" s="14">
        <f t="shared" si="12"/>
        <v>2616199.9</v>
      </c>
      <c r="I72" s="14">
        <v>634978.09999999986</v>
      </c>
      <c r="J72" s="14">
        <v>658689.60000000009</v>
      </c>
      <c r="K72" s="14">
        <v>4978.6000000000004</v>
      </c>
      <c r="L72" s="14">
        <v>146296.29999999999</v>
      </c>
      <c r="M72" s="14">
        <v>0</v>
      </c>
      <c r="N72" s="15">
        <v>1110.0999999999999</v>
      </c>
      <c r="O72" s="14">
        <f t="shared" si="13"/>
        <v>1446052.7000000002</v>
      </c>
    </row>
    <row r="73" spans="1:15" s="6" customFormat="1">
      <c r="A73" s="12" t="s">
        <v>50</v>
      </c>
      <c r="B73" s="13">
        <v>1209387.2</v>
      </c>
      <c r="C73" s="13">
        <v>1228047.5</v>
      </c>
      <c r="D73" s="14">
        <v>189038</v>
      </c>
      <c r="E73" s="14">
        <v>240423.30000000002</v>
      </c>
      <c r="F73" s="14">
        <v>10168.599999999999</v>
      </c>
      <c r="G73" s="15">
        <v>5637.2000000000007</v>
      </c>
      <c r="H73" s="14">
        <f t="shared" si="12"/>
        <v>2882701.8000000003</v>
      </c>
      <c r="I73" s="14">
        <v>673469</v>
      </c>
      <c r="J73" s="14">
        <v>656957.19999999995</v>
      </c>
      <c r="K73" s="14">
        <v>7289.6</v>
      </c>
      <c r="L73" s="14">
        <v>161468.50000000003</v>
      </c>
      <c r="M73" s="14">
        <v>0</v>
      </c>
      <c r="N73" s="15">
        <v>1042.6999999999998</v>
      </c>
      <c r="O73" s="14">
        <f t="shared" si="13"/>
        <v>1500227</v>
      </c>
    </row>
    <row r="74" spans="1:15" s="6" customFormat="1">
      <c r="A74" s="12" t="s">
        <v>51</v>
      </c>
      <c r="B74" s="13">
        <v>1420864.3999999997</v>
      </c>
      <c r="C74" s="13">
        <v>1171259.3999999999</v>
      </c>
      <c r="D74" s="14">
        <v>223086.3</v>
      </c>
      <c r="E74" s="14">
        <v>269820.7</v>
      </c>
      <c r="F74" s="14">
        <v>7699.1</v>
      </c>
      <c r="G74" s="15">
        <v>3416.4999999999995</v>
      </c>
      <c r="H74" s="14">
        <f t="shared" si="12"/>
        <v>3096146.4</v>
      </c>
      <c r="I74" s="14">
        <v>694603.7</v>
      </c>
      <c r="J74" s="14">
        <v>696037.7</v>
      </c>
      <c r="K74" s="14">
        <v>12996.1</v>
      </c>
      <c r="L74" s="14">
        <v>154850.20000000001</v>
      </c>
      <c r="M74" s="14">
        <v>0</v>
      </c>
      <c r="N74" s="15">
        <v>1618.7</v>
      </c>
      <c r="O74" s="14">
        <f t="shared" si="13"/>
        <v>1560106.4</v>
      </c>
    </row>
    <row r="75" spans="1:15" s="6" customFormat="1">
      <c r="A75" s="12" t="s">
        <v>52</v>
      </c>
      <c r="B75" s="13">
        <v>1480762.5999999996</v>
      </c>
      <c r="C75" s="13">
        <v>1339679.6000000001</v>
      </c>
      <c r="D75" s="14">
        <v>287960.80000000005</v>
      </c>
      <c r="E75" s="14">
        <v>280388.1999999999</v>
      </c>
      <c r="F75" s="14">
        <v>6019.1999999999989</v>
      </c>
      <c r="G75" s="15">
        <v>22412.7</v>
      </c>
      <c r="H75" s="14">
        <v>3417223.1</v>
      </c>
      <c r="I75" s="14">
        <v>745706.8</v>
      </c>
      <c r="J75" s="14">
        <v>677323.3</v>
      </c>
      <c r="K75" s="14">
        <v>29594.3</v>
      </c>
      <c r="L75" s="14">
        <v>169519.10000000003</v>
      </c>
      <c r="M75" s="14"/>
      <c r="N75" s="15">
        <v>885.5</v>
      </c>
      <c r="O75" s="14">
        <v>1623029.0000000002</v>
      </c>
    </row>
    <row r="76" spans="1:15" s="6" customFormat="1">
      <c r="A76" s="12" t="s">
        <v>53</v>
      </c>
      <c r="B76" s="13">
        <v>1644906.7999999998</v>
      </c>
      <c r="C76" s="13">
        <v>1282708.7</v>
      </c>
      <c r="D76" s="14">
        <v>338004.1</v>
      </c>
      <c r="E76" s="14">
        <v>260080.8</v>
      </c>
      <c r="F76" s="14">
        <v>22149.199999999993</v>
      </c>
      <c r="G76" s="15">
        <v>12379.399999999998</v>
      </c>
      <c r="H76" s="14">
        <v>3560229</v>
      </c>
      <c r="I76" s="14">
        <v>789843.8</v>
      </c>
      <c r="J76" s="14">
        <v>649010.10000000009</v>
      </c>
      <c r="K76" s="14">
        <v>33821.100000000006</v>
      </c>
      <c r="L76" s="14">
        <v>182820.2</v>
      </c>
      <c r="M76" s="14"/>
      <c r="N76" s="15">
        <v>930.5</v>
      </c>
      <c r="O76" s="14">
        <v>1656425.7000000002</v>
      </c>
    </row>
    <row r="77" spans="1:15" s="6" customFormat="1">
      <c r="A77" s="12" t="s">
        <v>82</v>
      </c>
      <c r="B77" s="13">
        <v>1693015.8999999994</v>
      </c>
      <c r="C77" s="13">
        <v>1304480.0999999999</v>
      </c>
      <c r="D77" s="14">
        <v>305157.20000000007</v>
      </c>
      <c r="E77" s="14">
        <v>358275.49999999994</v>
      </c>
      <c r="F77" s="14">
        <v>32061</v>
      </c>
      <c r="G77" s="15">
        <v>5121.3999999999996</v>
      </c>
      <c r="H77" s="14">
        <v>3698111.0999999992</v>
      </c>
      <c r="I77" s="14">
        <v>806107.10000000009</v>
      </c>
      <c r="J77" s="14">
        <v>713667.3</v>
      </c>
      <c r="K77" s="14">
        <v>32120.399999999998</v>
      </c>
      <c r="L77" s="14">
        <v>191075.90000000002</v>
      </c>
      <c r="M77" s="14"/>
      <c r="N77" s="15">
        <v>2864.4</v>
      </c>
      <c r="O77" s="14">
        <v>1745835.1</v>
      </c>
    </row>
    <row r="78" spans="1:15" s="6" customFormat="1">
      <c r="A78" s="12" t="s">
        <v>85</v>
      </c>
      <c r="B78" s="13">
        <v>1685154.7000000002</v>
      </c>
      <c r="C78" s="13">
        <v>1456988.1</v>
      </c>
      <c r="D78" s="14">
        <v>286180.39999999997</v>
      </c>
      <c r="E78" s="14">
        <v>403020.99999999994</v>
      </c>
      <c r="F78" s="14">
        <v>25517.699999999993</v>
      </c>
      <c r="G78" s="15">
        <v>34439</v>
      </c>
      <c r="H78" s="14">
        <v>3891300.9000000004</v>
      </c>
      <c r="I78" s="14">
        <v>811068.20000000019</v>
      </c>
      <c r="J78" s="14">
        <v>744784.3</v>
      </c>
      <c r="K78" s="14">
        <v>37956.000000000007</v>
      </c>
      <c r="L78" s="14">
        <v>208440.49999999994</v>
      </c>
      <c r="M78" s="14"/>
      <c r="N78" s="15">
        <v>4047.2</v>
      </c>
      <c r="O78" s="14">
        <v>1806296.2000000002</v>
      </c>
    </row>
    <row r="79" spans="1:15" s="6" customFormat="1">
      <c r="A79" s="12" t="s">
        <v>89</v>
      </c>
      <c r="B79" s="13">
        <v>1797605.4999999995</v>
      </c>
      <c r="C79" s="13">
        <v>1683966.5999999999</v>
      </c>
      <c r="D79" s="14">
        <v>248548.5</v>
      </c>
      <c r="E79" s="14">
        <v>387971.60000000003</v>
      </c>
      <c r="F79" s="14">
        <v>30329.1</v>
      </c>
      <c r="G79" s="15">
        <v>10144.4</v>
      </c>
      <c r="H79" s="14">
        <v>4158565.6999999997</v>
      </c>
      <c r="I79" s="14">
        <v>818798.5</v>
      </c>
      <c r="J79" s="14">
        <v>760529.3</v>
      </c>
      <c r="K79" s="14">
        <v>43329.599999999999</v>
      </c>
      <c r="L79" s="14">
        <v>230994.3</v>
      </c>
      <c r="M79" s="14"/>
      <c r="N79" s="15">
        <v>3484.3999999999996</v>
      </c>
      <c r="O79" s="14">
        <v>1857136.1</v>
      </c>
    </row>
    <row r="80" spans="1:15" s="6" customFormat="1">
      <c r="A80" s="12" t="s">
        <v>93</v>
      </c>
      <c r="B80" s="13">
        <v>1864065.1999999997</v>
      </c>
      <c r="C80" s="13">
        <v>1729026.6000000003</v>
      </c>
      <c r="D80" s="14">
        <v>206807.99999999997</v>
      </c>
      <c r="E80" s="14">
        <v>308054.19999999995</v>
      </c>
      <c r="F80" s="14">
        <v>19380.599999999999</v>
      </c>
      <c r="G80" s="15">
        <v>13762.000000000002</v>
      </c>
      <c r="H80" s="14">
        <v>4141096.6</v>
      </c>
      <c r="I80" s="14">
        <v>864637.8</v>
      </c>
      <c r="J80" s="14">
        <v>672732.50000000012</v>
      </c>
      <c r="K80" s="14">
        <v>62632.9</v>
      </c>
      <c r="L80" s="14">
        <v>251340.79999999999</v>
      </c>
      <c r="M80" s="14"/>
      <c r="N80" s="15">
        <v>6274.1</v>
      </c>
      <c r="O80" s="14">
        <v>1857618.1000000003</v>
      </c>
    </row>
    <row r="81" spans="1:15" s="6" customFormat="1">
      <c r="A81" s="62" t="s">
        <v>4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4"/>
    </row>
  </sheetData>
  <mergeCells count="5">
    <mergeCell ref="A81:O81"/>
    <mergeCell ref="A4:O4"/>
    <mergeCell ref="A6:A7"/>
    <mergeCell ref="B6:H6"/>
    <mergeCell ref="I6:O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24" sqref="O24"/>
    </sheetView>
  </sheetViews>
  <sheetFormatPr defaultColWidth="10.6640625" defaultRowHeight="15.75"/>
  <cols>
    <col min="1" max="1" width="26.6640625" customWidth="1"/>
    <col min="2" max="2" width="12.21875" customWidth="1"/>
    <col min="3" max="3" width="11.21875" customWidth="1"/>
    <col min="4" max="4" width="12.33203125" customWidth="1"/>
    <col min="6" max="6" width="14.5546875" customWidth="1"/>
    <col min="7" max="7" width="15.44140625" customWidth="1"/>
    <col min="9" max="9" width="12.5546875" customWidth="1"/>
    <col min="10" max="10" width="12" customWidth="1"/>
    <col min="11" max="11" width="12.44140625" customWidth="1"/>
    <col min="13" max="13" width="14.44140625" customWidth="1"/>
    <col min="14" max="14" width="15.1093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35" t="s">
        <v>1</v>
      </c>
      <c r="C6" s="35" t="s">
        <v>5</v>
      </c>
      <c r="D6" s="36" t="s">
        <v>6</v>
      </c>
      <c r="E6" s="35" t="s">
        <v>7</v>
      </c>
      <c r="F6" s="35" t="s">
        <v>8</v>
      </c>
      <c r="G6" s="35" t="s">
        <v>9</v>
      </c>
      <c r="H6" s="35" t="s">
        <v>2</v>
      </c>
      <c r="I6" s="35" t="s">
        <v>10</v>
      </c>
      <c r="J6" s="35" t="s">
        <v>5</v>
      </c>
      <c r="K6" s="36" t="s">
        <v>11</v>
      </c>
      <c r="L6" s="35" t="s">
        <v>7</v>
      </c>
      <c r="M6" s="35" t="s">
        <v>8</v>
      </c>
      <c r="N6" s="35" t="s">
        <v>9</v>
      </c>
      <c r="O6" s="35" t="s">
        <v>2</v>
      </c>
    </row>
    <row r="7" spans="1:15" s="6" customFormat="1">
      <c r="A7" s="40">
        <v>2008</v>
      </c>
      <c r="B7" s="13">
        <v>103932.4</v>
      </c>
      <c r="C7" s="13">
        <v>40671.000000000007</v>
      </c>
      <c r="D7" s="14">
        <v>21363.199999999997</v>
      </c>
      <c r="E7" s="15">
        <v>39031.300000000003</v>
      </c>
      <c r="F7" s="14">
        <v>1730.5</v>
      </c>
      <c r="G7" s="15">
        <v>333.5</v>
      </c>
      <c r="H7" s="14">
        <f t="shared" ref="H7:H8" si="0">SUM(B7:G7)</f>
        <v>207061.89999999997</v>
      </c>
      <c r="I7" s="14">
        <v>63450.8</v>
      </c>
      <c r="J7" s="14">
        <v>11550.8</v>
      </c>
      <c r="K7" s="14">
        <v>9384.2000000000007</v>
      </c>
      <c r="L7" s="14">
        <v>14877.299999999997</v>
      </c>
      <c r="M7" s="14">
        <v>550</v>
      </c>
      <c r="N7" s="15">
        <v>25.9</v>
      </c>
      <c r="O7" s="14">
        <f t="shared" ref="O7:O8" si="1">SUM(I7:N7)</f>
        <v>99839</v>
      </c>
    </row>
    <row r="8" spans="1:15" s="6" customFormat="1">
      <c r="A8" s="40">
        <v>2009</v>
      </c>
      <c r="B8" s="13">
        <v>135849.70000000001</v>
      </c>
      <c r="C8" s="13">
        <v>48040.500000000007</v>
      </c>
      <c r="D8" s="14">
        <v>16952.3</v>
      </c>
      <c r="E8" s="14">
        <v>42146.000000000007</v>
      </c>
      <c r="F8" s="14">
        <v>2249</v>
      </c>
      <c r="G8" s="15">
        <v>973.4000000000002</v>
      </c>
      <c r="H8" s="14">
        <f t="shared" si="0"/>
        <v>246210.9</v>
      </c>
      <c r="I8" s="14">
        <v>79802.900000000009</v>
      </c>
      <c r="J8" s="14">
        <v>15644.599999999999</v>
      </c>
      <c r="K8" s="14">
        <v>9351.7999999999993</v>
      </c>
      <c r="L8" s="14">
        <v>11732.1</v>
      </c>
      <c r="M8" s="14">
        <v>400</v>
      </c>
      <c r="N8" s="15">
        <v>6.5</v>
      </c>
      <c r="O8" s="14">
        <f t="shared" si="1"/>
        <v>116937.90000000001</v>
      </c>
    </row>
    <row r="9" spans="1:15" s="6" customFormat="1">
      <c r="A9" s="40">
        <v>2010</v>
      </c>
      <c r="B9" s="13">
        <v>182432.2</v>
      </c>
      <c r="C9" s="13">
        <v>68245.215502999999</v>
      </c>
      <c r="D9" s="14">
        <v>21443.200000000001</v>
      </c>
      <c r="E9" s="14">
        <v>50561.200000000004</v>
      </c>
      <c r="F9" s="14">
        <v>2545.3000000000002</v>
      </c>
      <c r="G9" s="15">
        <v>420.3</v>
      </c>
      <c r="H9" s="14">
        <f t="shared" ref="H9:H11" si="2">SUM(B9:G9)</f>
        <v>325647.41550300003</v>
      </c>
      <c r="I9" s="14">
        <v>105708.2</v>
      </c>
      <c r="J9" s="14">
        <v>19048.699999999997</v>
      </c>
      <c r="K9" s="14">
        <v>13557.199999999999</v>
      </c>
      <c r="L9" s="14">
        <v>14190.7</v>
      </c>
      <c r="M9" s="14">
        <v>530</v>
      </c>
      <c r="N9" s="15">
        <v>7.9</v>
      </c>
      <c r="O9" s="14">
        <f t="shared" ref="O9:O15" si="3">SUM(I9:N9)</f>
        <v>153042.70000000001</v>
      </c>
    </row>
    <row r="10" spans="1:15" s="6" customFormat="1">
      <c r="A10" s="40">
        <v>2011</v>
      </c>
      <c r="B10" s="13">
        <v>191401.36666666667</v>
      </c>
      <c r="C10" s="13">
        <v>57811.200000000004</v>
      </c>
      <c r="D10" s="14">
        <v>21500.100000000002</v>
      </c>
      <c r="E10" s="14">
        <v>51949.600000000006</v>
      </c>
      <c r="F10" s="14">
        <v>848.1</v>
      </c>
      <c r="G10" s="15">
        <v>723.5</v>
      </c>
      <c r="H10" s="14">
        <f t="shared" si="2"/>
        <v>324233.8666666667</v>
      </c>
      <c r="I10" s="14">
        <v>114948.2</v>
      </c>
      <c r="J10" s="14">
        <v>34009.299999999996</v>
      </c>
      <c r="K10" s="14">
        <v>23138</v>
      </c>
      <c r="L10" s="14">
        <v>18041.5</v>
      </c>
      <c r="M10" s="14">
        <v>230</v>
      </c>
      <c r="N10" s="15">
        <v>5.4</v>
      </c>
      <c r="O10" s="14">
        <f t="shared" si="3"/>
        <v>190372.4</v>
      </c>
    </row>
    <row r="11" spans="1:15" s="6" customFormat="1">
      <c r="A11" s="40">
        <v>2012</v>
      </c>
      <c r="B11" s="13">
        <v>197659.1</v>
      </c>
      <c r="C11" s="13">
        <v>82976.299999999988</v>
      </c>
      <c r="D11" s="14">
        <v>16096.800000000001</v>
      </c>
      <c r="E11" s="14">
        <v>50600.800000000003</v>
      </c>
      <c r="F11" s="14">
        <v>3398.2000000000003</v>
      </c>
      <c r="G11" s="15">
        <v>482.40000000000003</v>
      </c>
      <c r="H11" s="14">
        <f t="shared" si="2"/>
        <v>351213.60000000003</v>
      </c>
      <c r="I11" s="14">
        <v>142420.1</v>
      </c>
      <c r="J11" s="14">
        <v>22695.800000000003</v>
      </c>
      <c r="K11" s="14">
        <v>24065.600000000002</v>
      </c>
      <c r="L11" s="14">
        <v>31377.000000000004</v>
      </c>
      <c r="M11" s="14">
        <v>430</v>
      </c>
      <c r="N11" s="15">
        <v>48.2</v>
      </c>
      <c r="O11" s="14">
        <f t="shared" si="3"/>
        <v>221036.70000000004</v>
      </c>
    </row>
    <row r="12" spans="1:15" s="6" customFormat="1">
      <c r="A12" s="40">
        <v>2013</v>
      </c>
      <c r="B12" s="13">
        <v>193291.8</v>
      </c>
      <c r="C12" s="13">
        <v>90279.8</v>
      </c>
      <c r="D12" s="14">
        <v>25706.699999999997</v>
      </c>
      <c r="E12" s="14">
        <v>88838.999999999985</v>
      </c>
      <c r="F12" s="14">
        <v>3308.7</v>
      </c>
      <c r="G12" s="15">
        <v>998.5</v>
      </c>
      <c r="H12" s="14">
        <f t="shared" ref="H12:H13" si="4">SUM(B12:G12)</f>
        <v>402424.5</v>
      </c>
      <c r="I12" s="14">
        <v>157966.30000000002</v>
      </c>
      <c r="J12" s="14">
        <v>24661.4</v>
      </c>
      <c r="K12" s="14">
        <v>21172.699999999997</v>
      </c>
      <c r="L12" s="14">
        <v>59774.700000000012</v>
      </c>
      <c r="M12" s="14">
        <v>430</v>
      </c>
      <c r="N12" s="15">
        <v>18.2</v>
      </c>
      <c r="O12" s="14">
        <f t="shared" si="3"/>
        <v>264023.30000000005</v>
      </c>
    </row>
    <row r="13" spans="1:15" s="6" customFormat="1">
      <c r="A13" s="40">
        <v>2014</v>
      </c>
      <c r="B13" s="13">
        <v>214646.89999999997</v>
      </c>
      <c r="C13" s="13">
        <v>115720.39999999998</v>
      </c>
      <c r="D13" s="14">
        <v>18060.499999999996</v>
      </c>
      <c r="E13" s="14">
        <v>105125.2</v>
      </c>
      <c r="F13" s="14">
        <v>2610.1</v>
      </c>
      <c r="G13" s="15">
        <v>2147.5</v>
      </c>
      <c r="H13" s="14">
        <f t="shared" si="4"/>
        <v>458310.59999999992</v>
      </c>
      <c r="I13" s="14">
        <v>172190.69999999998</v>
      </c>
      <c r="J13" s="14">
        <v>34605.5</v>
      </c>
      <c r="K13" s="14">
        <v>13712.8</v>
      </c>
      <c r="L13" s="14">
        <v>67840.399999999994</v>
      </c>
      <c r="M13" s="14">
        <v>230</v>
      </c>
      <c r="N13" s="15">
        <v>14.9</v>
      </c>
      <c r="O13" s="14">
        <f t="shared" si="3"/>
        <v>288594.3</v>
      </c>
    </row>
    <row r="14" spans="1:15" s="6" customFormat="1">
      <c r="A14" s="40">
        <v>2015</v>
      </c>
      <c r="B14" s="13">
        <v>216304.20000000004</v>
      </c>
      <c r="C14" s="13">
        <v>123242.6</v>
      </c>
      <c r="D14" s="14">
        <v>22953.299999999996</v>
      </c>
      <c r="E14" s="14">
        <v>69022.7</v>
      </c>
      <c r="F14" s="14">
        <v>7505.3000000000011</v>
      </c>
      <c r="G14" s="15">
        <v>1823.1000000000001</v>
      </c>
      <c r="H14" s="14">
        <f>SUM(B14:G14)</f>
        <v>440851.20000000001</v>
      </c>
      <c r="I14" s="14">
        <v>191015.59999999998</v>
      </c>
      <c r="J14" s="14">
        <v>60016.999999999993</v>
      </c>
      <c r="K14" s="14">
        <v>21013.400000000005</v>
      </c>
      <c r="L14" s="14">
        <v>45981.000000000007</v>
      </c>
      <c r="M14" s="14">
        <v>8529.9</v>
      </c>
      <c r="N14" s="15">
        <v>831.7</v>
      </c>
      <c r="O14" s="14">
        <f t="shared" si="3"/>
        <v>327388.60000000003</v>
      </c>
    </row>
    <row r="15" spans="1:15" s="6" customFormat="1">
      <c r="A15" s="40">
        <v>2016</v>
      </c>
      <c r="B15" s="13">
        <v>276775.09999999998</v>
      </c>
      <c r="C15" s="13">
        <v>198178.40000000002</v>
      </c>
      <c r="D15" s="14">
        <v>26859.1</v>
      </c>
      <c r="E15" s="14">
        <v>67498.89999999998</v>
      </c>
      <c r="F15" s="14">
        <v>6477.2000000000007</v>
      </c>
      <c r="G15" s="15">
        <v>3304.7</v>
      </c>
      <c r="H15" s="14">
        <f t="shared" ref="H15" si="5">SUM(B15:G15)</f>
        <v>579093.39999999991</v>
      </c>
      <c r="I15" s="14">
        <v>161611.09999999998</v>
      </c>
      <c r="J15" s="14">
        <v>54656.3</v>
      </c>
      <c r="K15" s="14">
        <v>13533.6</v>
      </c>
      <c r="L15" s="14">
        <v>44297.299999999988</v>
      </c>
      <c r="M15" s="14">
        <v>8653.0000000000018</v>
      </c>
      <c r="N15" s="15">
        <v>33.299999999999997</v>
      </c>
      <c r="O15" s="14">
        <f t="shared" si="3"/>
        <v>282784.59999999992</v>
      </c>
    </row>
    <row r="16" spans="1:15" s="6" customFormat="1" ht="14.25" customHeight="1">
      <c r="A16" s="40">
        <v>2017</v>
      </c>
      <c r="B16" s="13">
        <v>315808.90000000002</v>
      </c>
      <c r="C16" s="13">
        <v>298478.2</v>
      </c>
      <c r="D16" s="14">
        <v>34852.6</v>
      </c>
      <c r="E16" s="14">
        <v>73007.899999999994</v>
      </c>
      <c r="F16" s="14">
        <v>6295.8</v>
      </c>
      <c r="G16" s="15">
        <v>3799.1</v>
      </c>
      <c r="H16" s="14">
        <f t="shared" ref="H16" si="6">SUM(B16:G16)</f>
        <v>732242.50000000012</v>
      </c>
      <c r="I16" s="14">
        <v>181441.80000000002</v>
      </c>
      <c r="J16" s="14">
        <v>91317.1</v>
      </c>
      <c r="K16" s="14">
        <v>14651.7</v>
      </c>
      <c r="L16" s="14">
        <v>49010.9</v>
      </c>
      <c r="M16" s="14">
        <v>8711</v>
      </c>
      <c r="N16" s="15">
        <v>51.1</v>
      </c>
      <c r="O16" s="14">
        <f t="shared" ref="O16" si="7">SUM(I16:N16)</f>
        <v>345183.60000000003</v>
      </c>
    </row>
    <row r="17" spans="1:15" s="6" customFormat="1">
      <c r="A17" s="40">
        <v>2018</v>
      </c>
      <c r="B17" s="13">
        <v>364202.89999999991</v>
      </c>
      <c r="C17" s="13">
        <v>439340.3</v>
      </c>
      <c r="D17" s="14">
        <v>31342.199999999997</v>
      </c>
      <c r="E17" s="14">
        <v>73087.600000000006</v>
      </c>
      <c r="F17" s="14">
        <v>7176.6</v>
      </c>
      <c r="G17" s="15">
        <v>3560.4000000000005</v>
      </c>
      <c r="H17" s="14">
        <f t="shared" ref="H17:H24" si="8">SUM(B17:G17)</f>
        <v>918709.99999999988</v>
      </c>
      <c r="I17" s="14">
        <v>205643.7</v>
      </c>
      <c r="J17" s="14">
        <v>126812.59999999999</v>
      </c>
      <c r="K17" s="14">
        <v>16996.3</v>
      </c>
      <c r="L17" s="14">
        <v>61655.399999999994</v>
      </c>
      <c r="M17" s="14">
        <v>4437.6000000000004</v>
      </c>
      <c r="N17" s="15">
        <v>172.5</v>
      </c>
      <c r="O17" s="14">
        <f t="shared" ref="O17:O24" si="9">SUM(I17:N17)</f>
        <v>415718.1</v>
      </c>
    </row>
    <row r="18" spans="1:15" s="6" customFormat="1">
      <c r="A18" s="40">
        <v>2019</v>
      </c>
      <c r="B18" s="13">
        <v>442464.9</v>
      </c>
      <c r="C18" s="13">
        <v>508679.3</v>
      </c>
      <c r="D18" s="14">
        <v>23681.200000000001</v>
      </c>
      <c r="E18" s="14">
        <f>74785+8349.2</f>
        <v>83134.2</v>
      </c>
      <c r="F18" s="14">
        <v>10257.9</v>
      </c>
      <c r="G18" s="15">
        <v>1919.2999999999997</v>
      </c>
      <c r="H18" s="14">
        <f t="shared" si="8"/>
        <v>1070136.7999999998</v>
      </c>
      <c r="I18" s="14">
        <v>270265.80000000005</v>
      </c>
      <c r="J18" s="14">
        <v>222431.4</v>
      </c>
      <c r="K18" s="14">
        <v>13628.7</v>
      </c>
      <c r="L18" s="14">
        <v>73425.199999999983</v>
      </c>
      <c r="M18" s="14">
        <v>4674.6000000000004</v>
      </c>
      <c r="N18" s="15">
        <v>207.29999999999998</v>
      </c>
      <c r="O18" s="14">
        <f t="shared" si="9"/>
        <v>584633.00000000012</v>
      </c>
    </row>
    <row r="19" spans="1:15" s="6" customFormat="1">
      <c r="A19" s="40">
        <v>2020</v>
      </c>
      <c r="B19" s="13">
        <v>629948.30000000005</v>
      </c>
      <c r="C19" s="13">
        <v>597242.99999999977</v>
      </c>
      <c r="D19" s="14">
        <v>28337.7</v>
      </c>
      <c r="E19" s="14">
        <f>90869.8+14327.1</f>
        <v>105196.90000000001</v>
      </c>
      <c r="F19" s="14">
        <v>7490.7999999999993</v>
      </c>
      <c r="G19" s="15">
        <v>1624.6</v>
      </c>
      <c r="H19" s="14">
        <f t="shared" si="8"/>
        <v>1369841.2999999998</v>
      </c>
      <c r="I19" s="14">
        <v>304515.8</v>
      </c>
      <c r="J19" s="14">
        <v>326371.09999999998</v>
      </c>
      <c r="K19" s="14">
        <v>7813.2</v>
      </c>
      <c r="L19" s="14">
        <v>84579.599999999977</v>
      </c>
      <c r="M19" s="14">
        <v>0</v>
      </c>
      <c r="N19" s="15">
        <v>118.3</v>
      </c>
      <c r="O19" s="14">
        <f t="shared" si="9"/>
        <v>723397.99999999988</v>
      </c>
    </row>
    <row r="20" spans="1:15" s="6" customFormat="1">
      <c r="A20" s="40">
        <v>2021</v>
      </c>
      <c r="B20" s="13">
        <v>726311.6</v>
      </c>
      <c r="C20" s="13">
        <v>653924</v>
      </c>
      <c r="D20" s="14">
        <v>53288.799999999996</v>
      </c>
      <c r="E20" s="14">
        <v>123483.6</v>
      </c>
      <c r="F20" s="14">
        <v>4166.8999999999996</v>
      </c>
      <c r="G20" s="15">
        <v>7992.5</v>
      </c>
      <c r="H20" s="14">
        <f t="shared" si="8"/>
        <v>1569167.4000000001</v>
      </c>
      <c r="I20" s="14">
        <v>425242.9</v>
      </c>
      <c r="J20" s="14">
        <v>448324.3</v>
      </c>
      <c r="K20" s="14">
        <v>6305.3999999999987</v>
      </c>
      <c r="L20" s="14">
        <v>107204.4</v>
      </c>
      <c r="M20" s="14">
        <v>0</v>
      </c>
      <c r="N20" s="15">
        <v>158.6</v>
      </c>
      <c r="O20" s="14">
        <f t="shared" si="9"/>
        <v>987235.6</v>
      </c>
    </row>
    <row r="21" spans="1:15" s="6" customFormat="1">
      <c r="A21" s="40">
        <v>2022</v>
      </c>
      <c r="B21" s="13">
        <v>980994.7</v>
      </c>
      <c r="C21" s="13">
        <v>1055465.1000000001</v>
      </c>
      <c r="D21" s="14">
        <v>118825.79999999999</v>
      </c>
      <c r="E21" s="14">
        <v>168204.90000000002</v>
      </c>
      <c r="F21" s="14">
        <v>14473.5</v>
      </c>
      <c r="G21" s="15">
        <v>73644.600000000006</v>
      </c>
      <c r="H21" s="14">
        <f t="shared" si="8"/>
        <v>2411608.6</v>
      </c>
      <c r="I21" s="14">
        <v>491433.30000000005</v>
      </c>
      <c r="J21" s="14">
        <v>619820.00000000012</v>
      </c>
      <c r="K21" s="14">
        <v>3803.2</v>
      </c>
      <c r="L21" s="14">
        <v>120302.79999999997</v>
      </c>
      <c r="M21" s="14">
        <v>0</v>
      </c>
      <c r="N21" s="15">
        <v>278.2</v>
      </c>
      <c r="O21" s="14">
        <f t="shared" si="9"/>
        <v>1235637.5000000002</v>
      </c>
    </row>
    <row r="22" spans="1:15" s="6" customFormat="1">
      <c r="A22" s="40">
        <v>2023</v>
      </c>
      <c r="B22" s="13">
        <v>1241335.5</v>
      </c>
      <c r="C22" s="13">
        <v>1037123.6000000001</v>
      </c>
      <c r="D22" s="14">
        <v>181928.5</v>
      </c>
      <c r="E22" s="14">
        <v>194092</v>
      </c>
      <c r="F22" s="14">
        <v>8673.4000000000015</v>
      </c>
      <c r="G22" s="15">
        <v>5298</v>
      </c>
      <c r="H22" s="14">
        <f t="shared" si="8"/>
        <v>2668451</v>
      </c>
      <c r="I22" s="14">
        <v>646675.20000000007</v>
      </c>
      <c r="J22" s="14">
        <v>621369.19999999995</v>
      </c>
      <c r="K22" s="14">
        <v>1989.3</v>
      </c>
      <c r="L22" s="14">
        <v>131832.49999999997</v>
      </c>
      <c r="M22" s="14">
        <v>0</v>
      </c>
      <c r="N22" s="15">
        <v>1154.6000000000001</v>
      </c>
      <c r="O22" s="14">
        <f t="shared" si="9"/>
        <v>1403020.8</v>
      </c>
    </row>
    <row r="23" spans="1:15" s="6" customFormat="1">
      <c r="A23" s="40">
        <v>2024</v>
      </c>
      <c r="B23" s="13">
        <v>1480762.5999999996</v>
      </c>
      <c r="C23" s="13">
        <v>1339679.6000000001</v>
      </c>
      <c r="D23" s="14">
        <v>287960.80000000005</v>
      </c>
      <c r="E23" s="14">
        <v>280388.1999999999</v>
      </c>
      <c r="F23" s="14">
        <v>6019.1999999999989</v>
      </c>
      <c r="G23" s="15">
        <v>22412.7</v>
      </c>
      <c r="H23" s="14">
        <f t="shared" si="8"/>
        <v>3417223.1</v>
      </c>
      <c r="I23" s="14">
        <v>745706.8</v>
      </c>
      <c r="J23" s="14">
        <v>677323.3</v>
      </c>
      <c r="K23" s="14">
        <v>29594.3</v>
      </c>
      <c r="L23" s="14">
        <v>169519.10000000003</v>
      </c>
      <c r="M23" s="14"/>
      <c r="N23" s="15">
        <v>885.5</v>
      </c>
      <c r="O23" s="14">
        <f t="shared" si="9"/>
        <v>1623029.0000000002</v>
      </c>
    </row>
    <row r="24" spans="1:15" s="6" customFormat="1">
      <c r="A24" s="40">
        <v>2025</v>
      </c>
      <c r="B24" s="13">
        <v>1797605.4999999995</v>
      </c>
      <c r="C24" s="13">
        <v>1683966.5999999999</v>
      </c>
      <c r="D24" s="14">
        <v>248548.5</v>
      </c>
      <c r="E24" s="14">
        <v>387971.60000000003</v>
      </c>
      <c r="F24" s="14">
        <v>30329.1</v>
      </c>
      <c r="G24" s="15">
        <v>10144.4</v>
      </c>
      <c r="H24" s="14">
        <f t="shared" si="8"/>
        <v>4158565.6999999997</v>
      </c>
      <c r="I24" s="14">
        <v>818798.5</v>
      </c>
      <c r="J24" s="14">
        <v>760529.3</v>
      </c>
      <c r="K24" s="14">
        <v>43329.599999999999</v>
      </c>
      <c r="L24" s="14">
        <v>230994.3</v>
      </c>
      <c r="M24" s="14"/>
      <c r="N24" s="15">
        <v>3484.3999999999996</v>
      </c>
      <c r="O24" s="14">
        <f t="shared" si="9"/>
        <v>1857136.1</v>
      </c>
    </row>
    <row r="25" spans="1:15" s="6" customFormat="1">
      <c r="A25" s="62" t="s">
        <v>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/>
    </row>
  </sheetData>
  <mergeCells count="5">
    <mergeCell ref="A25:O25"/>
    <mergeCell ref="A3:O3"/>
    <mergeCell ref="B5:H5"/>
    <mergeCell ref="I5:O5"/>
    <mergeCell ref="A5:A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2016-04-25T06:23:16Z</cp:lastPrinted>
  <dcterms:created xsi:type="dcterms:W3CDTF">2000-09-13T06:16:35Z</dcterms:created>
  <dcterms:modified xsi:type="dcterms:W3CDTF">2026-05-06T14:35:00Z</dcterms:modified>
</cp:coreProperties>
</file>