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ENGLISH" sheetId="1" r:id="rId1"/>
  </sheets>
  <definedNames>
    <definedName name="_xlnm.Print_Area" localSheetId="0">'ENGLISH'!$A$1:$E$387</definedName>
  </definedNames>
  <calcPr fullCalcOnLoad="1"/>
</workbook>
</file>

<file path=xl/sharedStrings.xml><?xml version="1.0" encoding="utf-8"?>
<sst xmlns="http://schemas.openxmlformats.org/spreadsheetml/2006/main" count="239" uniqueCount="60">
  <si>
    <t>I.2</t>
  </si>
  <si>
    <t>Q(T)</t>
  </si>
  <si>
    <t>V(MBIF)</t>
  </si>
  <si>
    <t>BIF/KG</t>
  </si>
  <si>
    <t>1995</t>
  </si>
  <si>
    <t>1996</t>
  </si>
  <si>
    <t>1997</t>
  </si>
  <si>
    <t>1998</t>
  </si>
  <si>
    <t>1999</t>
  </si>
  <si>
    <t xml:space="preserve">    1er Trim</t>
  </si>
  <si>
    <t xml:space="preserve">    2ème Trim</t>
  </si>
  <si>
    <t xml:space="preserve">    3ème Trim</t>
  </si>
  <si>
    <t xml:space="preserve">    4ème Trim</t>
  </si>
  <si>
    <t xml:space="preserve">     Avril</t>
  </si>
  <si>
    <t xml:space="preserve">     Mai</t>
  </si>
  <si>
    <t xml:space="preserve">              -</t>
  </si>
  <si>
    <t xml:space="preserve">                -</t>
  </si>
  <si>
    <t xml:space="preserve">            -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</si>
  <si>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</si>
  <si>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</si>
  <si>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</si>
  <si>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</si>
  <si>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</si>
  <si>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</si>
  <si>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</si>
  <si>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 Janvier</t>
  </si>
  <si>
    <t xml:space="preserve">     Février</t>
  </si>
  <si>
    <t xml:space="preserve">     Mars</t>
  </si>
  <si>
    <t xml:space="preserve">                  -</t>
  </si>
  <si>
    <t xml:space="preserve"> </t>
  </si>
  <si>
    <t xml:space="preserve">                              -</t>
  </si>
  <si>
    <t xml:space="preserve">                             -</t>
  </si>
  <si>
    <t>STATEMENT OF ARABICA COFFEE SALE CONTRACTS</t>
  </si>
  <si>
    <t>SALES</t>
  </si>
  <si>
    <t>AVERAGE PRICE</t>
  </si>
  <si>
    <t>Period</t>
  </si>
  <si>
    <t xml:space="preserve">    1st Quarter</t>
  </si>
  <si>
    <t xml:space="preserve">    2nd Quarter</t>
  </si>
  <si>
    <t xml:space="preserve">    3rd Quarter</t>
  </si>
  <si>
    <t xml:space="preserve">    4th Quarter</t>
  </si>
  <si>
    <t xml:space="preserve">     April</t>
  </si>
  <si>
    <t xml:space="preserve">     May</t>
  </si>
  <si>
    <t xml:space="preserve">     Jun</t>
  </si>
  <si>
    <t xml:space="preserve">     July</t>
  </si>
  <si>
    <t xml:space="preserve">     August</t>
  </si>
  <si>
    <t xml:space="preserve">     October</t>
  </si>
  <si>
    <t xml:space="preserve">     November</t>
  </si>
  <si>
    <t xml:space="preserve">     December</t>
  </si>
  <si>
    <t xml:space="preserve">     January</t>
  </si>
  <si>
    <t xml:space="preserve">     February</t>
  </si>
  <si>
    <t xml:space="preserve">     March</t>
  </si>
  <si>
    <t xml:space="preserve">     September</t>
  </si>
  <si>
    <t xml:space="preserve">     June</t>
  </si>
  <si>
    <t>Source: ARFIC</t>
  </si>
  <si>
    <t>CTS/LB*</t>
  </si>
  <si>
    <r>
      <t xml:space="preserve">    3</t>
    </r>
    <r>
      <rPr>
        <vertAlign val="superscript"/>
        <sz val="12"/>
        <rFont val="Helv"/>
        <family val="0"/>
      </rPr>
      <t>rd</t>
    </r>
    <r>
      <rPr>
        <sz val="12"/>
        <rFont val="Helv"/>
        <family val="0"/>
      </rPr>
      <t xml:space="preserve"> Quarter</t>
    </r>
  </si>
  <si>
    <r>
      <t xml:space="preserve">    4</t>
    </r>
    <r>
      <rPr>
        <vertAlign val="superscript"/>
        <sz val="12"/>
        <rFont val="Helv"/>
        <family val="0"/>
      </rPr>
      <t>th</t>
    </r>
    <r>
      <rPr>
        <sz val="12"/>
        <rFont val="Helv"/>
        <family val="0"/>
      </rPr>
      <t xml:space="preserve"> Quarter</t>
    </r>
  </si>
  <si>
    <r>
      <t xml:space="preserve">    1</t>
    </r>
    <r>
      <rPr>
        <vertAlign val="superscript"/>
        <sz val="12"/>
        <rFont val="Helv"/>
        <family val="0"/>
      </rPr>
      <t>st</t>
    </r>
    <r>
      <rPr>
        <sz val="12"/>
        <rFont val="Helv"/>
        <family val="0"/>
      </rPr>
      <t xml:space="preserve"> Quarter</t>
    </r>
  </si>
  <si>
    <r>
      <t xml:space="preserve">    2</t>
    </r>
    <r>
      <rPr>
        <vertAlign val="superscript"/>
        <sz val="12"/>
        <rFont val="Helv"/>
        <family val="0"/>
      </rPr>
      <t>nd</t>
    </r>
    <r>
      <rPr>
        <sz val="12"/>
        <rFont val="Helv"/>
        <family val="0"/>
      </rPr>
      <t xml:space="preserve"> Quarter</t>
    </r>
  </si>
  <si>
    <t>*: cents per lb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</si>
</sst>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General_)"/>
    <numFmt numFmtId="185" formatCode="_-* #,##0.0\ _F_-;\-* #,##0.0\ _F_-;_-* &quot;-&quot;??\ _F_-;_-@_-"/>
    <numFmt numFmtId="186" formatCode="_-* #,##0\ _F_-;\-* #,##0\ _F_-;_-* &quot;-&quot;??\ _F_-;_-@_-"/>
    <numFmt numFmtId="187" formatCode="#,##0.0"/>
    <numFmt numFmtId="188" formatCode="_-* #,##0.0000\ _F_-;\-* #,##0.0000\ _F_-;_-* &quot;-&quot;??\ _F_-;_-@_-"/>
    <numFmt numFmtId="189" formatCode="_-* #,##0.00000\ _F_-;\-* #,##0.00000\ _F_-;_-* &quot;-&quot;??\ _F_-;_-@_-"/>
    <numFmt numFmtId="190" formatCode="#,##0_ ;[Red]\-#,##0\ "/>
    <numFmt numFmtId="191" formatCode="#,##0.00_ ;\-#,##0.00\ "/>
    <numFmt numFmtId="192" formatCode="#,##0.00;[Red]#,##0.00"/>
    <numFmt numFmtId="193" formatCode="#,##0.0000"/>
    <numFmt numFmtId="194" formatCode="#,##0.0000_);\(#,##0.0000\)"/>
    <numFmt numFmtId="195" formatCode="#,##0.000000000"/>
    <numFmt numFmtId="196" formatCode="_-* #,##0.0\ _€_-;\-* #,##0.0\ _€_-;_-* &quot;-&quot;?\ _€_-;_-@_-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_-* #,##0.000\ _F_-;\-* #,##0.000\ _F_-;_-* &quot;-&quot;??\ _F_-;_-@_-"/>
  </numFmts>
  <fonts count="5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u val="singleAccounting"/>
      <sz val="12"/>
      <name val="Helv"/>
      <family val="0"/>
    </font>
    <font>
      <u val="single"/>
      <sz val="9.6"/>
      <color indexed="12"/>
      <name val="Helv"/>
      <family val="0"/>
    </font>
    <font>
      <u val="single"/>
      <sz val="9.6"/>
      <color indexed="36"/>
      <name val="Helv"/>
      <family val="0"/>
    </font>
    <font>
      <sz val="12"/>
      <color indexed="8"/>
      <name val="Helv"/>
      <family val="0"/>
    </font>
    <font>
      <b/>
      <sz val="14"/>
      <name val="Helv"/>
      <family val="0"/>
    </font>
    <font>
      <b/>
      <sz val="16"/>
      <name val="Helv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name val="Arial"/>
      <family val="2"/>
    </font>
    <font>
      <vertAlign val="superscript"/>
      <sz val="12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  <font>
      <b/>
      <sz val="11"/>
      <color rgb="FFFF0000"/>
      <name val="Calibri"/>
      <family val="2"/>
    </font>
    <font>
      <b/>
      <sz val="12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6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1" fontId="36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3" fillId="30" borderId="0" applyNumberFormat="0" applyBorder="0" applyAlignment="0" applyProtection="0"/>
    <xf numFmtId="0" fontId="36" fillId="0" borderId="0">
      <alignment/>
      <protection/>
    </xf>
    <xf numFmtId="0" fontId="13" fillId="0" borderId="0">
      <alignment/>
      <protection/>
    </xf>
    <xf numFmtId="9" fontId="4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220">
    <xf numFmtId="184" fontId="0" fillId="0" borderId="0" xfId="0" applyAlignment="1">
      <alignment/>
    </xf>
    <xf numFmtId="184" fontId="0" fillId="0" borderId="0" xfId="0" applyAlignment="1">
      <alignment horizontal="left"/>
    </xf>
    <xf numFmtId="37" fontId="0" fillId="0" borderId="0" xfId="0" applyNumberFormat="1" applyAlignment="1" applyProtection="1">
      <alignment/>
      <protection/>
    </xf>
    <xf numFmtId="183" fontId="0" fillId="0" borderId="0" xfId="47" applyFont="1" applyAlignment="1" applyProtection="1">
      <alignment/>
      <protection/>
    </xf>
    <xf numFmtId="183" fontId="0" fillId="0" borderId="0" xfId="47" applyFont="1" applyAlignment="1">
      <alignment/>
    </xf>
    <xf numFmtId="185" fontId="0" fillId="0" borderId="0" xfId="47" applyNumberFormat="1" applyFont="1" applyAlignment="1" applyProtection="1">
      <alignment/>
      <protection/>
    </xf>
    <xf numFmtId="185" fontId="0" fillId="0" borderId="0" xfId="47" applyNumberFormat="1" applyFont="1" applyAlignment="1">
      <alignment/>
    </xf>
    <xf numFmtId="186" fontId="0" fillId="0" borderId="0" xfId="47" applyNumberFormat="1" applyFont="1" applyAlignment="1" applyProtection="1">
      <alignment/>
      <protection/>
    </xf>
    <xf numFmtId="186" fontId="0" fillId="0" borderId="0" xfId="47" applyNumberFormat="1" applyFont="1" applyAlignment="1">
      <alignment/>
    </xf>
    <xf numFmtId="186" fontId="0" fillId="0" borderId="0" xfId="47" applyNumberFormat="1" applyFont="1" applyAlignment="1" applyProtection="1">
      <alignment horizontal="center"/>
      <protection/>
    </xf>
    <xf numFmtId="183" fontId="0" fillId="0" borderId="0" xfId="47" applyNumberFormat="1" applyFont="1" applyAlignment="1" applyProtection="1">
      <alignment horizontal="center"/>
      <protection/>
    </xf>
    <xf numFmtId="184" fontId="0" fillId="0" borderId="0" xfId="0" applyBorder="1" applyAlignment="1">
      <alignment horizontal="right"/>
    </xf>
    <xf numFmtId="184" fontId="0" fillId="0" borderId="0" xfId="0" applyBorder="1" applyAlignment="1">
      <alignment horizontal="left"/>
    </xf>
    <xf numFmtId="184" fontId="0" fillId="0" borderId="10" xfId="0" applyBorder="1" applyAlignment="1">
      <alignment horizontal="right"/>
    </xf>
    <xf numFmtId="184" fontId="0" fillId="0" borderId="11" xfId="0" applyBorder="1" applyAlignment="1">
      <alignment horizontal="left"/>
    </xf>
    <xf numFmtId="183" fontId="0" fillId="0" borderId="0" xfId="47" applyNumberFormat="1" applyFont="1" applyAlignment="1" applyProtection="1">
      <alignment/>
      <protection/>
    </xf>
    <xf numFmtId="185" fontId="0" fillId="0" borderId="0" xfId="47" applyNumberFormat="1" applyFont="1" applyBorder="1" applyAlignment="1" applyProtection="1">
      <alignment/>
      <protection/>
    </xf>
    <xf numFmtId="186" fontId="0" fillId="0" borderId="0" xfId="47" applyNumberFormat="1" applyFon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186" fontId="0" fillId="0" borderId="0" xfId="47" applyNumberFormat="1" applyFont="1" applyBorder="1" applyAlignment="1" applyProtection="1">
      <alignment/>
      <protection/>
    </xf>
    <xf numFmtId="186" fontId="0" fillId="0" borderId="0" xfId="47" applyNumberFormat="1" applyFont="1" applyBorder="1" applyAlignment="1">
      <alignment horizontal="right"/>
    </xf>
    <xf numFmtId="185" fontId="0" fillId="0" borderId="0" xfId="47" applyNumberFormat="1" applyFont="1" applyBorder="1" applyAlignment="1">
      <alignment horizontal="right"/>
    </xf>
    <xf numFmtId="183" fontId="0" fillId="0" borderId="0" xfId="47" applyFont="1" applyBorder="1" applyAlignment="1">
      <alignment horizontal="right"/>
    </xf>
    <xf numFmtId="187" fontId="0" fillId="0" borderId="0" xfId="0" applyNumberFormat="1" applyAlignment="1">
      <alignment/>
    </xf>
    <xf numFmtId="183" fontId="0" fillId="0" borderId="0" xfId="47" applyNumberFormat="1" applyFont="1" applyAlignment="1">
      <alignment/>
    </xf>
    <xf numFmtId="184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47" applyNumberFormat="1" applyFont="1" applyAlignment="1">
      <alignment/>
    </xf>
    <xf numFmtId="4" fontId="0" fillId="0" borderId="0" xfId="47" applyNumberFormat="1" applyFont="1" applyAlignment="1" applyProtection="1">
      <alignment/>
      <protection/>
    </xf>
    <xf numFmtId="184" fontId="0" fillId="0" borderId="0" xfId="0" applyAlignment="1">
      <alignment wrapText="1"/>
    </xf>
    <xf numFmtId="186" fontId="0" fillId="0" borderId="0" xfId="47" applyNumberFormat="1" applyFont="1" applyAlignment="1">
      <alignment horizontal="right" wrapText="1"/>
    </xf>
    <xf numFmtId="186" fontId="0" fillId="0" borderId="0" xfId="47" applyNumberFormat="1" applyFont="1" applyBorder="1" applyAlignment="1">
      <alignment horizontal="right" wrapText="1"/>
    </xf>
    <xf numFmtId="185" fontId="0" fillId="0" borderId="0" xfId="47" applyNumberFormat="1" applyFont="1" applyBorder="1" applyAlignment="1">
      <alignment horizontal="right" wrapText="1"/>
    </xf>
    <xf numFmtId="183" fontId="0" fillId="0" borderId="0" xfId="47" applyFont="1" applyBorder="1" applyAlignment="1">
      <alignment horizontal="right" wrapText="1"/>
    </xf>
    <xf numFmtId="37" fontId="0" fillId="0" borderId="0" xfId="0" applyNumberFormat="1" applyBorder="1" applyAlignment="1" applyProtection="1">
      <alignment wrapText="1"/>
      <protection/>
    </xf>
    <xf numFmtId="186" fontId="0" fillId="0" borderId="0" xfId="47" applyNumberFormat="1" applyFont="1" applyBorder="1" applyAlignment="1" applyProtection="1">
      <alignment wrapText="1"/>
      <protection/>
    </xf>
    <xf numFmtId="186" fontId="0" fillId="0" borderId="0" xfId="47" applyNumberFormat="1" applyFont="1" applyAlignment="1" applyProtection="1">
      <alignment wrapText="1"/>
      <protection/>
    </xf>
    <xf numFmtId="4" fontId="0" fillId="0" borderId="0" xfId="0" applyNumberFormat="1" applyAlignment="1">
      <alignment wrapText="1"/>
    </xf>
    <xf numFmtId="4" fontId="0" fillId="0" borderId="0" xfId="47" applyNumberFormat="1" applyFont="1" applyAlignment="1">
      <alignment wrapText="1"/>
    </xf>
    <xf numFmtId="4" fontId="0" fillId="0" borderId="0" xfId="47" applyNumberFormat="1" applyFont="1" applyAlignment="1" applyProtection="1">
      <alignment wrapText="1"/>
      <protection/>
    </xf>
    <xf numFmtId="188" fontId="0" fillId="0" borderId="0" xfId="47" applyNumberFormat="1" applyFont="1" applyAlignment="1" applyProtection="1">
      <alignment wrapText="1"/>
      <protection/>
    </xf>
    <xf numFmtId="37" fontId="0" fillId="0" borderId="0" xfId="0" applyNumberFormat="1" applyAlignment="1" applyProtection="1">
      <alignment wrapText="1"/>
      <protection/>
    </xf>
    <xf numFmtId="3" fontId="0" fillId="0" borderId="0" xfId="0" applyNumberFormat="1" applyAlignment="1">
      <alignment wrapText="1"/>
    </xf>
    <xf numFmtId="183" fontId="0" fillId="0" borderId="0" xfId="47" applyFont="1" applyAlignment="1">
      <alignment horizontal="right" wrapText="1"/>
    </xf>
    <xf numFmtId="186" fontId="0" fillId="0" borderId="0" xfId="47" applyNumberFormat="1" applyFont="1" applyAlignment="1" applyProtection="1">
      <alignment horizontal="right" wrapText="1"/>
      <protection/>
    </xf>
    <xf numFmtId="185" fontId="0" fillId="0" borderId="0" xfId="47" applyNumberFormat="1" applyFont="1" applyAlignment="1">
      <alignment horizontal="right" wrapText="1"/>
    </xf>
    <xf numFmtId="4" fontId="0" fillId="0" borderId="0" xfId="47" applyNumberFormat="1" applyFont="1" applyAlignment="1">
      <alignment horizontal="right" wrapText="1"/>
    </xf>
    <xf numFmtId="190" fontId="0" fillId="0" borderId="0" xfId="47" applyNumberFormat="1" applyFont="1" applyAlignment="1">
      <alignment horizontal="right"/>
    </xf>
    <xf numFmtId="190" fontId="0" fillId="0" borderId="0" xfId="0" applyNumberFormat="1" applyAlignment="1">
      <alignment/>
    </xf>
    <xf numFmtId="3" fontId="0" fillId="0" borderId="0" xfId="0" applyNumberFormat="1" applyAlignment="1">
      <alignment/>
    </xf>
    <xf numFmtId="191" fontId="0" fillId="0" borderId="0" xfId="47" applyNumberFormat="1" applyFont="1" applyAlignment="1" applyProtection="1">
      <alignment/>
      <protection/>
    </xf>
    <xf numFmtId="4" fontId="0" fillId="0" borderId="0" xfId="47" applyNumberFormat="1" applyFont="1" applyAlignment="1" applyProtection="1">
      <alignment horizontal="right" wrapText="1"/>
      <protection/>
    </xf>
    <xf numFmtId="192" fontId="0" fillId="0" borderId="0" xfId="0" applyNumberFormat="1" applyAlignment="1">
      <alignment/>
    </xf>
    <xf numFmtId="192" fontId="0" fillId="0" borderId="0" xfId="47" applyNumberFormat="1" applyFont="1" applyAlignment="1">
      <alignment/>
    </xf>
    <xf numFmtId="183" fontId="0" fillId="0" borderId="0" xfId="47" applyFont="1" applyAlignment="1">
      <alignment horizontal="center"/>
    </xf>
    <xf numFmtId="192" fontId="0" fillId="0" borderId="0" xfId="0" applyNumberFormat="1" applyAlignment="1">
      <alignment horizontal="center"/>
    </xf>
    <xf numFmtId="192" fontId="0" fillId="0" borderId="0" xfId="47" applyNumberFormat="1" applyFont="1" applyAlignment="1">
      <alignment horizontal="center"/>
    </xf>
    <xf numFmtId="184" fontId="5" fillId="0" borderId="0" xfId="0" applyFont="1" applyAlignment="1">
      <alignment/>
    </xf>
    <xf numFmtId="184" fontId="0" fillId="0" borderId="0" xfId="0" applyAlignment="1">
      <alignment horizontal="right"/>
    </xf>
    <xf numFmtId="184" fontId="0" fillId="0" borderId="0" xfId="0" applyBorder="1" applyAlignment="1">
      <alignment horizontal="center"/>
    </xf>
    <xf numFmtId="184" fontId="0" fillId="0" borderId="12" xfId="0" applyBorder="1" applyAlignment="1">
      <alignment horizontal="center"/>
    </xf>
    <xf numFmtId="184" fontId="0" fillId="0" borderId="11" xfId="0" applyBorder="1" applyAlignment="1">
      <alignment horizontal="center"/>
    </xf>
    <xf numFmtId="186" fontId="0" fillId="0" borderId="0" xfId="47" applyNumberFormat="1" applyFont="1" applyBorder="1" applyAlignment="1">
      <alignment horizontal="left"/>
    </xf>
    <xf numFmtId="37" fontId="0" fillId="0" borderId="0" xfId="0" applyNumberFormat="1" applyBorder="1" applyAlignment="1" applyProtection="1">
      <alignment horizontal="right"/>
      <protection/>
    </xf>
    <xf numFmtId="186" fontId="0" fillId="0" borderId="11" xfId="47" applyNumberFormat="1" applyFont="1" applyBorder="1" applyAlignment="1">
      <alignment horizontal="center"/>
    </xf>
    <xf numFmtId="186" fontId="0" fillId="0" borderId="12" xfId="47" applyNumberFormat="1" applyFont="1" applyBorder="1" applyAlignment="1" applyProtection="1">
      <alignment horizontal="center"/>
      <protection/>
    </xf>
    <xf numFmtId="183" fontId="0" fillId="0" borderId="11" xfId="47" applyFont="1" applyBorder="1" applyAlignment="1" applyProtection="1">
      <alignment horizontal="center"/>
      <protection/>
    </xf>
    <xf numFmtId="186" fontId="0" fillId="0" borderId="0" xfId="47" applyNumberFormat="1" applyFont="1" applyBorder="1" applyAlignment="1" applyProtection="1">
      <alignment horizontal="center"/>
      <protection/>
    </xf>
    <xf numFmtId="186" fontId="0" fillId="0" borderId="0" xfId="47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47" applyNumberFormat="1" applyFont="1" applyAlignment="1">
      <alignment horizontal="right"/>
    </xf>
    <xf numFmtId="185" fontId="0" fillId="0" borderId="11" xfId="47" applyNumberFormat="1" applyFont="1" applyFill="1" applyBorder="1" applyAlignment="1" applyProtection="1">
      <alignment horizontal="center"/>
      <protection/>
    </xf>
    <xf numFmtId="185" fontId="0" fillId="0" borderId="11" xfId="47" applyNumberFormat="1" applyFont="1" applyBorder="1" applyAlignment="1" applyProtection="1">
      <alignment horizontal="center"/>
      <protection/>
    </xf>
    <xf numFmtId="193" fontId="9" fillId="0" borderId="0" xfId="0" applyNumberFormat="1" applyFont="1" applyFill="1" applyBorder="1" applyAlignment="1">
      <alignment horizontal="left"/>
    </xf>
    <xf numFmtId="184" fontId="0" fillId="0" borderId="10" xfId="0" applyBorder="1" applyAlignment="1">
      <alignment horizontal="center"/>
    </xf>
    <xf numFmtId="184" fontId="0" fillId="0" borderId="13" xfId="0" applyBorder="1" applyAlignment="1">
      <alignment horizontal="center"/>
    </xf>
    <xf numFmtId="184" fontId="0" fillId="0" borderId="14" xfId="0" applyBorder="1" applyAlignment="1">
      <alignment horizontal="center"/>
    </xf>
    <xf numFmtId="184" fontId="0" fillId="0" borderId="15" xfId="0" applyBorder="1" applyAlignment="1">
      <alignment horizontal="center"/>
    </xf>
    <xf numFmtId="184" fontId="0" fillId="0" borderId="16" xfId="0" applyBorder="1" applyAlignment="1">
      <alignment horizontal="center"/>
    </xf>
    <xf numFmtId="184" fontId="0" fillId="0" borderId="17" xfId="0" applyBorder="1" applyAlignment="1">
      <alignment horizontal="center"/>
    </xf>
    <xf numFmtId="184" fontId="0" fillId="0" borderId="18" xfId="0" applyBorder="1" applyAlignment="1">
      <alignment horizontal="center"/>
    </xf>
    <xf numFmtId="185" fontId="0" fillId="0" borderId="0" xfId="47" applyNumberFormat="1" applyFont="1" applyBorder="1" applyAlignment="1" applyProtection="1">
      <alignment horizontal="center"/>
      <protection/>
    </xf>
    <xf numFmtId="186" fontId="0" fillId="0" borderId="12" xfId="47" applyNumberFormat="1" applyFont="1" applyBorder="1" applyAlignment="1">
      <alignment horizontal="center"/>
    </xf>
    <xf numFmtId="185" fontId="0" fillId="0" borderId="0" xfId="47" applyNumberFormat="1" applyFont="1" applyBorder="1" applyAlignment="1">
      <alignment horizontal="center"/>
    </xf>
    <xf numFmtId="186" fontId="0" fillId="0" borderId="11" xfId="47" applyNumberFormat="1" applyFont="1" applyBorder="1" applyAlignment="1" applyProtection="1">
      <alignment horizontal="center"/>
      <protection/>
    </xf>
    <xf numFmtId="183" fontId="0" fillId="0" borderId="12" xfId="47" applyNumberFormat="1" applyFont="1" applyBorder="1" applyAlignment="1" applyProtection="1">
      <alignment horizontal="center"/>
      <protection/>
    </xf>
    <xf numFmtId="183" fontId="0" fillId="0" borderId="0" xfId="47" applyNumberFormat="1" applyFont="1" applyBorder="1" applyAlignment="1" applyProtection="1">
      <alignment horizontal="center"/>
      <protection/>
    </xf>
    <xf numFmtId="185" fontId="0" fillId="0" borderId="12" xfId="47" applyNumberFormat="1" applyFont="1" applyBorder="1" applyAlignment="1" applyProtection="1">
      <alignment horizontal="center"/>
      <protection/>
    </xf>
    <xf numFmtId="185" fontId="0" fillId="0" borderId="12" xfId="47" applyNumberFormat="1" applyFont="1" applyBorder="1" applyAlignment="1">
      <alignment horizontal="center"/>
    </xf>
    <xf numFmtId="184" fontId="0" fillId="0" borderId="12" xfId="0" applyBorder="1" applyAlignment="1">
      <alignment horizontal="left"/>
    </xf>
    <xf numFmtId="184" fontId="0" fillId="0" borderId="10" xfId="0" applyBorder="1" applyAlignment="1">
      <alignment horizontal="left"/>
    </xf>
    <xf numFmtId="184" fontId="5" fillId="0" borderId="11" xfId="0" applyFont="1" applyBorder="1" applyAlignment="1">
      <alignment horizontal="right"/>
    </xf>
    <xf numFmtId="184" fontId="10" fillId="0" borderId="0" xfId="0" applyFont="1" applyAlignment="1">
      <alignment horizontal="left"/>
    </xf>
    <xf numFmtId="186" fontId="10" fillId="0" borderId="0" xfId="47" applyNumberFormat="1" applyFont="1" applyAlignment="1">
      <alignment horizontal="right" wrapText="1"/>
    </xf>
    <xf numFmtId="183" fontId="10" fillId="0" borderId="0" xfId="47" applyFont="1" applyAlignment="1">
      <alignment/>
    </xf>
    <xf numFmtId="183" fontId="10" fillId="0" borderId="0" xfId="47" applyNumberFormat="1" applyFont="1" applyAlignment="1">
      <alignment/>
    </xf>
    <xf numFmtId="4" fontId="10" fillId="0" borderId="0" xfId="47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186" fontId="10" fillId="0" borderId="0" xfId="47" applyNumberFormat="1" applyFont="1" applyAlignment="1">
      <alignment horizontal="center" wrapText="1"/>
    </xf>
    <xf numFmtId="183" fontId="10" fillId="0" borderId="0" xfId="47" applyFont="1" applyAlignment="1">
      <alignment horizontal="center"/>
    </xf>
    <xf numFmtId="184" fontId="10" fillId="0" borderId="0" xfId="0" applyFont="1" applyAlignment="1">
      <alignment/>
    </xf>
    <xf numFmtId="184" fontId="5" fillId="0" borderId="0" xfId="0" applyFont="1" applyAlignment="1">
      <alignment horizontal="left"/>
    </xf>
    <xf numFmtId="184" fontId="11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4" fontId="5" fillId="0" borderId="0" xfId="47" applyNumberFormat="1" applyFont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0" xfId="47" applyNumberFormat="1" applyFont="1" applyAlignment="1">
      <alignment/>
    </xf>
    <xf numFmtId="186" fontId="10" fillId="0" borderId="0" xfId="47" applyNumberFormat="1" applyFont="1" applyAlignment="1">
      <alignment horizontal="left" wrapText="1"/>
    </xf>
    <xf numFmtId="183" fontId="10" fillId="0" borderId="0" xfId="47" applyNumberFormat="1" applyFont="1" applyAlignment="1">
      <alignment horizontal="right"/>
    </xf>
    <xf numFmtId="186" fontId="0" fillId="0" borderId="0" xfId="47" applyNumberFormat="1" applyFont="1" applyFill="1" applyBorder="1" applyAlignment="1" applyProtection="1">
      <alignment horizontal="center"/>
      <protection/>
    </xf>
    <xf numFmtId="184" fontId="0" fillId="0" borderId="19" xfId="0" applyBorder="1" applyAlignment="1">
      <alignment horizontal="right"/>
    </xf>
    <xf numFmtId="184" fontId="0" fillId="0" borderId="13" xfId="0" applyBorder="1" applyAlignment="1">
      <alignment horizontal="right"/>
    </xf>
    <xf numFmtId="184" fontId="0" fillId="0" borderId="20" xfId="0" applyBorder="1" applyAlignment="1">
      <alignment horizontal="right"/>
    </xf>
    <xf numFmtId="184" fontId="5" fillId="0" borderId="0" xfId="0" applyFont="1" applyBorder="1" applyAlignment="1">
      <alignment horizontal="right"/>
    </xf>
    <xf numFmtId="184" fontId="0" fillId="0" borderId="14" xfId="0" applyBorder="1" applyAlignment="1">
      <alignment horizontal="right"/>
    </xf>
    <xf numFmtId="184" fontId="0" fillId="0" borderId="16" xfId="0" applyBorder="1" applyAlignment="1">
      <alignment horizontal="right"/>
    </xf>
    <xf numFmtId="184" fontId="0" fillId="0" borderId="15" xfId="0" applyBorder="1" applyAlignment="1">
      <alignment horizontal="right"/>
    </xf>
    <xf numFmtId="184" fontId="0" fillId="0" borderId="14" xfId="0" applyBorder="1" applyAlignment="1">
      <alignment horizontal="left"/>
    </xf>
    <xf numFmtId="184" fontId="0" fillId="0" borderId="17" xfId="0" applyBorder="1" applyAlignment="1">
      <alignment horizontal="left"/>
    </xf>
    <xf numFmtId="186" fontId="0" fillId="0" borderId="12" xfId="47" applyNumberFormat="1" applyFont="1" applyBorder="1" applyAlignment="1" applyProtection="1">
      <alignment/>
      <protection/>
    </xf>
    <xf numFmtId="186" fontId="0" fillId="0" borderId="12" xfId="47" applyNumberFormat="1" applyFont="1" applyBorder="1" applyAlignment="1">
      <alignment horizontal="right"/>
    </xf>
    <xf numFmtId="185" fontId="0" fillId="0" borderId="11" xfId="47" applyNumberFormat="1" applyFont="1" applyFill="1" applyBorder="1" applyAlignment="1" applyProtection="1">
      <alignment horizontal="right"/>
      <protection/>
    </xf>
    <xf numFmtId="186" fontId="0" fillId="0" borderId="0" xfId="47" applyNumberFormat="1" applyFont="1" applyBorder="1" applyAlignment="1">
      <alignment/>
    </xf>
    <xf numFmtId="184" fontId="0" fillId="0" borderId="0" xfId="0" applyBorder="1" applyAlignment="1">
      <alignment/>
    </xf>
    <xf numFmtId="185" fontId="6" fillId="0" borderId="0" xfId="47" applyNumberFormat="1" applyFont="1" applyBorder="1" applyAlignment="1">
      <alignment horizontal="right"/>
    </xf>
    <xf numFmtId="183" fontId="6" fillId="0" borderId="0" xfId="47" applyFont="1" applyBorder="1" applyAlignment="1">
      <alignment horizontal="right"/>
    </xf>
    <xf numFmtId="195" fontId="9" fillId="0" borderId="0" xfId="0" applyNumberFormat="1" applyFont="1" applyFill="1" applyBorder="1" applyAlignment="1">
      <alignment horizontal="left"/>
    </xf>
    <xf numFmtId="188" fontId="0" fillId="0" borderId="0" xfId="47" applyNumberFormat="1" applyFont="1" applyAlignment="1" applyProtection="1">
      <alignment/>
      <protection/>
    </xf>
    <xf numFmtId="4" fontId="12" fillId="0" borderId="0" xfId="0" applyNumberFormat="1" applyFont="1" applyAlignment="1">
      <alignment horizontal="center"/>
    </xf>
    <xf numFmtId="194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/>
    </xf>
    <xf numFmtId="185" fontId="0" fillId="0" borderId="0" xfId="47" applyNumberFormat="1" applyFont="1" applyBorder="1" applyAlignment="1">
      <alignment/>
    </xf>
    <xf numFmtId="184" fontId="0" fillId="0" borderId="19" xfId="0" applyBorder="1" applyAlignment="1">
      <alignment horizontal="center"/>
    </xf>
    <xf numFmtId="183" fontId="0" fillId="0" borderId="10" xfId="47" applyFont="1" applyBorder="1" applyAlignment="1" applyProtection="1">
      <alignment horizontal="center"/>
      <protection/>
    </xf>
    <xf numFmtId="183" fontId="0" fillId="0" borderId="10" xfId="47" applyFont="1" applyBorder="1" applyAlignment="1">
      <alignment horizontal="center"/>
    </xf>
    <xf numFmtId="183" fontId="0" fillId="0" borderId="10" xfId="47" applyNumberFormat="1" applyFont="1" applyBorder="1" applyAlignment="1">
      <alignment horizontal="center"/>
    </xf>
    <xf numFmtId="186" fontId="0" fillId="0" borderId="10" xfId="47" applyNumberFormat="1" applyFont="1" applyBorder="1" applyAlignment="1" applyProtection="1">
      <alignment horizontal="center"/>
      <protection/>
    </xf>
    <xf numFmtId="183" fontId="0" fillId="0" borderId="10" xfId="47" applyNumberFormat="1" applyFont="1" applyBorder="1" applyAlignment="1" applyProtection="1">
      <alignment horizontal="center"/>
      <protection/>
    </xf>
    <xf numFmtId="183" fontId="0" fillId="0" borderId="0" xfId="47" applyFont="1" applyBorder="1" applyAlignment="1" applyProtection="1">
      <alignment horizontal="center"/>
      <protection/>
    </xf>
    <xf numFmtId="0" fontId="0" fillId="0" borderId="12" xfId="0" applyNumberFormat="1" applyBorder="1" applyAlignment="1" applyProtection="1">
      <alignment horizontal="center"/>
      <protection/>
    </xf>
    <xf numFmtId="185" fontId="0" fillId="0" borderId="12" xfId="47" applyNumberFormat="1" applyFont="1" applyBorder="1" applyAlignment="1">
      <alignment/>
    </xf>
    <xf numFmtId="185" fontId="0" fillId="0" borderId="12" xfId="47" applyNumberFormat="1" applyFont="1" applyBorder="1" applyAlignment="1">
      <alignment horizontal="right"/>
    </xf>
    <xf numFmtId="189" fontId="6" fillId="0" borderId="0" xfId="47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32" fillId="0" borderId="0" xfId="54" applyFont="1" applyFill="1" applyBorder="1" applyAlignment="1">
      <alignment horizontal="center" wrapText="1"/>
      <protection/>
    </xf>
    <xf numFmtId="17" fontId="14" fillId="0" borderId="0" xfId="0" applyNumberFormat="1" applyFont="1" applyBorder="1" applyAlignment="1">
      <alignment horizontal="center" wrapText="1"/>
    </xf>
    <xf numFmtId="4" fontId="33" fillId="0" borderId="0" xfId="0" applyNumberFormat="1" applyFont="1" applyFill="1" applyBorder="1" applyAlignment="1">
      <alignment/>
    </xf>
    <xf numFmtId="17" fontId="14" fillId="0" borderId="0" xfId="0" applyNumberFormat="1" applyFont="1" applyFill="1" applyBorder="1" applyAlignment="1">
      <alignment horizontal="center" wrapText="1"/>
    </xf>
    <xf numFmtId="2" fontId="0" fillId="33" borderId="0" xfId="0" applyNumberFormat="1" applyFill="1" applyAlignment="1">
      <alignment/>
    </xf>
    <xf numFmtId="17" fontId="14" fillId="0" borderId="21" xfId="0" applyNumberFormat="1" applyFont="1" applyBorder="1" applyAlignment="1">
      <alignment horizontal="center" wrapText="1"/>
    </xf>
    <xf numFmtId="3" fontId="15" fillId="0" borderId="22" xfId="0" applyNumberFormat="1" applyFont="1" applyBorder="1" applyAlignment="1">
      <alignment/>
    </xf>
    <xf numFmtId="2" fontId="53" fillId="0" borderId="23" xfId="0" applyNumberFormat="1" applyFont="1" applyBorder="1" applyAlignment="1">
      <alignment horizontal="center"/>
    </xf>
    <xf numFmtId="183" fontId="0" fillId="0" borderId="0" xfId="47" applyFont="1" applyBorder="1" applyAlignment="1" applyProtection="1">
      <alignment/>
      <protection/>
    </xf>
    <xf numFmtId="185" fontId="0" fillId="0" borderId="11" xfId="47" applyNumberFormat="1" applyFont="1" applyBorder="1" applyAlignment="1">
      <alignment horizontal="center"/>
    </xf>
    <xf numFmtId="183" fontId="0" fillId="0" borderId="12" xfId="47" applyFont="1" applyBorder="1" applyAlignment="1" applyProtection="1">
      <alignment horizontal="center"/>
      <protection/>
    </xf>
    <xf numFmtId="183" fontId="0" fillId="0" borderId="12" xfId="47" applyFont="1" applyFill="1" applyBorder="1" applyAlignment="1">
      <alignment/>
    </xf>
    <xf numFmtId="186" fontId="0" fillId="0" borderId="12" xfId="47" applyNumberFormat="1" applyFont="1" applyFill="1" applyBorder="1" applyAlignment="1" applyProtection="1">
      <alignment horizontal="center"/>
      <protection/>
    </xf>
    <xf numFmtId="186" fontId="0" fillId="0" borderId="12" xfId="47" applyNumberFormat="1" applyFont="1" applyFill="1" applyBorder="1" applyAlignment="1">
      <alignment/>
    </xf>
    <xf numFmtId="188" fontId="0" fillId="0" borderId="0" xfId="47" applyNumberFormat="1" applyFont="1" applyBorder="1" applyAlignment="1" applyProtection="1">
      <alignment/>
      <protection/>
    </xf>
    <xf numFmtId="171" fontId="51" fillId="0" borderId="0" xfId="53" applyNumberFormat="1" applyFont="1" applyBorder="1" applyAlignment="1">
      <alignment horizontal="center" vertical="center"/>
      <protection/>
    </xf>
    <xf numFmtId="183" fontId="0" fillId="0" borderId="11" xfId="47" applyFont="1" applyFill="1" applyBorder="1" applyAlignment="1">
      <alignment/>
    </xf>
    <xf numFmtId="186" fontId="0" fillId="0" borderId="12" xfId="47" applyNumberFormat="1" applyFont="1" applyBorder="1" applyAlignment="1">
      <alignment/>
    </xf>
    <xf numFmtId="185" fontId="0" fillId="0" borderId="12" xfId="47" applyNumberFormat="1" applyFont="1" applyFill="1" applyBorder="1" applyAlignment="1">
      <alignment/>
    </xf>
    <xf numFmtId="186" fontId="0" fillId="0" borderId="0" xfId="0" applyNumberFormat="1" applyAlignment="1">
      <alignment/>
    </xf>
    <xf numFmtId="185" fontId="0" fillId="0" borderId="0" xfId="47" applyNumberFormat="1" applyFont="1" applyFill="1" applyBorder="1" applyAlignment="1">
      <alignment/>
    </xf>
    <xf numFmtId="186" fontId="0" fillId="0" borderId="11" xfId="47" applyNumberFormat="1" applyFont="1" applyFill="1" applyBorder="1" applyAlignment="1">
      <alignment/>
    </xf>
    <xf numFmtId="183" fontId="14" fillId="0" borderId="0" xfId="47" applyFont="1" applyFill="1" applyBorder="1" applyAlignment="1">
      <alignment horizontal="center" wrapText="1"/>
    </xf>
    <xf numFmtId="3" fontId="15" fillId="0" borderId="0" xfId="0" applyNumberFormat="1" applyFont="1" applyBorder="1" applyAlignment="1">
      <alignment/>
    </xf>
    <xf numFmtId="2" fontId="53" fillId="0" borderId="0" xfId="0" applyNumberFormat="1" applyFont="1" applyBorder="1" applyAlignment="1">
      <alignment horizontal="center"/>
    </xf>
    <xf numFmtId="185" fontId="0" fillId="0" borderId="12" xfId="0" applyNumberFormat="1" applyBorder="1" applyAlignment="1">
      <alignment horizontal="center"/>
    </xf>
    <xf numFmtId="186" fontId="0" fillId="0" borderId="0" xfId="47" applyNumberFormat="1" applyFont="1" applyFill="1" applyBorder="1" applyAlignment="1">
      <alignment/>
    </xf>
    <xf numFmtId="185" fontId="0" fillId="0" borderId="18" xfId="0" applyNumberFormat="1" applyBorder="1" applyAlignment="1">
      <alignment horizontal="center"/>
    </xf>
    <xf numFmtId="183" fontId="0" fillId="0" borderId="12" xfId="47" applyNumberFormat="1" applyFont="1" applyFill="1" applyBorder="1" applyAlignment="1">
      <alignment/>
    </xf>
    <xf numFmtId="186" fontId="0" fillId="0" borderId="12" xfId="0" applyNumberFormat="1" applyBorder="1" applyAlignment="1">
      <alignment horizontal="center"/>
    </xf>
    <xf numFmtId="186" fontId="0" fillId="0" borderId="11" xfId="47" applyNumberFormat="1" applyFont="1" applyBorder="1" applyAlignment="1">
      <alignment/>
    </xf>
    <xf numFmtId="184" fontId="0" fillId="0" borderId="12" xfId="0" applyBorder="1" applyAlignment="1">
      <alignment horizontal="left" indent="1"/>
    </xf>
    <xf numFmtId="183" fontId="0" fillId="0" borderId="12" xfId="47" applyFont="1" applyBorder="1" applyAlignment="1" applyProtection="1">
      <alignment/>
      <protection/>
    </xf>
    <xf numFmtId="183" fontId="0" fillId="0" borderId="12" xfId="47" applyNumberFormat="1" applyFont="1" applyBorder="1" applyAlignment="1" applyProtection="1">
      <alignment/>
      <protection/>
    </xf>
    <xf numFmtId="184" fontId="0" fillId="0" borderId="16" xfId="0" applyBorder="1" applyAlignment="1">
      <alignment/>
    </xf>
    <xf numFmtId="184" fontId="0" fillId="0" borderId="15" xfId="0" applyBorder="1" applyAlignment="1">
      <alignment/>
    </xf>
    <xf numFmtId="186" fontId="0" fillId="0" borderId="13" xfId="0" applyNumberFormat="1" applyBorder="1" applyAlignment="1">
      <alignment horizontal="center"/>
    </xf>
    <xf numFmtId="185" fontId="0" fillId="0" borderId="13" xfId="0" applyNumberFormat="1" applyBorder="1" applyAlignment="1">
      <alignment horizontal="center"/>
    </xf>
    <xf numFmtId="184" fontId="0" fillId="0" borderId="13" xfId="0" applyBorder="1" applyAlignment="1">
      <alignment/>
    </xf>
    <xf numFmtId="184" fontId="0" fillId="0" borderId="20" xfId="0" applyBorder="1" applyAlignment="1">
      <alignment/>
    </xf>
    <xf numFmtId="185" fontId="0" fillId="0" borderId="0" xfId="47" applyNumberFormat="1" applyFont="1" applyBorder="1" applyAlignment="1" applyProtection="1">
      <alignment/>
      <protection/>
    </xf>
    <xf numFmtId="185" fontId="0" fillId="0" borderId="0" xfId="47" applyNumberFormat="1" applyFont="1" applyFill="1" applyBorder="1" applyAlignment="1" applyProtection="1">
      <alignment/>
      <protection/>
    </xf>
    <xf numFmtId="186" fontId="0" fillId="0" borderId="12" xfId="47" applyNumberFormat="1" applyFont="1" applyFill="1" applyBorder="1" applyAlignment="1" applyProtection="1">
      <alignment/>
      <protection/>
    </xf>
    <xf numFmtId="185" fontId="0" fillId="0" borderId="11" xfId="47" applyNumberFormat="1" applyFont="1" applyFill="1" applyBorder="1" applyAlignment="1" applyProtection="1">
      <alignment/>
      <protection/>
    </xf>
    <xf numFmtId="185" fontId="0" fillId="0" borderId="12" xfId="47" applyNumberFormat="1" applyFont="1" applyFill="1" applyBorder="1" applyAlignment="1" applyProtection="1">
      <alignment/>
      <protection/>
    </xf>
    <xf numFmtId="184" fontId="0" fillId="0" borderId="0" xfId="0" applyFill="1" applyAlignment="1">
      <alignment/>
    </xf>
    <xf numFmtId="184" fontId="54" fillId="0" borderId="0" xfId="53" applyNumberFormat="1" applyFont="1" applyFill="1" applyBorder="1" applyAlignment="1">
      <alignment horizontal="center" vertical="center"/>
      <protection/>
    </xf>
    <xf numFmtId="171" fontId="54" fillId="0" borderId="0" xfId="53" applyNumberFormat="1" applyFont="1" applyFill="1" applyBorder="1" applyAlignment="1">
      <alignment horizontal="center" vertical="center"/>
      <protection/>
    </xf>
    <xf numFmtId="183" fontId="55" fillId="0" borderId="0" xfId="47" applyFont="1" applyFill="1" applyBorder="1" applyAlignment="1">
      <alignment/>
    </xf>
    <xf numFmtId="184" fontId="0" fillId="0" borderId="0" xfId="0" applyFill="1" applyAlignment="1">
      <alignment horizontal="left"/>
    </xf>
    <xf numFmtId="186" fontId="0" fillId="0" borderId="0" xfId="47" applyNumberFormat="1" applyFont="1" applyFill="1" applyAlignment="1" applyProtection="1">
      <alignment/>
      <protection/>
    </xf>
    <xf numFmtId="189" fontId="0" fillId="0" borderId="0" xfId="47" applyNumberFormat="1" applyFont="1" applyFill="1" applyAlignment="1" applyProtection="1">
      <alignment/>
      <protection/>
    </xf>
    <xf numFmtId="183" fontId="0" fillId="0" borderId="0" xfId="47" applyFont="1" applyFill="1" applyAlignment="1" applyProtection="1">
      <alignment/>
      <protection/>
    </xf>
    <xf numFmtId="4" fontId="0" fillId="0" borderId="0" xfId="47" applyNumberFormat="1" applyFont="1" applyFill="1" applyAlignment="1">
      <alignment/>
    </xf>
    <xf numFmtId="37" fontId="0" fillId="0" borderId="0" xfId="0" applyNumberFormat="1" applyFill="1" applyAlignment="1" applyProtection="1">
      <alignment/>
      <protection/>
    </xf>
    <xf numFmtId="185" fontId="0" fillId="0" borderId="0" xfId="47" applyNumberFormat="1" applyFont="1" applyFill="1" applyAlignment="1" applyProtection="1">
      <alignment/>
      <protection/>
    </xf>
    <xf numFmtId="4" fontId="0" fillId="0" borderId="0" xfId="47" applyNumberFormat="1" applyFont="1" applyFill="1" applyAlignment="1" applyProtection="1">
      <alignment/>
      <protection/>
    </xf>
    <xf numFmtId="184" fontId="0" fillId="0" borderId="14" xfId="0" applyBorder="1" applyAlignment="1">
      <alignment/>
    </xf>
    <xf numFmtId="184" fontId="0" fillId="0" borderId="19" xfId="0" applyBorder="1" applyAlignment="1">
      <alignment/>
    </xf>
    <xf numFmtId="185" fontId="0" fillId="0" borderId="12" xfId="47" applyNumberFormat="1" applyFont="1" applyFill="1" applyBorder="1" applyAlignment="1" applyProtection="1">
      <alignment/>
      <protection/>
    </xf>
    <xf numFmtId="185" fontId="0" fillId="0" borderId="12" xfId="47" applyNumberFormat="1" applyFont="1" applyBorder="1" applyAlignment="1" applyProtection="1">
      <alignment/>
      <protection/>
    </xf>
    <xf numFmtId="185" fontId="0" fillId="0" borderId="12" xfId="47" applyNumberFormat="1" applyFont="1" applyBorder="1" applyAlignment="1">
      <alignment horizontal="center"/>
    </xf>
    <xf numFmtId="185" fontId="0" fillId="0" borderId="12" xfId="47" applyNumberFormat="1" applyFont="1" applyFill="1" applyBorder="1" applyAlignment="1" applyProtection="1">
      <alignment horizontal="center"/>
      <protection/>
    </xf>
    <xf numFmtId="185" fontId="0" fillId="0" borderId="12" xfId="47" applyNumberFormat="1" applyFont="1" applyFill="1" applyBorder="1" applyAlignment="1" applyProtection="1">
      <alignment horizontal="center"/>
      <protection/>
    </xf>
    <xf numFmtId="185" fontId="0" fillId="0" borderId="10" xfId="47" applyNumberFormat="1" applyFont="1" applyBorder="1" applyAlignment="1">
      <alignment horizontal="right"/>
    </xf>
    <xf numFmtId="185" fontId="0" fillId="0" borderId="10" xfId="47" applyNumberFormat="1" applyFont="1" applyBorder="1" applyAlignment="1">
      <alignment horizontal="center"/>
    </xf>
    <xf numFmtId="185" fontId="0" fillId="0" borderId="0" xfId="47" applyNumberFormat="1" applyFont="1" applyBorder="1" applyAlignment="1">
      <alignment horizontal="right"/>
    </xf>
    <xf numFmtId="185" fontId="0" fillId="0" borderId="12" xfId="0" applyNumberFormat="1" applyBorder="1" applyAlignment="1">
      <alignment/>
    </xf>
    <xf numFmtId="185" fontId="0" fillId="0" borderId="11" xfId="47" applyNumberFormat="1" applyFont="1" applyFill="1" applyBorder="1" applyAlignment="1">
      <alignment/>
    </xf>
    <xf numFmtId="186" fontId="0" fillId="0" borderId="0" xfId="0" applyNumberFormat="1" applyBorder="1" applyAlignment="1">
      <alignment horizontal="center"/>
    </xf>
    <xf numFmtId="184" fontId="5" fillId="0" borderId="10" xfId="0" applyFont="1" applyBorder="1" applyAlignment="1">
      <alignment horizontal="center"/>
    </xf>
    <xf numFmtId="184" fontId="5" fillId="0" borderId="0" xfId="0" applyFont="1" applyBorder="1" applyAlignment="1">
      <alignment horizontal="center"/>
    </xf>
    <xf numFmtId="184" fontId="5" fillId="0" borderId="11" xfId="0" applyFont="1" applyBorder="1" applyAlignment="1">
      <alignment horizontal="center"/>
    </xf>
    <xf numFmtId="184" fontId="0" fillId="0" borderId="10" xfId="0" applyBorder="1" applyAlignment="1">
      <alignment horizontal="center"/>
    </xf>
    <xf numFmtId="184" fontId="0" fillId="0" borderId="11" xfId="0" applyBorder="1" applyAlignment="1">
      <alignment horizont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rmal_Feuil1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4"/>
  <sheetViews>
    <sheetView showGridLines="0" tabSelected="1" zoomScaleSheetLayoutView="100" zoomScalePageLayoutView="0" workbookViewId="0" topLeftCell="A367">
      <selection activeCell="F289" sqref="F289"/>
    </sheetView>
  </sheetViews>
  <sheetFormatPr defaultColWidth="12.6640625" defaultRowHeight="15.75"/>
  <cols>
    <col min="1" max="1" width="22.4453125" style="0" customWidth="1"/>
    <col min="2" max="2" width="21.88671875" style="0" customWidth="1"/>
    <col min="3" max="3" width="22.88671875" style="0" customWidth="1"/>
    <col min="4" max="4" width="21.77734375" style="0" customWidth="1"/>
    <col min="5" max="5" width="20.3359375" style="0" customWidth="1"/>
    <col min="6" max="6" width="17.5546875" style="0" customWidth="1"/>
    <col min="7" max="7" width="21.99609375" style="0" bestFit="1" customWidth="1"/>
    <col min="8" max="8" width="19.3359375" style="0" customWidth="1"/>
    <col min="9" max="9" width="21.5546875" style="0" customWidth="1"/>
  </cols>
  <sheetData>
    <row r="1" spans="1:5" ht="15.75">
      <c r="A1" s="111" t="s">
        <v>29</v>
      </c>
      <c r="B1" s="112"/>
      <c r="C1" s="112"/>
      <c r="D1" s="112"/>
      <c r="E1" s="113"/>
    </row>
    <row r="2" spans="1:5" ht="15.75">
      <c r="A2" s="13"/>
      <c r="C2" s="11"/>
      <c r="D2" s="11"/>
      <c r="E2" s="91" t="s">
        <v>0</v>
      </c>
    </row>
    <row r="3" spans="1:5" ht="15.75">
      <c r="A3" s="215" t="s">
        <v>32</v>
      </c>
      <c r="B3" s="216"/>
      <c r="C3" s="216"/>
      <c r="D3" s="216"/>
      <c r="E3" s="217"/>
    </row>
    <row r="4" spans="1:5" ht="15.75">
      <c r="A4" s="13"/>
      <c r="B4" s="114"/>
      <c r="C4" s="114"/>
      <c r="D4" s="114"/>
      <c r="E4" s="91"/>
    </row>
    <row r="5" spans="1:5" ht="15.75">
      <c r="A5" s="115"/>
      <c r="B5" s="116"/>
      <c r="C5" s="116"/>
      <c r="D5" s="116"/>
      <c r="E5" s="117"/>
    </row>
    <row r="6" spans="1:5" ht="15.75">
      <c r="A6" s="74"/>
      <c r="B6" s="74"/>
      <c r="C6" s="61"/>
      <c r="D6" s="59"/>
      <c r="E6" s="61"/>
    </row>
    <row r="7" spans="1:5" ht="15.75">
      <c r="A7" s="74"/>
      <c r="B7" s="218" t="s">
        <v>33</v>
      </c>
      <c r="C7" s="219"/>
      <c r="D7" s="218" t="s">
        <v>34</v>
      </c>
      <c r="E7" s="219"/>
    </row>
    <row r="8" spans="1:5" ht="15.75">
      <c r="A8" s="74"/>
      <c r="B8" s="76"/>
      <c r="C8" s="77"/>
      <c r="D8" s="78"/>
      <c r="E8" s="77"/>
    </row>
    <row r="9" spans="1:5" ht="15.75">
      <c r="A9" s="90"/>
      <c r="B9" s="79"/>
      <c r="C9" s="59"/>
      <c r="D9" s="79"/>
      <c r="E9" s="79"/>
    </row>
    <row r="10" spans="1:9" ht="15.75">
      <c r="A10" s="90" t="s">
        <v>35</v>
      </c>
      <c r="B10" s="60" t="s">
        <v>1</v>
      </c>
      <c r="C10" s="59" t="s">
        <v>2</v>
      </c>
      <c r="D10" s="60" t="s">
        <v>54</v>
      </c>
      <c r="E10" s="60" t="s">
        <v>3</v>
      </c>
      <c r="F10" s="11"/>
      <c r="G10" s="12"/>
      <c r="H10" s="11"/>
      <c r="I10" s="14"/>
    </row>
    <row r="11" spans="1:5" ht="15.75">
      <c r="A11" s="90"/>
      <c r="B11" s="60"/>
      <c r="C11" s="59"/>
      <c r="D11" s="60"/>
      <c r="E11" s="60"/>
    </row>
    <row r="12" spans="1:5" ht="15.75">
      <c r="A12" s="118"/>
      <c r="B12" s="80"/>
      <c r="C12" s="78"/>
      <c r="D12" s="80"/>
      <c r="E12" s="80"/>
    </row>
    <row r="13" spans="1:5" ht="15.75" hidden="1">
      <c r="A13" s="119"/>
      <c r="B13" s="79"/>
      <c r="C13" s="75"/>
      <c r="D13" s="79"/>
      <c r="E13" s="79"/>
    </row>
    <row r="14" spans="1:5" ht="15.75" hidden="1">
      <c r="A14" s="119"/>
      <c r="B14" s="79"/>
      <c r="C14" s="75"/>
      <c r="D14" s="133"/>
      <c r="E14" s="79"/>
    </row>
    <row r="15" spans="1:5" ht="15.75" hidden="1">
      <c r="A15" s="89" t="s">
        <v>4</v>
      </c>
      <c r="B15" s="65">
        <v>31217.4</v>
      </c>
      <c r="C15" s="81">
        <v>22308.425</v>
      </c>
      <c r="D15" s="134">
        <v>131.31</v>
      </c>
      <c r="E15" s="65">
        <v>715</v>
      </c>
    </row>
    <row r="16" spans="1:5" ht="15.75" hidden="1">
      <c r="A16" s="89" t="s">
        <v>5</v>
      </c>
      <c r="B16" s="65">
        <v>13055.88</v>
      </c>
      <c r="C16" s="81">
        <v>7689.398</v>
      </c>
      <c r="D16" s="134">
        <v>94.69</v>
      </c>
      <c r="E16" s="65">
        <f aca="true" t="shared" si="0" ref="E16:E23">C16/B16*1000</f>
        <v>588.9605296617309</v>
      </c>
    </row>
    <row r="17" spans="1:5" ht="15.75" hidden="1">
      <c r="A17" s="89" t="s">
        <v>6</v>
      </c>
      <c r="B17" s="65">
        <v>30301.56</v>
      </c>
      <c r="C17" s="81">
        <v>25873.541</v>
      </c>
      <c r="D17" s="134">
        <v>110.27</v>
      </c>
      <c r="E17" s="65">
        <f t="shared" si="0"/>
        <v>853.8682826890761</v>
      </c>
    </row>
    <row r="18" spans="1:6" ht="15.75" hidden="1">
      <c r="A18" s="89" t="s">
        <v>7</v>
      </c>
      <c r="B18" s="65">
        <v>21856.14</v>
      </c>
      <c r="C18" s="81">
        <v>22069.711</v>
      </c>
      <c r="D18" s="134">
        <v>103.7</v>
      </c>
      <c r="E18" s="65">
        <f t="shared" si="0"/>
        <v>1009.7716705694602</v>
      </c>
      <c r="F18" s="3"/>
    </row>
    <row r="19" spans="1:5" ht="15.75" hidden="1">
      <c r="A19" s="89" t="s">
        <v>8</v>
      </c>
      <c r="B19" s="65">
        <v>23815.4</v>
      </c>
      <c r="C19" s="81">
        <v>23719.249</v>
      </c>
      <c r="D19" s="135">
        <v>79.08</v>
      </c>
      <c r="E19" s="65">
        <f t="shared" si="0"/>
        <v>995.9626544168898</v>
      </c>
    </row>
    <row r="20" spans="1:5" ht="15.75" hidden="1">
      <c r="A20" s="89">
        <v>2000</v>
      </c>
      <c r="B20" s="65">
        <v>24840.81</v>
      </c>
      <c r="C20" s="81">
        <v>25584.88467217</v>
      </c>
      <c r="D20" s="134">
        <v>66.66</v>
      </c>
      <c r="E20" s="82">
        <f t="shared" si="0"/>
        <v>1029.953720195517</v>
      </c>
    </row>
    <row r="21" spans="1:5" ht="15.75" hidden="1">
      <c r="A21" s="89">
        <v>2001</v>
      </c>
      <c r="B21" s="65">
        <v>18192.24</v>
      </c>
      <c r="C21" s="81">
        <v>16727.889372999998</v>
      </c>
      <c r="D21" s="134">
        <v>50.87</v>
      </c>
      <c r="E21" s="65">
        <f t="shared" si="0"/>
        <v>919.5068541861802</v>
      </c>
    </row>
    <row r="22" spans="1:5" ht="15.75" hidden="1">
      <c r="A22" s="89">
        <v>2002</v>
      </c>
      <c r="B22" s="65">
        <v>16838.7</v>
      </c>
      <c r="C22" s="81">
        <v>16121.10091</v>
      </c>
      <c r="D22" s="134">
        <v>43.73</v>
      </c>
      <c r="E22" s="82">
        <f t="shared" si="0"/>
        <v>957.3839375961326</v>
      </c>
    </row>
    <row r="23" spans="1:5" ht="15.75" hidden="1">
      <c r="A23" s="89">
        <v>2003</v>
      </c>
      <c r="B23" s="65">
        <v>27661.88</v>
      </c>
      <c r="C23" s="81">
        <v>27194.79</v>
      </c>
      <c r="D23" s="134">
        <v>41.27</v>
      </c>
      <c r="E23" s="82">
        <f t="shared" si="0"/>
        <v>983.1143074874159</v>
      </c>
    </row>
    <row r="24" spans="1:5" ht="15.75" hidden="1">
      <c r="A24" s="89">
        <v>2003</v>
      </c>
      <c r="B24" s="65"/>
      <c r="C24" s="81"/>
      <c r="D24" s="74"/>
      <c r="E24" s="65"/>
    </row>
    <row r="25" spans="1:5" ht="15.75" hidden="1">
      <c r="A25" s="89">
        <v>2003</v>
      </c>
      <c r="B25" s="65"/>
      <c r="C25" s="81"/>
      <c r="D25" s="134"/>
      <c r="E25" s="65"/>
    </row>
    <row r="26" spans="1:5" ht="15.75" hidden="1">
      <c r="A26" s="89">
        <v>2003</v>
      </c>
      <c r="B26" s="65">
        <v>7098</v>
      </c>
      <c r="C26" s="81">
        <v>8501.8</v>
      </c>
      <c r="D26" s="134">
        <v>131.8</v>
      </c>
      <c r="E26" s="65">
        <v>1198</v>
      </c>
    </row>
    <row r="27" spans="1:5" ht="15.75" hidden="1">
      <c r="A27" s="89">
        <v>2003</v>
      </c>
      <c r="B27" s="65">
        <v>5580</v>
      </c>
      <c r="C27" s="81">
        <v>4612.7</v>
      </c>
      <c r="D27" s="134">
        <v>91.27</v>
      </c>
      <c r="E27" s="65">
        <v>827</v>
      </c>
    </row>
    <row r="28" spans="1:5" ht="15.75" hidden="1">
      <c r="A28" s="89">
        <v>2003</v>
      </c>
      <c r="B28" s="65">
        <v>1883</v>
      </c>
      <c r="C28" s="81">
        <v>1557</v>
      </c>
      <c r="D28" s="134">
        <v>81.12</v>
      </c>
      <c r="E28" s="65">
        <v>827</v>
      </c>
    </row>
    <row r="29" spans="1:5" ht="15.75" hidden="1">
      <c r="A29" s="89">
        <v>2003</v>
      </c>
      <c r="B29" s="65">
        <v>7295</v>
      </c>
      <c r="C29" s="81">
        <v>7398.3</v>
      </c>
      <c r="D29" s="134">
        <v>91.7</v>
      </c>
      <c r="E29" s="65">
        <v>1014</v>
      </c>
    </row>
    <row r="30" spans="1:5" ht="15.75" hidden="1">
      <c r="A30" s="89">
        <v>2003</v>
      </c>
      <c r="B30" s="65"/>
      <c r="C30" s="81"/>
      <c r="D30" s="134"/>
      <c r="E30" s="65"/>
    </row>
    <row r="31" spans="1:5" ht="15.75" hidden="1">
      <c r="A31" s="89">
        <v>2003</v>
      </c>
      <c r="B31" s="65"/>
      <c r="C31" s="81"/>
      <c r="D31" s="134"/>
      <c r="E31" s="65"/>
    </row>
    <row r="32" spans="1:5" ht="15.75" hidden="1">
      <c r="A32" s="89">
        <v>2003</v>
      </c>
      <c r="B32" s="65">
        <v>8045</v>
      </c>
      <c r="C32" s="81">
        <v>7774.3</v>
      </c>
      <c r="D32" s="134">
        <v>84.71</v>
      </c>
      <c r="E32" s="65">
        <f>C32/B32*1000</f>
        <v>966.3517712865134</v>
      </c>
    </row>
    <row r="33" spans="1:5" ht="15.75" hidden="1">
      <c r="A33" s="89">
        <v>2003</v>
      </c>
      <c r="B33" s="65">
        <v>735</v>
      </c>
      <c r="C33" s="81">
        <v>394.1</v>
      </c>
      <c r="D33" s="134">
        <v>45.38</v>
      </c>
      <c r="E33" s="65">
        <f>C33/B33*1000</f>
        <v>536.1904761904763</v>
      </c>
    </row>
    <row r="34" spans="1:5" ht="15.75" hidden="1">
      <c r="A34" s="89">
        <v>2003</v>
      </c>
      <c r="B34" s="65">
        <v>7740</v>
      </c>
      <c r="C34" s="81">
        <v>7399</v>
      </c>
      <c r="D34" s="135">
        <v>73.7</v>
      </c>
      <c r="E34" s="65">
        <f>C34/B34*1000</f>
        <v>955.9431524547804</v>
      </c>
    </row>
    <row r="35" spans="1:5" ht="15.75" hidden="1">
      <c r="A35" s="89">
        <v>2003</v>
      </c>
      <c r="B35" s="65">
        <v>7295</v>
      </c>
      <c r="C35" s="81">
        <v>8151.8</v>
      </c>
      <c r="D35" s="135">
        <v>81.99</v>
      </c>
      <c r="E35" s="65">
        <f>C35/B35*1000</f>
        <v>1117.450308430432</v>
      </c>
    </row>
    <row r="36" spans="1:5" ht="15.75" hidden="1">
      <c r="A36" s="89">
        <v>2003</v>
      </c>
      <c r="B36" s="82"/>
      <c r="C36" s="83"/>
      <c r="D36" s="135"/>
      <c r="E36" s="82"/>
    </row>
    <row r="37" spans="1:5" ht="15.75" hidden="1">
      <c r="A37" s="89">
        <v>2003</v>
      </c>
      <c r="B37" s="82">
        <v>9736.68</v>
      </c>
      <c r="C37" s="83">
        <v>10898.941237</v>
      </c>
      <c r="D37" s="135">
        <v>79.43</v>
      </c>
      <c r="E37" s="65">
        <f>C37/B37*1000</f>
        <v>1119.3693576249807</v>
      </c>
    </row>
    <row r="38" spans="1:5" ht="15.75" hidden="1">
      <c r="A38" s="89">
        <v>2003</v>
      </c>
      <c r="B38" s="82">
        <v>4789.2</v>
      </c>
      <c r="C38" s="83">
        <v>4101.7645797</v>
      </c>
      <c r="D38" s="135">
        <v>58.71</v>
      </c>
      <c r="E38" s="65">
        <f>C38/B38*1000</f>
        <v>856.4613254196943</v>
      </c>
    </row>
    <row r="39" spans="1:5" ht="15.75" hidden="1">
      <c r="A39" s="89">
        <v>2003</v>
      </c>
      <c r="B39" s="82">
        <v>3865.83</v>
      </c>
      <c r="C39" s="83">
        <v>3893.7061094700002</v>
      </c>
      <c r="D39" s="135">
        <v>58.42</v>
      </c>
      <c r="E39" s="65">
        <f>C39/B39*1000</f>
        <v>1007.2108989453754</v>
      </c>
    </row>
    <row r="40" spans="1:5" ht="15.75" hidden="1">
      <c r="A40" s="89">
        <v>2003</v>
      </c>
      <c r="B40" s="82">
        <v>6449.1</v>
      </c>
      <c r="C40" s="83">
        <v>6690.4727459999995</v>
      </c>
      <c r="D40" s="136">
        <v>58.2</v>
      </c>
      <c r="E40" s="65">
        <f>C40/B40*1000</f>
        <v>1037.4273535842208</v>
      </c>
    </row>
    <row r="41" spans="1:5" ht="15.75" hidden="1">
      <c r="A41" s="89">
        <v>2003</v>
      </c>
      <c r="B41" s="82"/>
      <c r="C41" s="83"/>
      <c r="D41" s="135"/>
      <c r="E41" s="82"/>
    </row>
    <row r="42" spans="1:5" ht="15.75" hidden="1">
      <c r="A42" s="89">
        <v>2003</v>
      </c>
      <c r="B42" s="65"/>
      <c r="C42" s="81"/>
      <c r="D42" s="134"/>
      <c r="E42" s="65"/>
    </row>
    <row r="43" spans="1:5" ht="15.75" hidden="1">
      <c r="A43" s="89">
        <v>2003</v>
      </c>
      <c r="B43" s="65">
        <v>735</v>
      </c>
      <c r="C43" s="81">
        <v>394.1</v>
      </c>
      <c r="D43" s="135">
        <v>45.36</v>
      </c>
      <c r="E43" s="65">
        <v>536</v>
      </c>
    </row>
    <row r="44" spans="1:5" ht="15.75" hidden="1">
      <c r="A44" s="89">
        <v>2003</v>
      </c>
      <c r="B44" s="65" t="s">
        <v>15</v>
      </c>
      <c r="C44" s="67" t="s">
        <v>16</v>
      </c>
      <c r="D44" s="137" t="s">
        <v>15</v>
      </c>
      <c r="E44" s="65" t="s">
        <v>17</v>
      </c>
    </row>
    <row r="45" spans="1:5" ht="15.75" hidden="1">
      <c r="A45" s="89">
        <v>2003</v>
      </c>
      <c r="B45" s="65" t="s">
        <v>15</v>
      </c>
      <c r="C45" s="67" t="s">
        <v>16</v>
      </c>
      <c r="D45" s="137" t="s">
        <v>15</v>
      </c>
      <c r="E45" s="65" t="s">
        <v>17</v>
      </c>
    </row>
    <row r="46" spans="1:5" ht="15.75" hidden="1">
      <c r="A46" s="89">
        <v>2003</v>
      </c>
      <c r="B46" s="65">
        <v>882</v>
      </c>
      <c r="C46" s="81">
        <v>833.77</v>
      </c>
      <c r="D46" s="135">
        <v>78.35</v>
      </c>
      <c r="E46" s="65">
        <v>945</v>
      </c>
    </row>
    <row r="47" spans="1:5" ht="15.75" hidden="1">
      <c r="A47" s="89">
        <v>2003</v>
      </c>
      <c r="B47" s="65">
        <v>2988</v>
      </c>
      <c r="C47" s="81">
        <v>2918.66</v>
      </c>
      <c r="D47" s="135">
        <v>77.55</v>
      </c>
      <c r="E47" s="65">
        <v>977</v>
      </c>
    </row>
    <row r="48" spans="1:5" ht="15.75" hidden="1">
      <c r="A48" s="89">
        <v>2003</v>
      </c>
      <c r="B48" s="65">
        <v>3870</v>
      </c>
      <c r="C48" s="81">
        <v>3646.59</v>
      </c>
      <c r="D48" s="135">
        <v>69.67</v>
      </c>
      <c r="E48" s="65">
        <v>942</v>
      </c>
    </row>
    <row r="49" spans="1:5" ht="15.75" hidden="1">
      <c r="A49" s="89">
        <v>2003</v>
      </c>
      <c r="B49" s="65">
        <v>2472</v>
      </c>
      <c r="C49" s="81">
        <v>2305.81</v>
      </c>
      <c r="D49" s="135">
        <v>69.8</v>
      </c>
      <c r="E49" s="65">
        <v>933</v>
      </c>
    </row>
    <row r="50" spans="1:5" ht="15.75" hidden="1">
      <c r="A50" s="89">
        <v>2003</v>
      </c>
      <c r="B50" s="65">
        <v>2677.56</v>
      </c>
      <c r="C50" s="81">
        <v>3027.217971</v>
      </c>
      <c r="D50" s="135">
        <v>82.79</v>
      </c>
      <c r="E50" s="65">
        <v>1131</v>
      </c>
    </row>
    <row r="51" spans="1:5" ht="15.75" hidden="1">
      <c r="A51" s="89">
        <v>2003</v>
      </c>
      <c r="B51" s="65">
        <v>2145.12</v>
      </c>
      <c r="C51" s="81">
        <v>2818.821841</v>
      </c>
      <c r="D51" s="135">
        <v>95.04</v>
      </c>
      <c r="E51" s="65">
        <v>1314</v>
      </c>
    </row>
    <row r="52" spans="1:5" ht="15.75" hidden="1">
      <c r="A52" s="89">
        <v>2004</v>
      </c>
      <c r="B52" s="65">
        <v>20581.22</v>
      </c>
      <c r="C52" s="81">
        <v>33208.16</v>
      </c>
      <c r="D52" s="135">
        <v>66.36</v>
      </c>
      <c r="E52" s="82">
        <f>C52/B52*1000</f>
        <v>1613.5175660140653</v>
      </c>
    </row>
    <row r="53" spans="1:5" ht="15.75" hidden="1">
      <c r="A53" s="89">
        <v>2005</v>
      </c>
      <c r="B53" s="65">
        <v>18341</v>
      </c>
      <c r="C53" s="81">
        <v>41007.4</v>
      </c>
      <c r="D53" s="135">
        <v>91.42</v>
      </c>
      <c r="E53" s="65">
        <v>2236</v>
      </c>
    </row>
    <row r="54" spans="1:5" ht="15.75" hidden="1">
      <c r="A54" s="89">
        <v>2005</v>
      </c>
      <c r="B54" s="65"/>
      <c r="C54" s="81"/>
      <c r="D54" s="135"/>
      <c r="E54" s="65"/>
    </row>
    <row r="55" spans="1:7" ht="15.75" hidden="1">
      <c r="A55" s="89">
        <v>2005</v>
      </c>
      <c r="B55" s="65">
        <f>SUM(B68:B70)</f>
        <v>7355.459999999999</v>
      </c>
      <c r="C55" s="83">
        <f>SUM(C68:C70)</f>
        <v>5986.521743</v>
      </c>
      <c r="D55" s="134">
        <v>48.22</v>
      </c>
      <c r="E55" s="65">
        <f>C55/B55*1000</f>
        <v>813.8881515228145</v>
      </c>
      <c r="G55" s="23"/>
    </row>
    <row r="56" spans="1:7" ht="15.75" hidden="1">
      <c r="A56" s="89">
        <v>2005</v>
      </c>
      <c r="B56" s="65">
        <v>197.58</v>
      </c>
      <c r="C56" s="83">
        <v>53.190252</v>
      </c>
      <c r="D56" s="134">
        <v>15.28066998164064</v>
      </c>
      <c r="E56" s="65">
        <f>C56/B56*1000</f>
        <v>269.208685089584</v>
      </c>
      <c r="G56" s="23"/>
    </row>
    <row r="57" spans="1:7" ht="15.75" hidden="1">
      <c r="A57" s="89">
        <v>2005</v>
      </c>
      <c r="B57" s="65">
        <v>5166</v>
      </c>
      <c r="C57" s="81">
        <v>5683.954928</v>
      </c>
      <c r="D57" s="135">
        <v>58.93769004212683</v>
      </c>
      <c r="E57" s="65">
        <v>1100.262277971351</v>
      </c>
      <c r="G57" s="23"/>
    </row>
    <row r="58" spans="1:7" ht="15.75" hidden="1">
      <c r="A58" s="89">
        <v>2005</v>
      </c>
      <c r="B58" s="65">
        <v>5473.2</v>
      </c>
      <c r="C58" s="81">
        <v>5004.222449999999</v>
      </c>
      <c r="D58" s="135">
        <v>48.95</v>
      </c>
      <c r="E58" s="65">
        <f>C58/B58*1000</f>
        <v>914.3138292041218</v>
      </c>
      <c r="G58" s="23"/>
    </row>
    <row r="59" spans="1:7" ht="15.75" hidden="1">
      <c r="A59" s="89">
        <v>2006</v>
      </c>
      <c r="B59" s="65">
        <v>16910.04</v>
      </c>
      <c r="C59" s="81">
        <v>39359.67425542</v>
      </c>
      <c r="D59" s="135">
        <v>65.83</v>
      </c>
      <c r="E59" s="65">
        <v>2328</v>
      </c>
      <c r="G59" s="23"/>
    </row>
    <row r="60" spans="1:6" ht="15.75" hidden="1">
      <c r="A60" s="89">
        <v>2006</v>
      </c>
      <c r="B60" s="65"/>
      <c r="C60" s="81"/>
      <c r="D60" s="135"/>
      <c r="E60" s="65"/>
      <c r="F60" s="3"/>
    </row>
    <row r="61" spans="1:6" ht="15.75" hidden="1">
      <c r="A61" s="89">
        <v>2006</v>
      </c>
      <c r="B61" s="65"/>
      <c r="C61" s="81"/>
      <c r="D61" s="135"/>
      <c r="E61" s="65"/>
      <c r="F61" s="3"/>
    </row>
    <row r="62" spans="1:6" ht="15.75" hidden="1">
      <c r="A62" s="89">
        <v>2006</v>
      </c>
      <c r="B62" s="65">
        <v>11281</v>
      </c>
      <c r="C62" s="81">
        <v>11493.37</v>
      </c>
      <c r="D62" s="135">
        <v>43.05</v>
      </c>
      <c r="E62" s="65">
        <f>C62/B62*1000</f>
        <v>1018.8254587359278</v>
      </c>
      <c r="F62" s="3"/>
    </row>
    <row r="63" spans="1:6" ht="15.75" hidden="1">
      <c r="A63" s="89">
        <v>2006</v>
      </c>
      <c r="B63" s="65">
        <v>8093</v>
      </c>
      <c r="C63" s="81">
        <v>7661.35</v>
      </c>
      <c r="D63" s="135">
        <v>40.04</v>
      </c>
      <c r="E63" s="65">
        <f>C63/B63*1000</f>
        <v>946.6637835166194</v>
      </c>
      <c r="F63" s="3"/>
    </row>
    <row r="64" spans="1:6" ht="15.75" hidden="1">
      <c r="A64" s="89">
        <v>2006</v>
      </c>
      <c r="B64" s="65">
        <v>4877</v>
      </c>
      <c r="C64" s="81">
        <v>3608.2</v>
      </c>
      <c r="D64" s="135">
        <v>30.62</v>
      </c>
      <c r="E64" s="65">
        <f>C64/B64*1000</f>
        <v>739.840065614107</v>
      </c>
      <c r="F64" s="3"/>
    </row>
    <row r="65" spans="1:6" ht="15.75" hidden="1">
      <c r="A65" s="89">
        <v>2006</v>
      </c>
      <c r="B65" s="65">
        <v>3411</v>
      </c>
      <c r="C65" s="81">
        <v>4431.94</v>
      </c>
      <c r="D65" s="135">
        <v>53.57</v>
      </c>
      <c r="E65" s="65">
        <f>C65/B65*1000</f>
        <v>1299.308120785693</v>
      </c>
      <c r="F65" s="3"/>
    </row>
    <row r="66" spans="1:6" ht="15.75" hidden="1">
      <c r="A66" s="89">
        <v>2006</v>
      </c>
      <c r="B66" s="85"/>
      <c r="C66" s="86"/>
      <c r="D66" s="136"/>
      <c r="E66" s="140"/>
      <c r="F66" s="3"/>
    </row>
    <row r="67" spans="1:6" ht="15.75" hidden="1">
      <c r="A67" s="89">
        <v>2006</v>
      </c>
      <c r="B67" s="65"/>
      <c r="C67" s="81"/>
      <c r="D67" s="135"/>
      <c r="E67" s="65"/>
      <c r="F67" s="3"/>
    </row>
    <row r="68" spans="1:6" ht="15.75" hidden="1">
      <c r="A68" s="89">
        <v>2006</v>
      </c>
      <c r="B68" s="65">
        <v>2983.14</v>
      </c>
      <c r="C68" s="81">
        <v>2639.218953</v>
      </c>
      <c r="D68" s="135">
        <v>51.29</v>
      </c>
      <c r="E68" s="65">
        <f>C68/B68*1000</f>
        <v>884.7117309278144</v>
      </c>
      <c r="F68" s="3"/>
    </row>
    <row r="69" spans="1:6" ht="15.75" hidden="1">
      <c r="A69" s="89">
        <v>2006</v>
      </c>
      <c r="B69" s="65">
        <v>2653.74</v>
      </c>
      <c r="C69" s="81">
        <v>2110.889913</v>
      </c>
      <c r="D69" s="138">
        <v>48.34</v>
      </c>
      <c r="E69" s="65">
        <f>C69/B69*1000</f>
        <v>795.4396108887835</v>
      </c>
      <c r="F69" s="3"/>
    </row>
    <row r="70" spans="1:6" ht="15.75" hidden="1">
      <c r="A70" s="89">
        <v>2006</v>
      </c>
      <c r="B70" s="65">
        <v>1718.58</v>
      </c>
      <c r="C70" s="81">
        <v>1236.412877</v>
      </c>
      <c r="D70" s="138">
        <v>42.71</v>
      </c>
      <c r="E70" s="65">
        <f>C70/B70*1000</f>
        <v>719.4386510956721</v>
      </c>
      <c r="F70" s="3"/>
    </row>
    <row r="71" spans="1:6" ht="15.75" hidden="1">
      <c r="A71" s="89">
        <v>2006</v>
      </c>
      <c r="B71" s="65">
        <v>197.58</v>
      </c>
      <c r="C71" s="81">
        <v>53.190252</v>
      </c>
      <c r="D71" s="138">
        <v>15.28</v>
      </c>
      <c r="E71" s="65">
        <f>C71/B71*1000</f>
        <v>269.208685089584</v>
      </c>
      <c r="F71" s="3"/>
    </row>
    <row r="72" spans="1:6" ht="15.75" hidden="1">
      <c r="A72" s="89">
        <v>2006</v>
      </c>
      <c r="B72" s="65" t="s">
        <v>28</v>
      </c>
      <c r="C72" s="65" t="s">
        <v>28</v>
      </c>
      <c r="D72" s="137" t="s">
        <v>28</v>
      </c>
      <c r="E72" s="65" t="s">
        <v>28</v>
      </c>
      <c r="F72" s="3"/>
    </row>
    <row r="73" spans="1:6" ht="15.75" hidden="1">
      <c r="A73" s="89">
        <v>2006</v>
      </c>
      <c r="B73" s="65" t="s">
        <v>28</v>
      </c>
      <c r="C73" s="65" t="s">
        <v>28</v>
      </c>
      <c r="D73" s="137" t="s">
        <v>28</v>
      </c>
      <c r="E73" s="65" t="s">
        <v>28</v>
      </c>
      <c r="F73" s="3"/>
    </row>
    <row r="74" spans="1:6" ht="15.75" hidden="1">
      <c r="A74" s="89">
        <v>2006</v>
      </c>
      <c r="B74" s="65" t="s">
        <v>28</v>
      </c>
      <c r="C74" s="65" t="s">
        <v>28</v>
      </c>
      <c r="D74" s="137" t="s">
        <v>28</v>
      </c>
      <c r="E74" s="65" t="s">
        <v>28</v>
      </c>
      <c r="F74" s="3"/>
    </row>
    <row r="75" spans="1:6" ht="15.75" hidden="1">
      <c r="A75" s="89">
        <v>2006</v>
      </c>
      <c r="B75" s="65">
        <v>2574</v>
      </c>
      <c r="C75" s="81">
        <v>2840.044254</v>
      </c>
      <c r="D75" s="138">
        <v>65.48</v>
      </c>
      <c r="E75" s="65">
        <f>C75/B75*1000</f>
        <v>1103.358296037296</v>
      </c>
      <c r="F75" s="3"/>
    </row>
    <row r="76" spans="1:6" ht="15.75" hidden="1">
      <c r="A76" s="89">
        <v>2006</v>
      </c>
      <c r="B76" s="65">
        <v>2592</v>
      </c>
      <c r="C76" s="81">
        <v>2843.910674</v>
      </c>
      <c r="D76" s="138">
        <v>58.78</v>
      </c>
      <c r="E76" s="65">
        <f>C76/B76*1000</f>
        <v>1097.1877600308644</v>
      </c>
      <c r="F76" s="3"/>
    </row>
    <row r="77" spans="1:6" ht="15.75" hidden="1">
      <c r="A77" s="89">
        <v>2006</v>
      </c>
      <c r="B77" s="65">
        <v>1980</v>
      </c>
      <c r="C77" s="87">
        <v>1907.812217</v>
      </c>
      <c r="D77" s="138">
        <v>50.77</v>
      </c>
      <c r="E77" s="65">
        <f>C77/B77*1000</f>
        <v>963.5415237373737</v>
      </c>
      <c r="F77" s="3"/>
    </row>
    <row r="78" spans="1:6" ht="15.75" hidden="1">
      <c r="A78" s="89">
        <v>2006</v>
      </c>
      <c r="B78" s="65">
        <f>1764+109.2</f>
        <v>1873.2</v>
      </c>
      <c r="C78" s="81">
        <f>1630.888012+63.451592</f>
        <v>1694.3396039999998</v>
      </c>
      <c r="D78" s="138">
        <v>54.99</v>
      </c>
      <c r="E78" s="65">
        <f>C78/B78*1000</f>
        <v>904.516124279308</v>
      </c>
      <c r="F78" s="3"/>
    </row>
    <row r="79" spans="1:6" ht="0.75" customHeight="1" hidden="1">
      <c r="A79" s="89">
        <v>2006</v>
      </c>
      <c r="B79" s="65">
        <f>1584+36</f>
        <v>1620</v>
      </c>
      <c r="C79" s="81">
        <f>1379.708667+22.361962</f>
        <v>1402.070629</v>
      </c>
      <c r="D79" s="138">
        <v>45.5</v>
      </c>
      <c r="E79" s="65">
        <f>C79/B79*1000</f>
        <v>865.4756969135802</v>
      </c>
      <c r="F79" s="3"/>
    </row>
    <row r="80" spans="1:6" ht="15.75" hidden="1">
      <c r="A80" s="89">
        <v>2006</v>
      </c>
      <c r="B80" s="65"/>
      <c r="C80" s="81"/>
      <c r="D80" s="138"/>
      <c r="E80" s="65"/>
      <c r="F80" s="3"/>
    </row>
    <row r="81" spans="1:6" ht="15.75" hidden="1">
      <c r="A81" s="89">
        <v>2006</v>
      </c>
      <c r="B81" s="65"/>
      <c r="C81" s="81"/>
      <c r="D81" s="138"/>
      <c r="E81" s="65"/>
      <c r="F81" s="3"/>
    </row>
    <row r="82" spans="1:6" ht="15.75" hidden="1">
      <c r="A82" s="89">
        <v>2006</v>
      </c>
      <c r="B82" s="65"/>
      <c r="C82" s="81"/>
      <c r="D82" s="138"/>
      <c r="E82" s="65"/>
      <c r="F82" s="3"/>
    </row>
    <row r="83" spans="1:6" ht="15.75" hidden="1">
      <c r="A83" s="89">
        <v>2006</v>
      </c>
      <c r="B83" s="65">
        <v>1520</v>
      </c>
      <c r="C83" s="81">
        <v>1634.48</v>
      </c>
      <c r="D83" s="138">
        <v>44.53</v>
      </c>
      <c r="E83" s="65">
        <v>1075</v>
      </c>
      <c r="F83" s="3"/>
    </row>
    <row r="84" spans="1:6" ht="15.75" hidden="1">
      <c r="A84" s="89">
        <v>2006</v>
      </c>
      <c r="B84" s="65">
        <v>36</v>
      </c>
      <c r="C84" s="81">
        <v>55.91</v>
      </c>
      <c r="D84" s="138">
        <v>64</v>
      </c>
      <c r="E84" s="65">
        <v>1553</v>
      </c>
      <c r="F84" s="3"/>
    </row>
    <row r="85" spans="1:6" ht="15.75" hidden="1">
      <c r="A85" s="89">
        <v>2006</v>
      </c>
      <c r="B85" s="65">
        <v>9611</v>
      </c>
      <c r="C85" s="81">
        <v>15056.19</v>
      </c>
      <c r="D85" s="138">
        <v>64.42</v>
      </c>
      <c r="E85" s="65">
        <v>1567</v>
      </c>
      <c r="F85" s="3"/>
    </row>
    <row r="86" spans="1:7" ht="15.75" hidden="1">
      <c r="A86" s="89">
        <v>2006</v>
      </c>
      <c r="B86" s="65">
        <v>9414</v>
      </c>
      <c r="C86" s="81">
        <v>16461.51</v>
      </c>
      <c r="D86" s="138">
        <v>71.86</v>
      </c>
      <c r="E86" s="65">
        <v>1749</v>
      </c>
      <c r="F86" s="3"/>
      <c r="G86" s="59"/>
    </row>
    <row r="87" spans="1:7" ht="15.75" hidden="1">
      <c r="A87" s="89">
        <v>2007</v>
      </c>
      <c r="B87" s="65">
        <v>15594.66</v>
      </c>
      <c r="C87" s="81">
        <v>29791.08446342</v>
      </c>
      <c r="D87" s="138">
        <v>82.08838076063577</v>
      </c>
      <c r="E87" s="65">
        <v>1910</v>
      </c>
      <c r="F87" s="3"/>
      <c r="G87" s="59"/>
    </row>
    <row r="88" spans="1:6" ht="15.75" hidden="1">
      <c r="A88" s="89"/>
      <c r="B88" s="65"/>
      <c r="C88" s="65"/>
      <c r="D88" s="138"/>
      <c r="E88" s="65"/>
      <c r="F88" s="3"/>
    </row>
    <row r="89" spans="1:6" ht="15.75" hidden="1">
      <c r="A89" s="89"/>
      <c r="B89" s="84"/>
      <c r="C89" s="87"/>
      <c r="D89" s="86"/>
      <c r="E89" s="65"/>
      <c r="F89" s="3"/>
    </row>
    <row r="90" spans="1:6" ht="15.75" hidden="1">
      <c r="A90" s="89">
        <v>2005</v>
      </c>
      <c r="B90" s="84"/>
      <c r="C90" s="87"/>
      <c r="D90" s="86"/>
      <c r="E90" s="65"/>
      <c r="F90" s="3"/>
    </row>
    <row r="91" spans="1:6" ht="15.75" hidden="1">
      <c r="A91" s="89" t="s">
        <v>9</v>
      </c>
      <c r="B91" s="84">
        <v>10240</v>
      </c>
      <c r="C91" s="87">
        <v>24864.4</v>
      </c>
      <c r="D91" s="86">
        <v>96.72</v>
      </c>
      <c r="E91" s="65">
        <v>2428</v>
      </c>
      <c r="F91" s="3"/>
    </row>
    <row r="92" spans="1:6" ht="15.75" hidden="1">
      <c r="A92" s="89" t="s">
        <v>10</v>
      </c>
      <c r="B92" s="84">
        <v>3596</v>
      </c>
      <c r="C92" s="72">
        <v>6993.36</v>
      </c>
      <c r="D92" s="86">
        <v>79.22</v>
      </c>
      <c r="E92" s="65">
        <v>1945</v>
      </c>
      <c r="F92" s="3"/>
    </row>
    <row r="93" spans="1:6" ht="15.75" hidden="1">
      <c r="A93" s="89" t="s">
        <v>11</v>
      </c>
      <c r="B93" s="84">
        <v>2295.36</v>
      </c>
      <c r="C93" s="72">
        <v>4519.309691</v>
      </c>
      <c r="D93" s="86">
        <v>84.6</v>
      </c>
      <c r="E93" s="65">
        <v>1969</v>
      </c>
      <c r="F93" s="3"/>
    </row>
    <row r="94" spans="1:6" ht="15.75" hidden="1">
      <c r="A94" s="89" t="s">
        <v>12</v>
      </c>
      <c r="B94" s="84">
        <v>2209.26</v>
      </c>
      <c r="C94" s="72">
        <v>4630.376109</v>
      </c>
      <c r="D94" s="86">
        <v>93.82</v>
      </c>
      <c r="E94" s="65">
        <v>2096</v>
      </c>
      <c r="F94" s="3"/>
    </row>
    <row r="95" spans="1:6" ht="15.75" hidden="1">
      <c r="A95" s="89">
        <v>2008</v>
      </c>
      <c r="B95" s="84">
        <v>12537.6</v>
      </c>
      <c r="C95" s="72">
        <v>37549.35034189001</v>
      </c>
      <c r="D95" s="86">
        <v>113.3926014769073</v>
      </c>
      <c r="E95" s="65">
        <v>2994.9392500869385</v>
      </c>
      <c r="F95" s="3"/>
    </row>
    <row r="96" spans="1:6" ht="15.75" hidden="1">
      <c r="A96" s="89">
        <v>2009</v>
      </c>
      <c r="B96" s="84">
        <v>14894.65</v>
      </c>
      <c r="C96" s="72">
        <v>41879.524357815004</v>
      </c>
      <c r="D96" s="86">
        <v>103.38</v>
      </c>
      <c r="E96" s="65">
        <v>2811.7</v>
      </c>
      <c r="F96" s="129"/>
    </row>
    <row r="97" spans="1:6" ht="15.75" hidden="1">
      <c r="A97" s="89">
        <v>2010</v>
      </c>
      <c r="B97" s="65">
        <f>SUM(B236:B249)</f>
        <v>18033.98</v>
      </c>
      <c r="C97" s="87">
        <v>59306.0333892719</v>
      </c>
      <c r="D97" s="155">
        <f>(D160+D189+D190+D191)/4</f>
        <v>130.02770067552507</v>
      </c>
      <c r="E97" s="65">
        <f>(E160+E189+E190+E191)/4</f>
        <v>130.02770067552507</v>
      </c>
      <c r="F97" s="3"/>
    </row>
    <row r="98" spans="1:6" ht="15.75" hidden="1">
      <c r="A98" s="89">
        <v>2006</v>
      </c>
      <c r="B98" s="65"/>
      <c r="C98" s="71">
        <v>0</v>
      </c>
      <c r="D98" s="155" t="e">
        <f aca="true" t="shared" si="1" ref="D98:D141">AVERAGE(D163:D166)</f>
        <v>#VALUE!</v>
      </c>
      <c r="E98" s="65"/>
      <c r="F98" s="3"/>
    </row>
    <row r="99" spans="1:6" ht="15.75" hidden="1">
      <c r="A99" s="89" t="s">
        <v>9</v>
      </c>
      <c r="B99" s="65">
        <v>1189</v>
      </c>
      <c r="C99" s="71">
        <v>2501656</v>
      </c>
      <c r="D99" s="155" t="e">
        <f t="shared" si="1"/>
        <v>#VALUE!</v>
      </c>
      <c r="E99" s="65">
        <v>2104</v>
      </c>
      <c r="F99" s="3"/>
    </row>
    <row r="100" spans="1:7" ht="15.75" hidden="1">
      <c r="A100" s="89" t="s">
        <v>10</v>
      </c>
      <c r="B100" s="65">
        <v>482.64</v>
      </c>
      <c r="C100" s="71">
        <v>858616.5599999999</v>
      </c>
      <c r="D100" s="155" t="e">
        <f t="shared" si="1"/>
        <v>#VALUE!</v>
      </c>
      <c r="E100" s="65">
        <v>1779</v>
      </c>
      <c r="F100" s="3"/>
      <c r="G100" s="57"/>
    </row>
    <row r="101" spans="1:6" ht="15.75" hidden="1">
      <c r="A101" s="89" t="s">
        <v>11</v>
      </c>
      <c r="B101" s="65">
        <v>5945</v>
      </c>
      <c r="C101" s="71">
        <v>13132505</v>
      </c>
      <c r="D101" s="155" t="e">
        <f t="shared" si="1"/>
        <v>#REF!</v>
      </c>
      <c r="E101" s="65">
        <v>2209</v>
      </c>
      <c r="F101" s="3"/>
    </row>
    <row r="102" spans="1:6" ht="15.75" hidden="1">
      <c r="A102" s="89" t="s">
        <v>12</v>
      </c>
      <c r="B102" s="65">
        <v>9293.4</v>
      </c>
      <c r="C102" s="71">
        <v>22861764</v>
      </c>
      <c r="D102" s="155" t="e">
        <f t="shared" si="1"/>
        <v>#REF!</v>
      </c>
      <c r="E102" s="65">
        <v>2460</v>
      </c>
      <c r="F102" s="3"/>
    </row>
    <row r="103" spans="1:7" ht="15.75" hidden="1">
      <c r="A103" s="89"/>
      <c r="B103" s="65"/>
      <c r="C103" s="71">
        <v>0</v>
      </c>
      <c r="D103" s="155" t="e">
        <f t="shared" si="1"/>
        <v>#REF!</v>
      </c>
      <c r="E103" s="65"/>
      <c r="F103" s="3"/>
      <c r="G103" s="57"/>
    </row>
    <row r="104" spans="1:6" ht="15.75" hidden="1">
      <c r="A104" s="89"/>
      <c r="B104" s="64"/>
      <c r="C104" s="72">
        <v>0</v>
      </c>
      <c r="D104" s="155">
        <f t="shared" si="1"/>
        <v>11.755833333333333</v>
      </c>
      <c r="E104" s="65"/>
      <c r="F104" s="3"/>
    </row>
    <row r="105" spans="1:6" ht="15.75" hidden="1">
      <c r="A105" s="89" t="s">
        <v>25</v>
      </c>
      <c r="B105" s="64">
        <v>809.76</v>
      </c>
      <c r="C105" s="72">
        <v>1032604.4500000001</v>
      </c>
      <c r="D105" s="155" t="e">
        <f t="shared" si="1"/>
        <v>#REF!</v>
      </c>
      <c r="E105" s="65">
        <f>C105/B105*1000</f>
        <v>1275198.1451294213</v>
      </c>
      <c r="F105" s="3"/>
    </row>
    <row r="106" spans="1:6" ht="15.75" hidden="1">
      <c r="A106" s="89" t="s">
        <v>26</v>
      </c>
      <c r="B106" s="64">
        <v>353.58</v>
      </c>
      <c r="C106" s="72">
        <v>369338.488</v>
      </c>
      <c r="D106" s="155" t="e">
        <f t="shared" si="1"/>
        <v>#REF!</v>
      </c>
      <c r="E106" s="65">
        <f>C106/B106*1000</f>
        <v>1044568.3805645118</v>
      </c>
      <c r="F106" s="3"/>
    </row>
    <row r="107" spans="1:6" ht="15.75" hidden="1">
      <c r="A107" s="89" t="s">
        <v>27</v>
      </c>
      <c r="B107" s="64">
        <v>187.8</v>
      </c>
      <c r="C107" s="72">
        <v>154564.294</v>
      </c>
      <c r="D107" s="155" t="e">
        <f t="shared" si="1"/>
        <v>#REF!</v>
      </c>
      <c r="E107" s="65">
        <f>C107/B107*1000</f>
        <v>823026.0596379125</v>
      </c>
      <c r="F107" s="3"/>
    </row>
    <row r="108" spans="1:7" ht="15.75" hidden="1">
      <c r="A108" s="89" t="s">
        <v>13</v>
      </c>
      <c r="B108" s="65" t="s">
        <v>16</v>
      </c>
      <c r="C108" s="65" t="e">
        <v>#VALUE!</v>
      </c>
      <c r="D108" s="155" t="e">
        <f t="shared" si="1"/>
        <v>#REF!</v>
      </c>
      <c r="E108" s="65" t="s">
        <v>28</v>
      </c>
      <c r="G108" s="3"/>
    </row>
    <row r="109" spans="1:7" ht="15.75" hidden="1">
      <c r="A109" s="89">
        <v>2004</v>
      </c>
      <c r="B109" s="84"/>
      <c r="C109" s="84">
        <v>0</v>
      </c>
      <c r="D109" s="155" t="e">
        <f t="shared" si="1"/>
        <v>#REF!</v>
      </c>
      <c r="E109" s="65"/>
      <c r="G109" s="3"/>
    </row>
    <row r="110" spans="1:6" ht="15.75" hidden="1">
      <c r="A110" s="89" t="s">
        <v>14</v>
      </c>
      <c r="B110" s="64">
        <v>36</v>
      </c>
      <c r="C110" s="72">
        <v>55913.019</v>
      </c>
      <c r="D110" s="155" t="e">
        <f t="shared" si="1"/>
        <v>#REF!</v>
      </c>
      <c r="E110" s="65">
        <f>C110/B110*1000</f>
        <v>1553139.4166666667</v>
      </c>
      <c r="F110" s="3"/>
    </row>
    <row r="111" spans="1:7" ht="15.75" hidden="1">
      <c r="A111" s="89" t="s">
        <v>18</v>
      </c>
      <c r="B111" s="65" t="s">
        <v>16</v>
      </c>
      <c r="C111" s="65" t="e">
        <v>#VALUE!</v>
      </c>
      <c r="D111" s="155" t="e">
        <f t="shared" si="1"/>
        <v>#REF!</v>
      </c>
      <c r="E111" s="65" t="s">
        <v>28</v>
      </c>
      <c r="F111" s="3"/>
      <c r="G111" s="110"/>
    </row>
    <row r="112" spans="1:6" ht="15.75" hidden="1">
      <c r="A112" s="89" t="s">
        <v>19</v>
      </c>
      <c r="B112" s="65">
        <v>1278</v>
      </c>
      <c r="C112" s="72">
        <v>2003768.385</v>
      </c>
      <c r="D112" s="155" t="e">
        <f t="shared" si="1"/>
        <v>#REF!</v>
      </c>
      <c r="E112" s="65">
        <f aca="true" t="shared" si="2" ref="E112:E117">C112/B112*1000</f>
        <v>1567893.8849765258</v>
      </c>
      <c r="F112" s="3"/>
    </row>
    <row r="113" spans="1:8" ht="15.75" hidden="1">
      <c r="A113" s="89" t="s">
        <v>20</v>
      </c>
      <c r="B113" s="65">
        <v>2663.34</v>
      </c>
      <c r="C113" s="88">
        <v>3993894.8770000003</v>
      </c>
      <c r="D113" s="155" t="e">
        <f t="shared" si="1"/>
        <v>#REF!</v>
      </c>
      <c r="E113" s="65">
        <f t="shared" si="2"/>
        <v>1499581.3065549273</v>
      </c>
      <c r="G113" s="3"/>
      <c r="H113" s="3"/>
    </row>
    <row r="114" spans="1:6" ht="15.75" hidden="1">
      <c r="A114" s="89" t="s">
        <v>21</v>
      </c>
      <c r="B114" s="65">
        <v>5670</v>
      </c>
      <c r="C114" s="71">
        <v>9058530.043</v>
      </c>
      <c r="D114" s="155" t="e">
        <f t="shared" si="1"/>
        <v>#REF!</v>
      </c>
      <c r="E114" s="65">
        <f t="shared" si="2"/>
        <v>1597624.346208113</v>
      </c>
      <c r="F114" s="3"/>
    </row>
    <row r="115" spans="1:7" ht="15.75" hidden="1">
      <c r="A115" s="89" t="s">
        <v>22</v>
      </c>
      <c r="B115" s="65">
        <v>3365.88</v>
      </c>
      <c r="C115" s="71">
        <v>5417458.936</v>
      </c>
      <c r="D115" s="155" t="e">
        <f t="shared" si="1"/>
        <v>#REF!</v>
      </c>
      <c r="E115" s="65">
        <f t="shared" si="2"/>
        <v>1609522.3050138447</v>
      </c>
      <c r="F115" s="3"/>
      <c r="G115" s="73"/>
    </row>
    <row r="116" spans="1:7" ht="15.75" hidden="1">
      <c r="A116" s="89" t="s">
        <v>23</v>
      </c>
      <c r="B116" s="65">
        <v>2754</v>
      </c>
      <c r="C116" s="71">
        <v>4781328.75</v>
      </c>
      <c r="D116" s="155" t="e">
        <f t="shared" si="1"/>
        <v>#REF!</v>
      </c>
      <c r="E116" s="65">
        <f t="shared" si="2"/>
        <v>1736139.705882353</v>
      </c>
      <c r="F116" s="3"/>
      <c r="G116" s="73"/>
    </row>
    <row r="117" spans="1:7" ht="15.75" hidden="1">
      <c r="A117" s="89" t="s">
        <v>24</v>
      </c>
      <c r="B117" s="65">
        <v>3312</v>
      </c>
      <c r="C117" s="71">
        <v>6290995.942</v>
      </c>
      <c r="D117" s="155" t="e">
        <f t="shared" si="1"/>
        <v>#REF!</v>
      </c>
      <c r="E117" s="65">
        <f t="shared" si="2"/>
        <v>1899455.2964975843</v>
      </c>
      <c r="F117" s="3"/>
      <c r="G117" s="73"/>
    </row>
    <row r="118" spans="1:7" ht="15.75" hidden="1">
      <c r="A118" s="89"/>
      <c r="B118" s="65"/>
      <c r="C118" s="71">
        <v>0</v>
      </c>
      <c r="D118" s="155" t="e">
        <f t="shared" si="1"/>
        <v>#REF!</v>
      </c>
      <c r="E118" s="65"/>
      <c r="F118" s="3"/>
      <c r="G118" s="73"/>
    </row>
    <row r="119" spans="1:7" ht="15.75" hidden="1">
      <c r="A119" s="89">
        <v>2007</v>
      </c>
      <c r="B119" s="65"/>
      <c r="C119" s="71">
        <v>0</v>
      </c>
      <c r="D119" s="155" t="e">
        <f t="shared" si="1"/>
        <v>#REF!</v>
      </c>
      <c r="E119" s="65"/>
      <c r="F119" s="3"/>
      <c r="G119" s="73"/>
    </row>
    <row r="120" spans="1:7" ht="15.75" hidden="1">
      <c r="A120" s="89" t="s">
        <v>9</v>
      </c>
      <c r="B120" s="65">
        <v>5023.08</v>
      </c>
      <c r="C120" s="71">
        <v>11251699.2</v>
      </c>
      <c r="D120" s="155" t="e">
        <f t="shared" si="1"/>
        <v>#REF!</v>
      </c>
      <c r="E120" s="65">
        <v>2240</v>
      </c>
      <c r="F120" s="3"/>
      <c r="G120" s="73"/>
    </row>
    <row r="121" spans="1:7" ht="15.75" hidden="1">
      <c r="A121" s="89" t="s">
        <v>10</v>
      </c>
      <c r="B121" s="84">
        <v>7751.58</v>
      </c>
      <c r="C121" s="71">
        <v>11325058.38</v>
      </c>
      <c r="D121" s="155" t="e">
        <f t="shared" si="1"/>
        <v>#REF!</v>
      </c>
      <c r="E121" s="65">
        <v>1461</v>
      </c>
      <c r="F121" s="3"/>
      <c r="G121" s="73"/>
    </row>
    <row r="122" spans="1:7" ht="15.75" hidden="1">
      <c r="A122" s="89" t="s">
        <v>11</v>
      </c>
      <c r="B122" s="84">
        <v>1144.92</v>
      </c>
      <c r="C122" s="71">
        <v>2557751.2800000003</v>
      </c>
      <c r="D122" s="155" t="e">
        <f t="shared" si="1"/>
        <v>#REF!</v>
      </c>
      <c r="E122" s="65">
        <v>2234</v>
      </c>
      <c r="F122" s="3"/>
      <c r="G122" s="73"/>
    </row>
    <row r="123" spans="1:7" ht="15.75" hidden="1">
      <c r="A123" s="89" t="s">
        <v>12</v>
      </c>
      <c r="B123" s="84">
        <v>1675.08</v>
      </c>
      <c r="C123" s="71">
        <v>4660072.56</v>
      </c>
      <c r="D123" s="155" t="e">
        <f t="shared" si="1"/>
        <v>#REF!</v>
      </c>
      <c r="E123" s="65">
        <v>2782</v>
      </c>
      <c r="F123" s="3"/>
      <c r="G123" s="73"/>
    </row>
    <row r="124" spans="1:7" ht="15.75" hidden="1">
      <c r="A124" s="89"/>
      <c r="B124" s="65"/>
      <c r="C124" s="71">
        <v>0</v>
      </c>
      <c r="D124" s="155">
        <f t="shared" si="1"/>
        <v>138.65709281862044</v>
      </c>
      <c r="E124" s="65"/>
      <c r="F124" s="3"/>
      <c r="G124" s="73"/>
    </row>
    <row r="125" spans="1:7" ht="15.75" hidden="1">
      <c r="A125" s="90"/>
      <c r="B125" s="59"/>
      <c r="C125" s="59">
        <v>0</v>
      </c>
      <c r="D125" s="155">
        <f t="shared" si="1"/>
        <v>171.60313922793065</v>
      </c>
      <c r="E125" s="60"/>
      <c r="F125" s="3"/>
      <c r="G125" s="73"/>
    </row>
    <row r="126" spans="1:7" ht="15.75" hidden="1">
      <c r="A126" s="90"/>
      <c r="B126" s="59"/>
      <c r="C126" s="59">
        <v>0</v>
      </c>
      <c r="D126" s="155">
        <f t="shared" si="1"/>
        <v>138.83647256126397</v>
      </c>
      <c r="E126" s="60"/>
      <c r="F126" s="3"/>
      <c r="G126" s="73"/>
    </row>
    <row r="127" spans="1:7" ht="15.75" hidden="1">
      <c r="A127" s="90"/>
      <c r="B127" s="59"/>
      <c r="C127" s="59">
        <v>0</v>
      </c>
      <c r="D127" s="155">
        <f t="shared" si="1"/>
        <v>106.845</v>
      </c>
      <c r="E127" s="60"/>
      <c r="F127" s="3"/>
      <c r="G127" s="73"/>
    </row>
    <row r="128" spans="1:7" ht="15.75" hidden="1">
      <c r="A128" s="89"/>
      <c r="B128" s="65"/>
      <c r="C128" s="71">
        <v>0</v>
      </c>
      <c r="D128" s="155">
        <f t="shared" si="1"/>
        <v>97.38</v>
      </c>
      <c r="E128" s="65"/>
      <c r="F128" s="3"/>
      <c r="G128" s="73"/>
    </row>
    <row r="129" spans="1:7" ht="15.75" hidden="1">
      <c r="A129" s="89">
        <v>2005</v>
      </c>
      <c r="B129" s="65"/>
      <c r="C129" s="71">
        <v>0</v>
      </c>
      <c r="D129" s="155">
        <f t="shared" si="1"/>
        <v>94.285</v>
      </c>
      <c r="E129" s="65"/>
      <c r="F129" s="3"/>
      <c r="G129" s="73"/>
    </row>
    <row r="130" spans="1:7" ht="15.75" hidden="1">
      <c r="A130" s="89" t="s">
        <v>25</v>
      </c>
      <c r="B130" s="65">
        <v>3402</v>
      </c>
      <c r="C130" s="71">
        <v>7326848.7809999995</v>
      </c>
      <c r="D130" s="155">
        <f t="shared" si="1"/>
        <v>94.18</v>
      </c>
      <c r="E130" s="65">
        <f aca="true" t="shared" si="3" ref="E130:E141">C130/B130*1000</f>
        <v>2153688.648148148</v>
      </c>
      <c r="F130" s="3"/>
      <c r="G130" s="73"/>
    </row>
    <row r="131" spans="1:7" ht="15.75" hidden="1">
      <c r="A131" s="89" t="s">
        <v>26</v>
      </c>
      <c r="B131" s="65">
        <v>4120.74</v>
      </c>
      <c r="C131" s="71">
        <v>10098799.317</v>
      </c>
      <c r="D131" s="155">
        <f t="shared" si="1"/>
        <v>90.9625</v>
      </c>
      <c r="E131" s="65">
        <f t="shared" si="3"/>
        <v>2450724.704058009</v>
      </c>
      <c r="F131" s="3"/>
      <c r="G131" s="73"/>
    </row>
    <row r="132" spans="1:7" ht="15.75" hidden="1">
      <c r="A132" s="89" t="s">
        <v>27</v>
      </c>
      <c r="B132" s="65">
        <v>2716.92</v>
      </c>
      <c r="C132" s="71">
        <v>7439050</v>
      </c>
      <c r="D132" s="155">
        <f t="shared" si="1"/>
        <v>101.7225</v>
      </c>
      <c r="E132" s="65">
        <f t="shared" si="3"/>
        <v>2738045.2865745034</v>
      </c>
      <c r="F132" s="3"/>
      <c r="G132" s="73"/>
    </row>
    <row r="133" spans="1:7" ht="15.75" hidden="1">
      <c r="A133" s="89" t="s">
        <v>13</v>
      </c>
      <c r="B133" s="65">
        <v>1222.74</v>
      </c>
      <c r="C133" s="71">
        <v>2899128.7050000005</v>
      </c>
      <c r="D133" s="155">
        <f t="shared" si="1"/>
        <v>113.43674223157765</v>
      </c>
      <c r="E133" s="65">
        <f t="shared" si="3"/>
        <v>2371009.948967074</v>
      </c>
      <c r="F133" s="3"/>
      <c r="G133" s="73"/>
    </row>
    <row r="134" spans="1:7" ht="15.75" hidden="1">
      <c r="A134" s="89" t="s">
        <v>14</v>
      </c>
      <c r="B134" s="65">
        <v>1623.9</v>
      </c>
      <c r="C134" s="71">
        <v>2789608.421</v>
      </c>
      <c r="D134" s="155">
        <f t="shared" si="1"/>
        <v>118.14424223157766</v>
      </c>
      <c r="E134" s="65">
        <f t="shared" si="3"/>
        <v>1717844.9541227908</v>
      </c>
      <c r="F134" s="3"/>
      <c r="G134" s="73"/>
    </row>
    <row r="135" spans="1:7" ht="15.75" hidden="1">
      <c r="A135" s="89" t="s">
        <v>18</v>
      </c>
      <c r="B135" s="65">
        <v>749.04</v>
      </c>
      <c r="C135" s="71">
        <v>1304623.572</v>
      </c>
      <c r="D135" s="155">
        <f t="shared" si="1"/>
        <v>122.04674223157767</v>
      </c>
      <c r="E135" s="65">
        <f t="shared" si="3"/>
        <v>1741727.5072092277</v>
      </c>
      <c r="F135" s="3"/>
      <c r="G135" s="73"/>
    </row>
    <row r="136" spans="1:7" ht="15.75" hidden="1">
      <c r="A136" s="89" t="s">
        <v>19</v>
      </c>
      <c r="B136" s="65">
        <v>480.42</v>
      </c>
      <c r="C136" s="71">
        <v>758925.5889999999</v>
      </c>
      <c r="D136" s="155">
        <f t="shared" si="1"/>
        <v>117.70174223157767</v>
      </c>
      <c r="E136" s="65">
        <f t="shared" si="3"/>
        <v>1579712.728445943</v>
      </c>
      <c r="F136" s="3"/>
      <c r="G136" s="73"/>
    </row>
    <row r="137" spans="1:7" ht="15.75" hidden="1">
      <c r="A137" s="89" t="s">
        <v>20</v>
      </c>
      <c r="B137" s="65">
        <v>760.8</v>
      </c>
      <c r="C137" s="71">
        <v>1615600</v>
      </c>
      <c r="D137" s="155">
        <f t="shared" si="1"/>
        <v>110.4125</v>
      </c>
      <c r="E137" s="65">
        <f t="shared" si="3"/>
        <v>2123554.153522608</v>
      </c>
      <c r="F137" s="3"/>
      <c r="G137" s="73"/>
    </row>
    <row r="138" spans="1:7" ht="15.75" hidden="1">
      <c r="A138" s="89" t="s">
        <v>21</v>
      </c>
      <c r="B138" s="82">
        <f>1044+10.14</f>
        <v>1054.14</v>
      </c>
      <c r="C138" s="71">
        <v>2144784.1022200002</v>
      </c>
      <c r="D138" s="155">
        <f t="shared" si="1"/>
        <v>105.22333333333334</v>
      </c>
      <c r="E138" s="65">
        <f t="shared" si="3"/>
        <v>2034629.2733602747</v>
      </c>
      <c r="F138" s="3"/>
      <c r="G138" s="73"/>
    </row>
    <row r="139" spans="1:7" ht="15.75" hidden="1">
      <c r="A139" s="89" t="s">
        <v>22</v>
      </c>
      <c r="B139" s="82">
        <v>1104.66</v>
      </c>
      <c r="C139" s="71">
        <v>2290042.2014800003</v>
      </c>
      <c r="D139" s="155">
        <f t="shared" si="1"/>
        <v>123.57261312272082</v>
      </c>
      <c r="E139" s="65">
        <f t="shared" si="3"/>
        <v>2073074.2504299965</v>
      </c>
      <c r="F139" s="3"/>
      <c r="G139" s="73"/>
    </row>
    <row r="140" spans="1:7" ht="15.75" hidden="1">
      <c r="A140" s="89" t="s">
        <v>23</v>
      </c>
      <c r="B140" s="82">
        <v>634.68</v>
      </c>
      <c r="C140" s="71">
        <v>1296931.78192</v>
      </c>
      <c r="D140" s="155">
        <f t="shared" si="1"/>
        <v>143.64574284526915</v>
      </c>
      <c r="E140" s="65">
        <f t="shared" si="3"/>
        <v>2043442.0210499782</v>
      </c>
      <c r="F140" s="3"/>
      <c r="G140" s="73"/>
    </row>
    <row r="141" spans="1:7" ht="15.75" hidden="1">
      <c r="A141" s="89" t="s">
        <v>24</v>
      </c>
      <c r="B141" s="82">
        <v>469.92</v>
      </c>
      <c r="C141" s="71">
        <v>1043402.1259999999</v>
      </c>
      <c r="D141" s="155">
        <f t="shared" si="1"/>
        <v>184.1804438068322</v>
      </c>
      <c r="E141" s="65">
        <f t="shared" si="3"/>
        <v>2220382.460844399</v>
      </c>
      <c r="F141" s="3"/>
      <c r="G141" s="73"/>
    </row>
    <row r="142" spans="1:7" ht="15.75" hidden="1">
      <c r="A142" s="89">
        <v>2011</v>
      </c>
      <c r="B142" s="82">
        <v>16150.902999999998</v>
      </c>
      <c r="C142" s="82">
        <v>83251.0681205916</v>
      </c>
      <c r="D142" s="155">
        <v>185.2503896928874</v>
      </c>
      <c r="E142" s="65">
        <v>5154.576689649589</v>
      </c>
      <c r="F142" s="3"/>
      <c r="G142" s="73"/>
    </row>
    <row r="143" spans="1:7" ht="15.75" hidden="1">
      <c r="A143" s="89">
        <v>2012</v>
      </c>
      <c r="B143" s="82">
        <v>22171.891999999996</v>
      </c>
      <c r="C143" s="82">
        <v>90313227.98011824</v>
      </c>
      <c r="D143" s="155">
        <v>173.23199525145097</v>
      </c>
      <c r="E143" s="65">
        <v>4073.3207603626365</v>
      </c>
      <c r="F143" s="3"/>
      <c r="G143" s="73"/>
    </row>
    <row r="144" spans="1:7" ht="15.75" hidden="1">
      <c r="A144" s="89">
        <v>2012</v>
      </c>
      <c r="B144" s="82">
        <v>22171.891999999996</v>
      </c>
      <c r="C144" s="82">
        <v>95954.5815553321</v>
      </c>
      <c r="D144" s="155">
        <v>114.21540096939424</v>
      </c>
      <c r="E144" s="65">
        <v>3333.7815084001677</v>
      </c>
      <c r="F144" s="3"/>
      <c r="G144" s="73"/>
    </row>
    <row r="145" spans="1:7" ht="15.75" hidden="1">
      <c r="A145" s="89">
        <v>2013</v>
      </c>
      <c r="B145" s="82">
        <v>12915.179999999997</v>
      </c>
      <c r="C145" s="82">
        <v>45560.00436742194</v>
      </c>
      <c r="D145" s="155">
        <v>106.73267749248544</v>
      </c>
      <c r="E145" s="65">
        <v>3654.755193092993</v>
      </c>
      <c r="F145" s="3"/>
      <c r="G145" s="73"/>
    </row>
    <row r="146" spans="1:7" ht="15.75" hidden="1">
      <c r="A146" s="89">
        <v>2008</v>
      </c>
      <c r="B146" s="82"/>
      <c r="C146" s="82">
        <v>2662.39253575</v>
      </c>
      <c r="D146" s="139"/>
      <c r="E146" s="65"/>
      <c r="F146" s="3"/>
      <c r="G146" s="73"/>
    </row>
    <row r="147" spans="1:7" ht="15.75" hidden="1">
      <c r="A147" s="89" t="s">
        <v>9</v>
      </c>
      <c r="B147" s="82">
        <v>1010.76</v>
      </c>
      <c r="C147" s="82"/>
      <c r="D147" s="139">
        <v>103.49</v>
      </c>
      <c r="E147" s="65">
        <v>2634</v>
      </c>
      <c r="F147" s="3"/>
      <c r="G147" s="73"/>
    </row>
    <row r="148" spans="1:7" ht="15.75" hidden="1">
      <c r="A148" s="89"/>
      <c r="B148" s="82"/>
      <c r="C148" s="82">
        <v>845.44721029</v>
      </c>
      <c r="D148" s="139"/>
      <c r="E148" s="65"/>
      <c r="F148" s="3"/>
      <c r="G148" s="73"/>
    </row>
    <row r="149" spans="1:7" ht="15.75" hidden="1">
      <c r="A149" s="89" t="s">
        <v>10</v>
      </c>
      <c r="B149" s="82">
        <v>313.08</v>
      </c>
      <c r="C149" s="82">
        <v>14639.189312440001</v>
      </c>
      <c r="D149" s="139">
        <v>103.60213741741318</v>
      </c>
      <c r="E149" s="65">
        <v>2700.4190950875177</v>
      </c>
      <c r="F149" s="3"/>
      <c r="G149" s="73"/>
    </row>
    <row r="150" spans="1:7" ht="15.75" hidden="1">
      <c r="A150" s="89" t="s">
        <v>11</v>
      </c>
      <c r="B150" s="82">
        <v>4356.06</v>
      </c>
      <c r="C150" s="82">
        <v>19402.32128341</v>
      </c>
      <c r="D150" s="139">
        <v>128.77557585362976</v>
      </c>
      <c r="E150" s="65">
        <v>3360.6491445113243</v>
      </c>
      <c r="F150" s="3"/>
      <c r="G150" s="73"/>
    </row>
    <row r="151" spans="1:7" ht="15.75" hidden="1">
      <c r="A151" s="89" t="s">
        <v>12</v>
      </c>
      <c r="B151" s="82">
        <v>6857.7</v>
      </c>
      <c r="C151" s="82"/>
      <c r="D151" s="139">
        <v>105.52720488860587</v>
      </c>
      <c r="E151" s="65">
        <v>2829.2753085451386</v>
      </c>
      <c r="F151" s="3"/>
      <c r="G151" s="73"/>
    </row>
    <row r="152" spans="1:7" ht="15.75" hidden="1">
      <c r="A152" s="89"/>
      <c r="B152" s="82"/>
      <c r="C152" s="82"/>
      <c r="D152" s="139"/>
      <c r="E152" s="65"/>
      <c r="F152" s="3"/>
      <c r="G152" s="73"/>
    </row>
    <row r="153" spans="1:7" ht="15.75" hidden="1">
      <c r="A153" s="89">
        <v>2009</v>
      </c>
      <c r="B153" s="82"/>
      <c r="C153" s="82">
        <v>20809.79275836</v>
      </c>
      <c r="D153" s="139"/>
      <c r="E153" s="65"/>
      <c r="F153" s="3"/>
      <c r="G153" s="73"/>
    </row>
    <row r="154" spans="1:7" ht="15.75" hidden="1">
      <c r="A154" s="89" t="s">
        <v>36</v>
      </c>
      <c r="B154" s="82">
        <v>7692</v>
      </c>
      <c r="C154" s="82">
        <v>4226.496237040009</v>
      </c>
      <c r="D154" s="139">
        <v>99.70234616462523</v>
      </c>
      <c r="E154" s="65">
        <v>2705.3812738377533</v>
      </c>
      <c r="F154" s="3"/>
      <c r="G154" s="73"/>
    </row>
    <row r="155" spans="1:7" ht="15.75" hidden="1">
      <c r="A155" s="89" t="s">
        <v>37</v>
      </c>
      <c r="B155" s="82">
        <v>1991.76</v>
      </c>
      <c r="C155" s="82">
        <v>9388.20255578</v>
      </c>
      <c r="D155" s="139">
        <v>78.39339336878984</v>
      </c>
      <c r="E155" s="65">
        <v>2121.990720287589</v>
      </c>
      <c r="F155" s="3"/>
      <c r="G155" s="73"/>
    </row>
    <row r="156" spans="1:7" ht="15.75" hidden="1">
      <c r="A156" s="89" t="s">
        <v>38</v>
      </c>
      <c r="B156" s="82">
        <v>2994.27</v>
      </c>
      <c r="C156" s="82">
        <v>7455.032806634999</v>
      </c>
      <c r="D156" s="139">
        <v>111.41700054227401</v>
      </c>
      <c r="E156" s="65">
        <v>3135.3894457680835</v>
      </c>
      <c r="F156" s="3"/>
      <c r="G156" s="73"/>
    </row>
    <row r="157" spans="1:7" ht="15.75" hidden="1">
      <c r="A157" s="89" t="s">
        <v>39</v>
      </c>
      <c r="B157" s="82">
        <v>2216.62</v>
      </c>
      <c r="C157" s="82">
        <v>16021.038837138993</v>
      </c>
      <c r="D157" s="139">
        <v>123.99196138992754</v>
      </c>
      <c r="E157" s="65">
        <v>3363</v>
      </c>
      <c r="F157" s="128"/>
      <c r="G157" s="73"/>
    </row>
    <row r="158" spans="1:7" ht="15.75" hidden="1">
      <c r="A158" s="89">
        <v>2014</v>
      </c>
      <c r="B158" s="82">
        <v>14252.25</v>
      </c>
      <c r="C158" s="82">
        <v>81724.77697623377</v>
      </c>
      <c r="D158" s="155">
        <f>AVERAGE(D269:D272)</f>
        <v>161.36082253689756</v>
      </c>
      <c r="E158" s="65">
        <f>AVERAGE(E269:E272)</f>
        <v>5460.17667479529</v>
      </c>
      <c r="F158" s="128"/>
      <c r="G158" s="73"/>
    </row>
    <row r="159" spans="1:7" ht="15.75" hidden="1">
      <c r="A159" s="89">
        <v>2010</v>
      </c>
      <c r="B159" s="82"/>
      <c r="C159" s="82"/>
      <c r="D159" s="155"/>
      <c r="E159" s="65"/>
      <c r="F159" s="128"/>
      <c r="G159" s="73"/>
    </row>
    <row r="160" spans="1:7" ht="15.75" hidden="1">
      <c r="A160" s="89" t="s">
        <v>36</v>
      </c>
      <c r="B160" s="82">
        <v>1045.6399999999999</v>
      </c>
      <c r="C160" s="82">
        <v>17614.0495358524</v>
      </c>
      <c r="D160" s="177">
        <v>104.13952424623892</v>
      </c>
      <c r="E160" s="120">
        <v>104.13952424623892</v>
      </c>
      <c r="F160" s="153"/>
      <c r="G160" s="73"/>
    </row>
    <row r="161" spans="1:7" ht="15.75" hidden="1">
      <c r="A161" s="89" t="s">
        <v>37</v>
      </c>
      <c r="B161" s="82"/>
      <c r="C161" s="82">
        <v>6149.2008982438</v>
      </c>
      <c r="D161" s="177">
        <v>92.58018375940428</v>
      </c>
      <c r="E161" s="120">
        <v>92.58018375940428</v>
      </c>
      <c r="F161" s="3"/>
      <c r="G161" s="73"/>
    </row>
    <row r="162" spans="1:7" ht="15.75" hidden="1">
      <c r="A162" s="89" t="s">
        <v>38</v>
      </c>
      <c r="B162" s="82"/>
      <c r="C162" s="82">
        <v>34367.0985975315</v>
      </c>
      <c r="D162" s="177">
        <v>78.23389979105654</v>
      </c>
      <c r="E162" s="120">
        <v>78.23389979105654</v>
      </c>
      <c r="F162" s="3"/>
      <c r="G162" s="73"/>
    </row>
    <row r="163" spans="1:7" ht="15.75" hidden="1">
      <c r="A163" s="89" t="s">
        <v>39</v>
      </c>
      <c r="B163" s="82">
        <v>329.64</v>
      </c>
      <c r="C163" s="82">
        <v>28912.9500662238</v>
      </c>
      <c r="D163" s="177" t="e">
        <v>#VALUE!</v>
      </c>
      <c r="E163" s="120" t="e">
        <v>#VALUE!</v>
      </c>
      <c r="F163" s="3"/>
      <c r="G163" s="73"/>
    </row>
    <row r="164" spans="1:7" ht="15.75" hidden="1">
      <c r="A164" s="89" t="s">
        <v>26</v>
      </c>
      <c r="B164" s="82">
        <v>334.88</v>
      </c>
      <c r="C164" s="82">
        <v>17614.0495358524</v>
      </c>
      <c r="D164" s="177" t="e">
        <v>#VALUE!</v>
      </c>
      <c r="E164" s="120" t="e">
        <v>#VALUE!</v>
      </c>
      <c r="F164" s="3"/>
      <c r="G164" s="73"/>
    </row>
    <row r="165" spans="1:7" ht="15.75" hidden="1">
      <c r="A165" s="89" t="s">
        <v>27</v>
      </c>
      <c r="B165" s="82">
        <v>524.34</v>
      </c>
      <c r="C165" s="82">
        <v>6149.2008982438</v>
      </c>
      <c r="D165" s="177" t="e">
        <v>#VALUE!</v>
      </c>
      <c r="E165" s="120" t="e">
        <v>#VALUE!</v>
      </c>
      <c r="F165" s="3"/>
      <c r="G165" s="73"/>
    </row>
    <row r="166" spans="1:7" ht="15.75" hidden="1">
      <c r="A166" s="89" t="s">
        <v>13</v>
      </c>
      <c r="B166" s="82">
        <v>394.38</v>
      </c>
      <c r="C166" s="82">
        <v>34367.0985975315</v>
      </c>
      <c r="D166" s="177" t="e">
        <v>#REF!</v>
      </c>
      <c r="E166" s="120" t="e">
        <v>#REF!</v>
      </c>
      <c r="F166" s="3"/>
      <c r="G166" s="73"/>
    </row>
    <row r="167" spans="1:7" ht="15.75" hidden="1">
      <c r="A167" s="89" t="s">
        <v>14</v>
      </c>
      <c r="B167" s="82">
        <v>69.06</v>
      </c>
      <c r="C167" s="82">
        <v>28912.9500662238</v>
      </c>
      <c r="D167" s="177" t="e">
        <v>#REF!</v>
      </c>
      <c r="E167" s="120" t="e">
        <v>#REF!</v>
      </c>
      <c r="F167" s="3"/>
      <c r="G167" s="73"/>
    </row>
    <row r="168" spans="1:7" ht="15.75" hidden="1">
      <c r="A168" s="89" t="s">
        <v>18</v>
      </c>
      <c r="B168" s="82">
        <v>19.2</v>
      </c>
      <c r="C168" s="82">
        <v>17614.0495358524</v>
      </c>
      <c r="D168" s="177" t="e">
        <v>#REF!</v>
      </c>
      <c r="E168" s="120" t="e">
        <v>#REF!</v>
      </c>
      <c r="F168" s="3"/>
      <c r="G168" s="73"/>
    </row>
    <row r="169" spans="1:7" ht="15.75" hidden="1">
      <c r="A169" s="89" t="s">
        <v>19</v>
      </c>
      <c r="B169" s="82">
        <v>252</v>
      </c>
      <c r="C169" s="82">
        <v>6149.2008982438</v>
      </c>
      <c r="D169" s="177">
        <v>47.02333333333333</v>
      </c>
      <c r="E169" s="120">
        <v>47.02333333333333</v>
      </c>
      <c r="F169" s="3"/>
      <c r="G169" s="73"/>
    </row>
    <row r="170" spans="1:7" ht="15.75" hidden="1">
      <c r="A170" s="89" t="s">
        <v>20</v>
      </c>
      <c r="B170" s="82">
        <v>2914.86</v>
      </c>
      <c r="C170" s="82">
        <v>34367.0985975315</v>
      </c>
      <c r="D170" s="177">
        <v>0</v>
      </c>
      <c r="E170" s="120">
        <v>0</v>
      </c>
      <c r="F170" s="3"/>
      <c r="G170" s="73"/>
    </row>
    <row r="171" spans="1:7" ht="15.75" hidden="1">
      <c r="A171" s="89" t="s">
        <v>21</v>
      </c>
      <c r="B171" s="82">
        <v>2778.36</v>
      </c>
      <c r="C171" s="82">
        <v>28912.9500662238</v>
      </c>
      <c r="D171" s="177">
        <v>0</v>
      </c>
      <c r="E171" s="120">
        <v>0</v>
      </c>
      <c r="F171" s="3"/>
      <c r="G171" s="73"/>
    </row>
    <row r="172" spans="1:7" ht="15.75" hidden="1">
      <c r="A172" s="89" t="s">
        <v>22</v>
      </c>
      <c r="B172" s="82">
        <v>2628</v>
      </c>
      <c r="C172" s="82">
        <v>17614.0495358524</v>
      </c>
      <c r="D172" s="177">
        <v>0</v>
      </c>
      <c r="E172" s="120">
        <v>0</v>
      </c>
      <c r="F172" s="3"/>
      <c r="G172" s="73"/>
    </row>
    <row r="173" spans="1:7" ht="15.75" hidden="1">
      <c r="A173" s="89" t="s">
        <v>23</v>
      </c>
      <c r="B173" s="82">
        <v>3747.18</v>
      </c>
      <c r="C173" s="82">
        <v>6149.2008982438</v>
      </c>
      <c r="D173" s="177" t="e">
        <v>#REF!</v>
      </c>
      <c r="E173" s="120" t="e">
        <v>#REF!</v>
      </c>
      <c r="F173" s="3"/>
      <c r="G173" s="73"/>
    </row>
    <row r="174" spans="1:7" ht="15.75" hidden="1">
      <c r="A174" s="89" t="s">
        <v>24</v>
      </c>
      <c r="B174" s="82">
        <v>2918.22</v>
      </c>
      <c r="C174" s="82">
        <v>34367.0985975315</v>
      </c>
      <c r="D174" s="177" t="e">
        <v>#REF!</v>
      </c>
      <c r="E174" s="120" t="e">
        <v>#REF!</v>
      </c>
      <c r="F174" s="3"/>
      <c r="G174" s="73"/>
    </row>
    <row r="175" spans="1:7" ht="15.75" hidden="1">
      <c r="A175" s="89"/>
      <c r="B175" s="82"/>
      <c r="C175" s="82">
        <v>28912.9500662238</v>
      </c>
      <c r="D175" s="177" t="e">
        <v>#REF!</v>
      </c>
      <c r="E175" s="120" t="e">
        <v>#REF!</v>
      </c>
      <c r="F175" s="3"/>
      <c r="G175" s="73"/>
    </row>
    <row r="176" spans="1:7" ht="15.75" hidden="1">
      <c r="A176" s="89">
        <v>2007</v>
      </c>
      <c r="B176" s="82"/>
      <c r="C176" s="82">
        <v>17614.0495358524</v>
      </c>
      <c r="D176" s="177" t="e">
        <v>#REF!</v>
      </c>
      <c r="E176" s="120" t="e">
        <v>#REF!</v>
      </c>
      <c r="F176" s="3"/>
      <c r="G176" s="73"/>
    </row>
    <row r="177" spans="1:7" ht="15.75" hidden="1">
      <c r="A177" s="89" t="s">
        <v>25</v>
      </c>
      <c r="B177" s="82">
        <v>2702.88</v>
      </c>
      <c r="C177" s="82">
        <v>6149.2008982438</v>
      </c>
      <c r="D177" s="177" t="e">
        <v>#REF!</v>
      </c>
      <c r="E177" s="120" t="e">
        <v>#REF!</v>
      </c>
      <c r="F177" s="3"/>
      <c r="G177" s="73"/>
    </row>
    <row r="178" spans="1:7" ht="15.75" hidden="1">
      <c r="A178" s="89" t="s">
        <v>26</v>
      </c>
      <c r="B178" s="82">
        <v>1159.38</v>
      </c>
      <c r="C178" s="82">
        <v>34367.0985975315</v>
      </c>
      <c r="D178" s="177" t="e">
        <v>#REF!</v>
      </c>
      <c r="E178" s="120" t="e">
        <v>#REF!</v>
      </c>
      <c r="F178" s="3"/>
      <c r="G178" s="73"/>
    </row>
    <row r="179" spans="1:7" ht="15.75" hidden="1">
      <c r="A179" s="89" t="s">
        <v>27</v>
      </c>
      <c r="B179" s="82">
        <v>1160.82</v>
      </c>
      <c r="C179" s="82">
        <v>28912.9500662238</v>
      </c>
      <c r="D179" s="177" t="e">
        <v>#REF!</v>
      </c>
      <c r="E179" s="120" t="e">
        <v>#REF!</v>
      </c>
      <c r="F179" s="3"/>
      <c r="G179" s="73"/>
    </row>
    <row r="180" spans="1:7" ht="15.75" hidden="1">
      <c r="A180" s="89" t="s">
        <v>13</v>
      </c>
      <c r="B180" s="82">
        <v>5096.76</v>
      </c>
      <c r="C180" s="82">
        <v>17614.0495358524</v>
      </c>
      <c r="D180" s="177" t="e">
        <v>#REF!</v>
      </c>
      <c r="E180" s="120" t="e">
        <v>#REF!</v>
      </c>
      <c r="F180" s="3"/>
      <c r="G180" s="73"/>
    </row>
    <row r="181" spans="1:7" ht="15.75" hidden="1">
      <c r="A181" s="89" t="s">
        <v>14</v>
      </c>
      <c r="B181" s="82">
        <v>324</v>
      </c>
      <c r="C181" s="82">
        <v>6149.2008982438</v>
      </c>
      <c r="D181" s="177" t="e">
        <v>#REF!</v>
      </c>
      <c r="E181" s="120" t="e">
        <v>#REF!</v>
      </c>
      <c r="F181" s="3"/>
      <c r="G181" s="73"/>
    </row>
    <row r="182" spans="1:7" ht="15.75" hidden="1">
      <c r="A182" s="89" t="s">
        <v>18</v>
      </c>
      <c r="B182" s="82">
        <v>2330.82</v>
      </c>
      <c r="C182" s="82">
        <v>34367.0985975315</v>
      </c>
      <c r="D182" s="177" t="e">
        <v>#REF!</v>
      </c>
      <c r="E182" s="120" t="e">
        <v>#REF!</v>
      </c>
      <c r="F182" s="3"/>
      <c r="G182" s="73"/>
    </row>
    <row r="183" spans="1:7" ht="15.75" hidden="1">
      <c r="A183" s="89" t="s">
        <v>19</v>
      </c>
      <c r="B183" s="82">
        <v>290.94</v>
      </c>
      <c r="C183" s="82">
        <v>28912.9500662238</v>
      </c>
      <c r="D183" s="177" t="e">
        <v>#REF!</v>
      </c>
      <c r="E183" s="120" t="e">
        <v>#REF!</v>
      </c>
      <c r="F183" s="3"/>
      <c r="G183" s="73"/>
    </row>
    <row r="184" spans="1:7" ht="15.75" hidden="1">
      <c r="A184" s="89" t="s">
        <v>20</v>
      </c>
      <c r="B184" s="120">
        <v>349.5</v>
      </c>
      <c r="C184" s="120">
        <v>17614.0495358524</v>
      </c>
      <c r="D184" s="177">
        <v>0</v>
      </c>
      <c r="E184" s="120">
        <v>1</v>
      </c>
      <c r="F184" s="3"/>
      <c r="G184" s="73"/>
    </row>
    <row r="185" spans="1:7" ht="15.75" hidden="1">
      <c r="A185" s="89" t="s">
        <v>21</v>
      </c>
      <c r="B185" s="120">
        <v>645.6</v>
      </c>
      <c r="C185" s="120">
        <v>6149.2008982438</v>
      </c>
      <c r="D185" s="177" t="e">
        <v>#REF!</v>
      </c>
      <c r="E185" s="120" t="e">
        <v>#REF!</v>
      </c>
      <c r="F185" s="3"/>
      <c r="G185" s="73"/>
    </row>
    <row r="186" spans="1:7" ht="15.75" hidden="1">
      <c r="A186" s="89" t="s">
        <v>22</v>
      </c>
      <c r="B186" s="120">
        <v>981.4</v>
      </c>
      <c r="C186" s="120">
        <v>34367.0985975315</v>
      </c>
      <c r="D186" s="177" t="e">
        <v>#REF!</v>
      </c>
      <c r="E186" s="120" t="e">
        <v>#REF!</v>
      </c>
      <c r="F186" s="3"/>
      <c r="G186" s="73"/>
    </row>
    <row r="187" spans="1:7" ht="15.75" hidden="1">
      <c r="A187" s="89" t="s">
        <v>23</v>
      </c>
      <c r="B187" s="120">
        <v>1090.98</v>
      </c>
      <c r="C187" s="120">
        <v>28912.9500662238</v>
      </c>
      <c r="D187" s="177" t="e">
        <v>#REF!</v>
      </c>
      <c r="E187" s="120" t="e">
        <v>#REF!</v>
      </c>
      <c r="F187" s="3"/>
      <c r="G187" s="73"/>
    </row>
    <row r="188" spans="1:7" ht="15.75" hidden="1">
      <c r="A188" s="89" t="s">
        <v>24</v>
      </c>
      <c r="B188" s="120">
        <v>806.58</v>
      </c>
      <c r="C188" s="120">
        <v>17614.0495358524</v>
      </c>
      <c r="D188" s="177" t="e">
        <v>#REF!</v>
      </c>
      <c r="E188" s="120" t="e">
        <v>#REF!</v>
      </c>
      <c r="F188" s="3"/>
      <c r="G188" s="73"/>
    </row>
    <row r="189" spans="1:7" ht="15.75" hidden="1">
      <c r="A189" s="89" t="s">
        <v>37</v>
      </c>
      <c r="B189" s="120">
        <v>288.06</v>
      </c>
      <c r="C189" s="120">
        <v>6149.2008982438</v>
      </c>
      <c r="D189" s="178">
        <v>72.765</v>
      </c>
      <c r="E189" s="120">
        <v>72.765</v>
      </c>
      <c r="F189" s="153"/>
      <c r="G189" s="73"/>
    </row>
    <row r="190" spans="1:7" ht="15.75" hidden="1">
      <c r="A190" s="89" t="s">
        <v>38</v>
      </c>
      <c r="B190" s="120">
        <v>5351.4</v>
      </c>
      <c r="C190" s="120">
        <v>34367.0985975315</v>
      </c>
      <c r="D190" s="178">
        <v>173.10333333333332</v>
      </c>
      <c r="E190" s="120">
        <v>173.10333333333332</v>
      </c>
      <c r="F190" s="153"/>
      <c r="G190" s="73"/>
    </row>
    <row r="191" spans="1:7" ht="15.75" hidden="1">
      <c r="A191" s="89" t="s">
        <v>39</v>
      </c>
      <c r="B191" s="120">
        <v>8712.66</v>
      </c>
      <c r="C191" s="120">
        <v>28912.9500662238</v>
      </c>
      <c r="D191" s="178">
        <v>170.10294512252798</v>
      </c>
      <c r="E191" s="120">
        <v>170.10294512252798</v>
      </c>
      <c r="F191" s="153"/>
      <c r="G191" s="73"/>
    </row>
    <row r="192" spans="1:7" ht="15.75" hidden="1">
      <c r="A192" s="89"/>
      <c r="B192" s="82"/>
      <c r="C192" s="82"/>
      <c r="D192" s="155"/>
      <c r="E192" s="65"/>
      <c r="F192" s="3"/>
      <c r="G192" s="73"/>
    </row>
    <row r="193" spans="1:7" ht="15.75" hidden="1">
      <c r="A193" s="89">
        <v>2008</v>
      </c>
      <c r="B193" s="82"/>
      <c r="C193" s="82"/>
      <c r="D193" s="155"/>
      <c r="E193" s="65"/>
      <c r="F193" s="3"/>
      <c r="G193" s="73"/>
    </row>
    <row r="194" spans="1:7" ht="15.75" hidden="1">
      <c r="A194" s="89" t="s">
        <v>25</v>
      </c>
      <c r="B194" s="82">
        <v>416.4</v>
      </c>
      <c r="C194" s="82">
        <v>1128.4506237</v>
      </c>
      <c r="D194" s="155">
        <v>107.57</v>
      </c>
      <c r="E194" s="65">
        <v>107.57</v>
      </c>
      <c r="F194" s="3"/>
      <c r="G194" s="73"/>
    </row>
    <row r="195" spans="1:6" ht="15.75" hidden="1">
      <c r="A195" s="89" t="s">
        <v>26</v>
      </c>
      <c r="B195" s="82">
        <v>476.6</v>
      </c>
      <c r="C195" s="82">
        <v>1294.40482792</v>
      </c>
      <c r="D195" s="155">
        <v>106.12</v>
      </c>
      <c r="E195" s="65">
        <v>106.12</v>
      </c>
      <c r="F195" s="3"/>
    </row>
    <row r="196" spans="1:7" ht="15.75" hidden="1">
      <c r="A196" s="89" t="s">
        <v>27</v>
      </c>
      <c r="B196" s="82">
        <v>117.76</v>
      </c>
      <c r="C196" s="82">
        <v>239.53708413</v>
      </c>
      <c r="D196" s="155">
        <v>78.45</v>
      </c>
      <c r="E196" s="65">
        <v>78.45</v>
      </c>
      <c r="F196" s="3"/>
      <c r="G196" s="73"/>
    </row>
    <row r="197" spans="1:7" ht="15.75" hidden="1">
      <c r="A197" s="89" t="s">
        <v>13</v>
      </c>
      <c r="B197" s="82">
        <v>17.76</v>
      </c>
      <c r="C197" s="82">
        <v>39.07064358</v>
      </c>
      <c r="D197" s="155">
        <v>85</v>
      </c>
      <c r="E197" s="65">
        <v>85</v>
      </c>
      <c r="F197" s="3"/>
      <c r="G197" s="73"/>
    </row>
    <row r="198" spans="1:7" ht="15.75" hidden="1">
      <c r="A198" s="89" t="s">
        <v>14</v>
      </c>
      <c r="B198" s="82">
        <v>243.78</v>
      </c>
      <c r="C198" s="82">
        <v>681.01696787</v>
      </c>
      <c r="D198" s="155">
        <v>107.15</v>
      </c>
      <c r="E198" s="65">
        <v>107.15</v>
      </c>
      <c r="F198" s="3"/>
      <c r="G198" s="73"/>
    </row>
    <row r="199" spans="1:7" ht="15.75" hidden="1">
      <c r="A199" s="89" t="s">
        <v>18</v>
      </c>
      <c r="B199" s="82">
        <v>51.54</v>
      </c>
      <c r="C199" s="82">
        <v>125.35959884</v>
      </c>
      <c r="D199" s="155">
        <v>93.25</v>
      </c>
      <c r="E199" s="65">
        <v>93.25</v>
      </c>
      <c r="F199" s="3"/>
      <c r="G199" s="73"/>
    </row>
    <row r="200" spans="1:7" ht="15.75" hidden="1">
      <c r="A200" s="89" t="s">
        <v>19</v>
      </c>
      <c r="B200" s="82">
        <v>396</v>
      </c>
      <c r="C200" s="82">
        <v>1260.96194295</v>
      </c>
      <c r="D200" s="155">
        <v>121.49</v>
      </c>
      <c r="E200" s="65">
        <v>121.49</v>
      </c>
      <c r="F200" s="3"/>
      <c r="G200" s="73"/>
    </row>
    <row r="201" spans="1:7" ht="15.75" hidden="1">
      <c r="A201" s="89" t="s">
        <v>20</v>
      </c>
      <c r="B201" s="82">
        <v>2374.86</v>
      </c>
      <c r="C201" s="82">
        <v>8173.06111872256</v>
      </c>
      <c r="D201" s="155">
        <v>131.85696892631063</v>
      </c>
      <c r="E201" s="65">
        <v>131.85696892631063</v>
      </c>
      <c r="F201" s="3"/>
      <c r="G201" s="73"/>
    </row>
    <row r="202" spans="1:7" ht="15.75" hidden="1">
      <c r="A202" s="89" t="s">
        <v>21</v>
      </c>
      <c r="B202" s="82">
        <v>1585.2</v>
      </c>
      <c r="C202" s="82">
        <v>5205.16625077</v>
      </c>
      <c r="D202" s="155">
        <v>125.98</v>
      </c>
      <c r="E202" s="65">
        <v>125.98</v>
      </c>
      <c r="F202" s="3"/>
      <c r="G202" s="73"/>
    </row>
    <row r="203" spans="1:7" ht="15.75" hidden="1">
      <c r="A203" s="89" t="s">
        <v>22</v>
      </c>
      <c r="B203" s="82">
        <v>2682</v>
      </c>
      <c r="C203" s="82">
        <v>7722.36401804</v>
      </c>
      <c r="D203" s="155">
        <v>108.86</v>
      </c>
      <c r="E203" s="65">
        <v>108.86</v>
      </c>
      <c r="F203" s="3"/>
      <c r="G203" s="73"/>
    </row>
    <row r="204" spans="1:7" ht="15.75" hidden="1">
      <c r="A204" s="89" t="s">
        <v>23</v>
      </c>
      <c r="B204" s="82">
        <v>2022.84</v>
      </c>
      <c r="C204" s="82">
        <v>5662.39001871</v>
      </c>
      <c r="D204" s="155">
        <v>104.11</v>
      </c>
      <c r="E204" s="65">
        <v>104.11</v>
      </c>
      <c r="F204" s="3"/>
      <c r="G204" s="73"/>
    </row>
    <row r="205" spans="1:7" ht="15.75" hidden="1">
      <c r="A205" s="89" t="s">
        <v>24</v>
      </c>
      <c r="B205" s="82">
        <v>2152.86</v>
      </c>
      <c r="C205" s="82">
        <v>6017.56724666</v>
      </c>
      <c r="D205" s="155">
        <v>102.7</v>
      </c>
      <c r="E205" s="65">
        <v>102.7</v>
      </c>
      <c r="G205" s="73"/>
    </row>
    <row r="206" spans="1:7" ht="15.75" hidden="1">
      <c r="A206" s="89">
        <v>2011</v>
      </c>
      <c r="B206" s="82"/>
      <c r="C206" s="82"/>
      <c r="D206" s="155"/>
      <c r="E206" s="65"/>
      <c r="G206" s="73"/>
    </row>
    <row r="207" spans="1:7" ht="15.75" hidden="1">
      <c r="A207" s="89" t="s">
        <v>36</v>
      </c>
      <c r="B207" s="82">
        <v>3947.6499999999996</v>
      </c>
      <c r="C207" s="82">
        <v>16392.8905506443</v>
      </c>
      <c r="D207" s="155">
        <v>163.90783936816248</v>
      </c>
      <c r="E207" s="65">
        <v>163.90783936816248</v>
      </c>
      <c r="F207" s="124"/>
      <c r="G207" s="73"/>
    </row>
    <row r="208" spans="1:7" ht="15.75" hidden="1">
      <c r="A208" s="89" t="s">
        <v>37</v>
      </c>
      <c r="B208" s="82">
        <v>1369.44</v>
      </c>
      <c r="C208" s="82">
        <v>5985.780624439147</v>
      </c>
      <c r="D208" s="155">
        <v>164.32938916764496</v>
      </c>
      <c r="E208" s="65">
        <v>164.32938916764496</v>
      </c>
      <c r="F208" s="124"/>
      <c r="G208" s="73"/>
    </row>
    <row r="209" spans="1:7" ht="15.75" hidden="1">
      <c r="A209" s="89" t="s">
        <v>38</v>
      </c>
      <c r="B209" s="82">
        <v>5529.18</v>
      </c>
      <c r="C209" s="82">
        <v>30319.070530488214</v>
      </c>
      <c r="D209" s="155">
        <v>224.3041028846892</v>
      </c>
      <c r="E209" s="65">
        <v>224.3041028846892</v>
      </c>
      <c r="F209" s="124"/>
      <c r="G209" s="73"/>
    </row>
    <row r="210" spans="1:7" ht="15.75" hidden="1">
      <c r="A210" s="89" t="s">
        <v>39</v>
      </c>
      <c r="B210" s="82">
        <v>5304.632999999999</v>
      </c>
      <c r="C210" s="82">
        <v>21853.5645</v>
      </c>
      <c r="D210" s="85">
        <v>188.46022735105305</v>
      </c>
      <c r="E210" s="65">
        <v>188.46022735105305</v>
      </c>
      <c r="F210" s="124"/>
      <c r="G210" s="73"/>
    </row>
    <row r="211" spans="1:7" ht="15.75">
      <c r="A211" s="89">
        <v>2014</v>
      </c>
      <c r="B211" s="82">
        <v>14252</v>
      </c>
      <c r="C211" s="88">
        <v>81724.8</v>
      </c>
      <c r="D211" s="87">
        <v>161.4</v>
      </c>
      <c r="E211" s="87">
        <v>5460.2</v>
      </c>
      <c r="F211" s="124"/>
      <c r="G211" s="73"/>
    </row>
    <row r="212" spans="1:7" ht="15.75">
      <c r="A212" s="89">
        <v>2015</v>
      </c>
      <c r="B212" s="82">
        <v>14032.915999999997</v>
      </c>
      <c r="C212" s="82">
        <v>61179.897019597425</v>
      </c>
      <c r="D212" s="87">
        <f>(D275+D290+D291)/3</f>
        <v>115.83426160241663</v>
      </c>
      <c r="E212" s="87">
        <f>(E275+E290+E291)/3</f>
        <v>3913.72755782595</v>
      </c>
      <c r="F212" s="124"/>
      <c r="G212" s="73"/>
    </row>
    <row r="213" spans="1:7" ht="15.75">
      <c r="A213" s="89">
        <v>2016</v>
      </c>
      <c r="B213" s="82">
        <f>B294+B309+B310+B311</f>
        <v>15441.103000000006</v>
      </c>
      <c r="C213" s="82">
        <f>C294+C309+C310+C311</f>
        <v>69668.773586</v>
      </c>
      <c r="D213" s="87">
        <f>(D294+D309+D310+D311)/4</f>
        <v>102.68733110214859</v>
      </c>
      <c r="E213" s="87">
        <f>(E294+E309+E310+E311)/4</f>
        <v>3535.290964389643</v>
      </c>
      <c r="F213" s="124"/>
      <c r="G213" s="73"/>
    </row>
    <row r="214" spans="1:7" ht="15.75" hidden="1">
      <c r="A214" s="89">
        <v>2016</v>
      </c>
      <c r="B214" s="82"/>
      <c r="C214" s="64"/>
      <c r="D214" s="81"/>
      <c r="E214" s="87"/>
      <c r="F214" s="124"/>
      <c r="G214" s="73"/>
    </row>
    <row r="215" spans="1:7" ht="15.75" hidden="1">
      <c r="A215" s="89">
        <v>2016</v>
      </c>
      <c r="B215" s="82">
        <v>1799.4300000000003</v>
      </c>
      <c r="C215" s="154">
        <v>7416.89036788493</v>
      </c>
      <c r="D215" s="163">
        <v>134.45449527049593</v>
      </c>
      <c r="E215" s="163">
        <v>4121.799885455356</v>
      </c>
      <c r="G215" s="73"/>
    </row>
    <row r="216" spans="1:7" ht="15.75" hidden="1">
      <c r="A216" s="89">
        <v>2016</v>
      </c>
      <c r="B216" s="82" t="s">
        <v>30</v>
      </c>
      <c r="C216" s="64"/>
      <c r="D216" s="163" t="s">
        <v>30</v>
      </c>
      <c r="E216" s="163" t="s">
        <v>30</v>
      </c>
      <c r="F216" s="3"/>
      <c r="G216" s="73"/>
    </row>
    <row r="217" spans="1:7" ht="15.75" hidden="1">
      <c r="A217" s="89">
        <v>2016</v>
      </c>
      <c r="B217" s="82">
        <v>10982.3</v>
      </c>
      <c r="C217" s="154">
        <v>52584.9344673807</v>
      </c>
      <c r="D217" s="163">
        <v>148.18495554567235</v>
      </c>
      <c r="E217" s="163">
        <v>4788.15316166747</v>
      </c>
      <c r="F217" s="3"/>
      <c r="G217" s="127"/>
    </row>
    <row r="218" spans="1:7" ht="15.75" hidden="1">
      <c r="A218" s="89">
        <v>2016</v>
      </c>
      <c r="B218" s="82">
        <v>9390.161999999997</v>
      </c>
      <c r="C218" s="154">
        <v>38249.1418177683</v>
      </c>
      <c r="D218" s="163">
        <v>122.78121704963989</v>
      </c>
      <c r="E218" s="163">
        <v>4073.3207603626365</v>
      </c>
      <c r="F218" s="3"/>
      <c r="G218" s="73"/>
    </row>
    <row r="219" spans="1:7" ht="15.75" hidden="1">
      <c r="A219" s="89">
        <v>2016</v>
      </c>
      <c r="B219" s="121">
        <v>1939.98</v>
      </c>
      <c r="C219" s="122">
        <v>4873.06174299</v>
      </c>
      <c r="D219" s="209">
        <v>92.34</v>
      </c>
      <c r="E219" s="142">
        <v>2512</v>
      </c>
      <c r="G219" s="73"/>
    </row>
    <row r="220" spans="1:7" ht="15.75" hidden="1">
      <c r="A220" s="89">
        <v>2016</v>
      </c>
      <c r="B220" s="121">
        <v>1101.42</v>
      </c>
      <c r="C220" s="122">
        <v>2522.52882381</v>
      </c>
      <c r="D220" s="209">
        <v>84.63</v>
      </c>
      <c r="E220" s="142">
        <v>2290</v>
      </c>
      <c r="G220" s="73"/>
    </row>
    <row r="221" spans="1:7" ht="15.75" hidden="1">
      <c r="A221" s="89">
        <v>2016</v>
      </c>
      <c r="B221" s="121">
        <v>710.34</v>
      </c>
      <c r="C221" s="122">
        <v>1299.28431461</v>
      </c>
      <c r="D221" s="209">
        <v>67.58</v>
      </c>
      <c r="E221" s="142">
        <v>1829</v>
      </c>
      <c r="G221" s="73"/>
    </row>
    <row r="222" spans="1:7" ht="15.75" hidden="1">
      <c r="A222" s="89">
        <v>2016</v>
      </c>
      <c r="B222" s="121">
        <v>180</v>
      </c>
      <c r="C222" s="122">
        <v>404.68309862</v>
      </c>
      <c r="D222" s="209">
        <v>82.93</v>
      </c>
      <c r="E222" s="142">
        <v>2248</v>
      </c>
      <c r="G222" s="73"/>
    </row>
    <row r="223" spans="1:7" ht="15.75" hidden="1">
      <c r="A223" s="89">
        <v>2016</v>
      </c>
      <c r="B223" s="121">
        <f>480.06+273.06</f>
        <v>753.12</v>
      </c>
      <c r="C223" s="122">
        <f>1350.77925532+405.25881758</f>
        <v>1756.0380728999999</v>
      </c>
      <c r="D223" s="209">
        <v>85.95</v>
      </c>
      <c r="E223" s="142">
        <v>2332</v>
      </c>
      <c r="F223" s="3"/>
      <c r="G223" s="73"/>
    </row>
    <row r="224" spans="1:8" ht="15.75" hidden="1">
      <c r="A224" s="89">
        <v>2016</v>
      </c>
      <c r="B224" s="121">
        <v>882.03</v>
      </c>
      <c r="C224" s="122">
        <v>3031.76027918</v>
      </c>
      <c r="D224" s="209">
        <v>126.69</v>
      </c>
      <c r="E224" s="142">
        <v>3437</v>
      </c>
      <c r="F224" s="153"/>
      <c r="G224" s="73"/>
      <c r="H224" s="66"/>
    </row>
    <row r="225" spans="1:8" ht="15.75" hidden="1">
      <c r="A225" s="89">
        <v>2016</v>
      </c>
      <c r="B225" s="121">
        <v>1359.12</v>
      </c>
      <c r="C225" s="122">
        <v>4600.4042037</v>
      </c>
      <c r="D225" s="209">
        <v>124.74828991001024</v>
      </c>
      <c r="E225" s="205">
        <v>3423</v>
      </c>
      <c r="F225" s="153"/>
      <c r="G225" s="73"/>
      <c r="H225" s="3"/>
    </row>
    <row r="226" spans="1:7" ht="15.75" hidden="1">
      <c r="A226" s="89">
        <v>2016</v>
      </c>
      <c r="B226" s="121">
        <v>695.68</v>
      </c>
      <c r="C226" s="122">
        <v>2422.74256252</v>
      </c>
      <c r="D226" s="209">
        <v>128.35</v>
      </c>
      <c r="E226" s="205">
        <v>3482</v>
      </c>
      <c r="F226" s="153"/>
      <c r="G226" s="73"/>
    </row>
    <row r="227" spans="1:7" ht="15.75" hidden="1">
      <c r="A227" s="89">
        <v>2016</v>
      </c>
      <c r="B227" s="121">
        <v>820.98</v>
      </c>
      <c r="C227" s="122">
        <v>2756.03789557</v>
      </c>
      <c r="D227" s="209">
        <v>123.75</v>
      </c>
      <c r="E227" s="205">
        <v>3357</v>
      </c>
      <c r="F227" s="159"/>
      <c r="G227" s="154"/>
    </row>
    <row r="228" spans="1:7" ht="15.75" hidden="1">
      <c r="A228" s="89">
        <v>2016</v>
      </c>
      <c r="B228" s="121">
        <v>699.96</v>
      </c>
      <c r="C228" s="122">
        <v>2276.252348545</v>
      </c>
      <c r="D228" s="209">
        <v>119.87588416978262</v>
      </c>
      <c r="E228" s="205">
        <v>3251.97489648694</v>
      </c>
      <c r="F228" s="159"/>
      <c r="G228" s="73"/>
    </row>
    <row r="229" spans="1:7" ht="15.75" hidden="1">
      <c r="A229" s="89">
        <v>2016</v>
      </c>
      <c r="B229" s="82" t="s">
        <v>30</v>
      </c>
      <c r="C229" s="82" t="s">
        <v>30</v>
      </c>
      <c r="D229" s="88" t="s">
        <v>30</v>
      </c>
      <c r="E229" s="88" t="s">
        <v>30</v>
      </c>
      <c r="F229" s="159"/>
      <c r="G229" s="73"/>
    </row>
    <row r="230" spans="1:7" ht="15.75" hidden="1">
      <c r="A230" s="89">
        <v>2016</v>
      </c>
      <c r="B230" s="82">
        <f>B283+B284+B285</f>
        <v>10982.3</v>
      </c>
      <c r="C230" s="88">
        <v>52584.9344673807</v>
      </c>
      <c r="D230" s="210">
        <f>AVERAGE(D283:D285)</f>
        <v>148.18495554567235</v>
      </c>
      <c r="E230" s="88">
        <f>AVERAGE(E283:E285)</f>
        <v>4788.15316166747</v>
      </c>
      <c r="F230" s="159"/>
      <c r="G230" s="73"/>
    </row>
    <row r="231" spans="1:7" ht="15.75" hidden="1">
      <c r="A231" s="89">
        <v>2016</v>
      </c>
      <c r="B231" s="82">
        <f>B286+B287+B288</f>
        <v>9390.161999999997</v>
      </c>
      <c r="C231" s="88">
        <v>38249.1418177683</v>
      </c>
      <c r="D231" s="210">
        <f>AVERAGE(D286:D288)</f>
        <v>122.78121704963989</v>
      </c>
      <c r="E231" s="88">
        <f>AVERAGE(E286:E288)</f>
        <v>4073.3207603626365</v>
      </c>
      <c r="F231" s="159"/>
      <c r="G231" s="73"/>
    </row>
    <row r="232" spans="1:7" ht="15.75" hidden="1">
      <c r="A232" s="89">
        <v>2016</v>
      </c>
      <c r="B232" s="82"/>
      <c r="C232" s="64"/>
      <c r="D232" s="210"/>
      <c r="E232" s="88"/>
      <c r="F232" s="159"/>
      <c r="G232" s="73"/>
    </row>
    <row r="233" spans="1:7" ht="15.75" hidden="1">
      <c r="A233" s="89">
        <v>2016</v>
      </c>
      <c r="B233" s="82"/>
      <c r="C233" s="64"/>
      <c r="D233" s="210"/>
      <c r="E233" s="88"/>
      <c r="F233" s="159"/>
      <c r="G233" s="73"/>
    </row>
    <row r="234" spans="1:7" ht="15.75" hidden="1">
      <c r="A234" s="89">
        <v>2016</v>
      </c>
      <c r="B234" s="82">
        <f>B296+B297+B298</f>
        <v>4386.269999999998</v>
      </c>
      <c r="C234" s="82">
        <f>C296+C297+C298</f>
        <v>12911.08859532901</v>
      </c>
      <c r="D234" s="141">
        <v>82.10817752056614</v>
      </c>
      <c r="E234" s="141">
        <v>2891.500613204802</v>
      </c>
      <c r="F234" s="159"/>
      <c r="G234" s="73"/>
    </row>
    <row r="235" spans="1:7" ht="15.75" hidden="1">
      <c r="A235" s="89">
        <v>2016</v>
      </c>
      <c r="B235" s="121"/>
      <c r="C235" s="163">
        <f>-D235</f>
        <v>0</v>
      </c>
      <c r="D235" s="209"/>
      <c r="E235" s="205"/>
      <c r="F235" s="159"/>
      <c r="G235" s="73"/>
    </row>
    <row r="236" spans="1:7" ht="15.75" hidden="1">
      <c r="A236" s="89">
        <v>2016</v>
      </c>
      <c r="B236" s="121">
        <v>428.42</v>
      </c>
      <c r="C236" s="163">
        <v>15424.8632520812</v>
      </c>
      <c r="D236" s="209">
        <v>110.20802146050394</v>
      </c>
      <c r="E236" s="205">
        <v>2989.7065757901128</v>
      </c>
      <c r="F236" s="159"/>
      <c r="G236" s="73"/>
    </row>
    <row r="237" spans="1:7" ht="15.75" hidden="1">
      <c r="A237" s="89">
        <v>2016</v>
      </c>
      <c r="B237" s="121">
        <v>219.48</v>
      </c>
      <c r="C237" s="163">
        <v>18622.8234365472</v>
      </c>
      <c r="D237" s="211">
        <v>113.03885190504316</v>
      </c>
      <c r="E237" s="205">
        <v>3065.7532937762</v>
      </c>
      <c r="F237" s="159"/>
      <c r="G237" s="73"/>
    </row>
    <row r="238" spans="1:9" ht="15.75" hidden="1">
      <c r="A238" s="89">
        <v>2016</v>
      </c>
      <c r="B238" s="121">
        <v>397.74</v>
      </c>
      <c r="C238" s="122">
        <v>961.7565816</v>
      </c>
      <c r="D238" s="211">
        <v>89.17169937316963</v>
      </c>
      <c r="E238" s="205">
        <v>2418.05345602655</v>
      </c>
      <c r="F238" s="159"/>
      <c r="G238" s="144"/>
      <c r="H238" s="145"/>
      <c r="I238" s="145"/>
    </row>
    <row r="239" spans="1:11" ht="18.75" hidden="1">
      <c r="A239" s="89">
        <v>2016</v>
      </c>
      <c r="B239" s="121">
        <v>280.56</v>
      </c>
      <c r="C239" s="122">
        <v>574.8757616</v>
      </c>
      <c r="D239" s="211">
        <v>75.53</v>
      </c>
      <c r="E239" s="205">
        <v>2049.02859</v>
      </c>
      <c r="F239" s="159"/>
      <c r="G239" s="146"/>
      <c r="H239" s="147"/>
      <c r="I239" s="131"/>
      <c r="J239" s="4"/>
      <c r="K239" s="4"/>
    </row>
    <row r="240" spans="1:11" ht="18.75" hidden="1">
      <c r="A240" s="89">
        <v>2016</v>
      </c>
      <c r="B240" s="121">
        <v>7.5</v>
      </c>
      <c r="C240" s="122">
        <v>1.4294199</v>
      </c>
      <c r="D240" s="211">
        <v>70</v>
      </c>
      <c r="E240" s="205">
        <v>1905.8932</v>
      </c>
      <c r="F240" s="159"/>
      <c r="G240" s="146"/>
      <c r="H240" s="147"/>
      <c r="I240" s="131"/>
      <c r="J240" s="4"/>
      <c r="K240" s="4"/>
    </row>
    <row r="241" spans="1:11" ht="18.75" hidden="1">
      <c r="A241" s="89">
        <v>2016</v>
      </c>
      <c r="B241" s="82" t="s">
        <v>30</v>
      </c>
      <c r="C241" s="88" t="s">
        <v>30</v>
      </c>
      <c r="D241" s="88" t="s">
        <v>31</v>
      </c>
      <c r="E241" s="88" t="s">
        <v>30</v>
      </c>
      <c r="F241" s="159"/>
      <c r="G241" s="146"/>
      <c r="H241" s="147"/>
      <c r="I241" s="149"/>
      <c r="J241" s="4"/>
      <c r="K241" s="4"/>
    </row>
    <row r="242" spans="1:11" ht="18.75" hidden="1">
      <c r="A242" s="89">
        <v>2016</v>
      </c>
      <c r="B242" s="82">
        <v>2323.2</v>
      </c>
      <c r="C242" s="88">
        <v>10964.682216</v>
      </c>
      <c r="D242" s="83">
        <v>175.33</v>
      </c>
      <c r="E242" s="206">
        <v>3865</v>
      </c>
      <c r="F242" s="159"/>
      <c r="G242" s="146"/>
      <c r="H242" s="147"/>
      <c r="I242" s="131"/>
      <c r="J242" s="4"/>
      <c r="K242" s="4"/>
    </row>
    <row r="243" spans="1:11" ht="18.75" hidden="1">
      <c r="A243" s="89">
        <v>2016</v>
      </c>
      <c r="B243" s="82">
        <v>2236.2</v>
      </c>
      <c r="C243" s="141">
        <v>8312.055</v>
      </c>
      <c r="D243" s="88">
        <v>168.6</v>
      </c>
      <c r="E243" s="206">
        <v>3717</v>
      </c>
      <c r="F243" s="159"/>
      <c r="G243" s="146"/>
      <c r="H243" s="147"/>
      <c r="I243" s="131"/>
      <c r="J243" s="4"/>
      <c r="K243" s="4"/>
    </row>
    <row r="244" spans="1:11" ht="18.75" hidden="1">
      <c r="A244" s="89">
        <v>2016</v>
      </c>
      <c r="B244" s="82">
        <v>792</v>
      </c>
      <c r="C244" s="141">
        <v>3062.16</v>
      </c>
      <c r="D244" s="141">
        <v>175.38</v>
      </c>
      <c r="E244" s="87">
        <v>3866</v>
      </c>
      <c r="F244" s="124"/>
      <c r="G244" s="146"/>
      <c r="H244" s="147"/>
      <c r="I244" s="131"/>
      <c r="J244" s="4"/>
      <c r="K244" s="4"/>
    </row>
    <row r="245" spans="1:11" ht="18.75" hidden="1">
      <c r="A245" s="89">
        <v>2016</v>
      </c>
      <c r="B245" s="60"/>
      <c r="C245" s="170"/>
      <c r="D245" s="212"/>
      <c r="E245" s="170"/>
      <c r="G245" s="146"/>
      <c r="H245" s="147"/>
      <c r="I245" s="131"/>
      <c r="J245" s="4"/>
      <c r="K245" s="4"/>
    </row>
    <row r="246" spans="1:5" ht="15.75" hidden="1">
      <c r="A246" s="89">
        <v>2016</v>
      </c>
      <c r="B246" s="123">
        <v>2355.66</v>
      </c>
      <c r="C246" s="142">
        <v>11015.6642148</v>
      </c>
      <c r="D246" s="141">
        <v>172.3643</v>
      </c>
      <c r="E246" s="87">
        <v>4676.25</v>
      </c>
    </row>
    <row r="247" spans="1:11" ht="18.75" hidden="1">
      <c r="A247" s="89">
        <v>2016</v>
      </c>
      <c r="B247" s="82">
        <v>3720.78</v>
      </c>
      <c r="C247" s="142">
        <v>16501.10220606</v>
      </c>
      <c r="D247" s="141">
        <v>172.3645353675839</v>
      </c>
      <c r="E247" s="87">
        <v>4434.850274958476</v>
      </c>
      <c r="G247" s="146"/>
      <c r="H247" s="147"/>
      <c r="I247" s="131"/>
      <c r="J247" s="4"/>
      <c r="K247" s="4"/>
    </row>
    <row r="248" spans="1:11" ht="18.75" hidden="1">
      <c r="A248" s="89">
        <v>2016</v>
      </c>
      <c r="B248" s="82">
        <v>2636.22</v>
      </c>
      <c r="C248" s="88">
        <v>1185.63908317</v>
      </c>
      <c r="D248" s="141">
        <v>165.58</v>
      </c>
      <c r="E248" s="87">
        <v>4497.4967</v>
      </c>
      <c r="G248" s="148"/>
      <c r="H248" s="147"/>
      <c r="I248" s="131"/>
      <c r="J248" s="4"/>
      <c r="K248" s="4"/>
    </row>
    <row r="249" spans="1:11" ht="18.75" hidden="1">
      <c r="A249" s="89">
        <v>2016</v>
      </c>
      <c r="B249" s="82">
        <v>2636.22</v>
      </c>
      <c r="C249" s="142">
        <v>1185.735437</v>
      </c>
      <c r="D249" s="141">
        <v>165.58</v>
      </c>
      <c r="E249" s="87">
        <v>4497.8622</v>
      </c>
      <c r="G249" s="148"/>
      <c r="H249" s="147"/>
      <c r="I249" s="131"/>
      <c r="J249" s="4"/>
      <c r="K249" s="4"/>
    </row>
    <row r="250" spans="1:11" ht="18.75" hidden="1">
      <c r="A250" s="89">
        <v>2016</v>
      </c>
      <c r="B250" s="158">
        <v>0</v>
      </c>
      <c r="C250" s="163">
        <v>0</v>
      </c>
      <c r="D250" s="163">
        <v>0</v>
      </c>
      <c r="E250" s="163">
        <v>0</v>
      </c>
      <c r="G250" s="148"/>
      <c r="H250" s="147"/>
      <c r="I250" s="131"/>
      <c r="J250" s="4"/>
      <c r="K250" s="4"/>
    </row>
    <row r="251" spans="1:11" ht="18.75" hidden="1">
      <c r="A251" s="89">
        <v>2016</v>
      </c>
      <c r="B251" s="158">
        <f>SUM(B303:B304)</f>
        <v>3577.46</v>
      </c>
      <c r="C251" s="158">
        <f>SUM(C303:C304)</f>
        <v>14835.399753968992</v>
      </c>
      <c r="D251" s="163">
        <f>AVERAGE(D303:D304)</f>
        <v>127.30727209024684</v>
      </c>
      <c r="E251" s="163">
        <f>AVERAGE(E303:E304)</f>
        <v>4311.680145153588</v>
      </c>
      <c r="G251" s="148"/>
      <c r="H251" s="147"/>
      <c r="I251" s="131"/>
      <c r="J251" s="4"/>
      <c r="K251" s="4"/>
    </row>
    <row r="252" spans="1:11" ht="18.75" hidden="1">
      <c r="A252" s="89">
        <v>2016</v>
      </c>
      <c r="B252" s="158">
        <f>B305+B306+B307</f>
        <v>4951.45</v>
      </c>
      <c r="C252" s="158">
        <f>C305+C306+C307</f>
        <v>17813.51601812394</v>
      </c>
      <c r="D252" s="163">
        <f>AVERAGE(D305:D307)</f>
        <v>110.78258286664332</v>
      </c>
      <c r="E252" s="163">
        <f>AVERAGE(E305:E307)</f>
        <v>3761.084820920589</v>
      </c>
      <c r="G252" s="148"/>
      <c r="H252" s="147"/>
      <c r="I252" s="131"/>
      <c r="J252" s="4"/>
      <c r="K252" s="4"/>
    </row>
    <row r="253" spans="1:11" ht="18.75" hidden="1">
      <c r="A253" s="89">
        <v>2016</v>
      </c>
      <c r="B253" s="82"/>
      <c r="C253" s="142"/>
      <c r="D253" s="141"/>
      <c r="E253" s="87"/>
      <c r="G253" s="148"/>
      <c r="H253" s="147"/>
      <c r="I253" s="131"/>
      <c r="J253" s="4"/>
      <c r="K253" s="4"/>
    </row>
    <row r="254" spans="1:11" ht="18.75" hidden="1">
      <c r="A254" s="89">
        <v>2016</v>
      </c>
      <c r="B254" s="82"/>
      <c r="C254" s="142"/>
      <c r="D254" s="141"/>
      <c r="E254" s="87"/>
      <c r="G254" s="148"/>
      <c r="H254" s="147"/>
      <c r="I254" s="131"/>
      <c r="J254" s="4"/>
      <c r="K254" s="4"/>
    </row>
    <row r="255" spans="1:11" ht="18.75" hidden="1">
      <c r="A255" s="89">
        <v>2016</v>
      </c>
      <c r="B255" s="123">
        <v>1327.33</v>
      </c>
      <c r="C255" s="141">
        <v>6320.1226615163</v>
      </c>
      <c r="D255" s="141">
        <v>175.12195666367435</v>
      </c>
      <c r="E255" s="87">
        <v>4761.5</v>
      </c>
      <c r="G255" s="148"/>
      <c r="H255" s="147"/>
      <c r="I255" s="131"/>
      <c r="J255" s="4"/>
      <c r="K255" s="4"/>
    </row>
    <row r="256" spans="1:11" ht="18.75" hidden="1">
      <c r="A256" s="89">
        <v>2016</v>
      </c>
      <c r="B256" s="123">
        <v>1516.56</v>
      </c>
      <c r="C256" s="141">
        <v>5466.5337</v>
      </c>
      <c r="D256" s="141">
        <v>163.50035115728835</v>
      </c>
      <c r="E256" s="87">
        <v>4451.002</v>
      </c>
      <c r="G256" s="148"/>
      <c r="H256" s="147"/>
      <c r="I256" s="131"/>
      <c r="J256" s="4"/>
      <c r="K256" s="4"/>
    </row>
    <row r="257" spans="1:11" ht="18.75" hidden="1">
      <c r="A257" s="89">
        <v>2016</v>
      </c>
      <c r="B257" s="123">
        <v>1103.76</v>
      </c>
      <c r="C257" s="141">
        <v>4606.234189128</v>
      </c>
      <c r="D257" s="141">
        <v>153.1012102835247</v>
      </c>
      <c r="E257" s="87">
        <v>4173.220799021527</v>
      </c>
      <c r="G257" s="148"/>
      <c r="H257" s="147"/>
      <c r="I257" s="131"/>
      <c r="J257" s="4"/>
      <c r="K257" s="4"/>
    </row>
    <row r="258" spans="1:11" ht="18.75" hidden="1">
      <c r="A258" s="89">
        <v>2016</v>
      </c>
      <c r="B258" s="123">
        <v>1073.94</v>
      </c>
      <c r="C258" s="141">
        <v>4632.8988127994</v>
      </c>
      <c r="D258" s="141">
        <v>158.1174523908939</v>
      </c>
      <c r="E258" s="87">
        <v>4313.92704694806</v>
      </c>
      <c r="G258" s="148"/>
      <c r="H258" s="147"/>
      <c r="I258" s="131"/>
      <c r="J258" s="4"/>
      <c r="K258" s="4"/>
    </row>
    <row r="259" spans="1:11" ht="18.75" hidden="1">
      <c r="A259" s="89">
        <v>2016</v>
      </c>
      <c r="B259" s="162">
        <v>216.96</v>
      </c>
      <c r="C259" s="132">
        <v>993.2517005074</v>
      </c>
      <c r="D259" s="141">
        <v>167.5545154117089</v>
      </c>
      <c r="E259" s="87">
        <v>4578.040654993547</v>
      </c>
      <c r="G259" s="148"/>
      <c r="H259" s="147"/>
      <c r="I259" s="131"/>
      <c r="J259" s="4"/>
      <c r="K259" s="4"/>
    </row>
    <row r="260" spans="1:11" ht="18.75" hidden="1">
      <c r="A260" s="89">
        <v>2016</v>
      </c>
      <c r="B260" s="162">
        <v>78.54</v>
      </c>
      <c r="C260" s="132">
        <v>359.630111132347</v>
      </c>
      <c r="D260" s="141">
        <v>167.31619970033205</v>
      </c>
      <c r="E260" s="87">
        <v>4578.942082153642</v>
      </c>
      <c r="G260" s="148"/>
      <c r="H260" s="147"/>
      <c r="I260" s="131"/>
      <c r="J260" s="4"/>
      <c r="K260" s="4"/>
    </row>
    <row r="261" spans="1:11" ht="18.75" hidden="1">
      <c r="A261" s="89">
        <v>2016</v>
      </c>
      <c r="B261" s="158">
        <v>1228.56</v>
      </c>
      <c r="C261" s="165">
        <v>7678.09</v>
      </c>
      <c r="D261" s="163">
        <v>227.07</v>
      </c>
      <c r="E261" s="207">
        <v>6250</v>
      </c>
      <c r="G261" s="148"/>
      <c r="H261" s="147"/>
      <c r="I261" s="131"/>
      <c r="J261" s="4"/>
      <c r="K261" s="4"/>
    </row>
    <row r="262" spans="1:11" ht="18.75" hidden="1">
      <c r="A262" s="89">
        <v>2016</v>
      </c>
      <c r="B262" s="158">
        <v>1229</v>
      </c>
      <c r="C262" s="165">
        <f>B262*E262/1000</f>
        <v>7638.956260488215</v>
      </c>
      <c r="D262" s="163">
        <f>(D261+D263)/2</f>
        <v>224.3041028846892</v>
      </c>
      <c r="E262" s="163">
        <f>(E261+E263)/2</f>
        <v>6215.586867769092</v>
      </c>
      <c r="G262" s="148"/>
      <c r="H262" s="147"/>
      <c r="I262" s="131"/>
      <c r="J262" s="4"/>
      <c r="K262" s="4"/>
    </row>
    <row r="263" spans="1:11" ht="18.75" hidden="1">
      <c r="A263" s="89">
        <v>2016</v>
      </c>
      <c r="B263" s="158">
        <v>3071.62</v>
      </c>
      <c r="C263" s="165">
        <v>15002.02427</v>
      </c>
      <c r="D263" s="163">
        <v>221.5382057693784</v>
      </c>
      <c r="E263" s="207">
        <v>6181.173735538184</v>
      </c>
      <c r="G263" s="148"/>
      <c r="H263" s="147"/>
      <c r="I263" s="131"/>
      <c r="J263" s="4"/>
      <c r="K263" s="4"/>
    </row>
    <row r="264" spans="1:11" ht="18.75" hidden="1">
      <c r="A264" s="89">
        <v>2016</v>
      </c>
      <c r="B264" s="158">
        <v>1723.853</v>
      </c>
      <c r="C264" s="165">
        <v>8397.24291</v>
      </c>
      <c r="D264" s="163">
        <v>220.95444581322755</v>
      </c>
      <c r="E264" s="207">
        <v>6235.372502885553</v>
      </c>
      <c r="G264" s="148"/>
      <c r="I264" s="131"/>
      <c r="J264" s="4"/>
      <c r="K264" s="4"/>
    </row>
    <row r="265" spans="1:11" ht="15.75" hidden="1">
      <c r="A265" s="89">
        <v>2016</v>
      </c>
      <c r="B265" s="158">
        <v>2397.7199999999993</v>
      </c>
      <c r="C265" s="163">
        <v>8829.64109</v>
      </c>
      <c r="D265" s="163">
        <v>167.03629244805782</v>
      </c>
      <c r="E265" s="163">
        <v>4840.556163176809</v>
      </c>
      <c r="G265">
        <f>AVERAGE(E261:E279)</f>
        <v>5077.983797378788</v>
      </c>
      <c r="I265" s="131"/>
      <c r="J265" s="4"/>
      <c r="K265" s="4"/>
    </row>
    <row r="266" spans="1:11" ht="15.75" hidden="1">
      <c r="A266" s="89">
        <v>2016</v>
      </c>
      <c r="B266" s="158">
        <v>1183.0599999999995</v>
      </c>
      <c r="C266" s="163">
        <v>4626.6805</v>
      </c>
      <c r="D266" s="163">
        <v>177.38994379187372</v>
      </c>
      <c r="E266" s="207">
        <v>5275.598423308646</v>
      </c>
      <c r="G266">
        <v>5548.23</v>
      </c>
      <c r="I266" s="131"/>
      <c r="J266" s="4"/>
      <c r="K266" s="4"/>
    </row>
    <row r="267" spans="1:11" ht="15.75">
      <c r="A267" s="89">
        <v>2017</v>
      </c>
      <c r="B267" s="171">
        <f>B314+B328+B329+B330</f>
        <v>12874.818</v>
      </c>
      <c r="C267" s="82">
        <f>C314+C328+C329+C330</f>
        <v>58531.159163000004</v>
      </c>
      <c r="D267" s="163">
        <f>(D314+D328+D329+D330)/4</f>
        <v>105.1772270669622</v>
      </c>
      <c r="E267" s="208">
        <f>(E314+E328+E329+E330)/4</f>
        <v>3992.107150683377</v>
      </c>
      <c r="I267" s="131"/>
      <c r="J267" s="4"/>
      <c r="K267" s="4"/>
    </row>
    <row r="268" spans="1:11" ht="15.75" hidden="1">
      <c r="A268" s="89">
        <v>2014</v>
      </c>
      <c r="B268" s="171"/>
      <c r="C268" s="163"/>
      <c r="D268" s="156"/>
      <c r="E268" s="157"/>
      <c r="I268" s="131"/>
      <c r="J268" s="4"/>
      <c r="K268" s="4"/>
    </row>
    <row r="269" spans="1:11" ht="15.75" hidden="1">
      <c r="A269" s="176" t="s">
        <v>36</v>
      </c>
      <c r="B269" s="158">
        <v>1352.2600000000002</v>
      </c>
      <c r="C269" s="171">
        <v>4071.9039292337698</v>
      </c>
      <c r="D269" s="173">
        <v>88.06956306326917</v>
      </c>
      <c r="E269" s="158">
        <v>2996.033614282395</v>
      </c>
      <c r="I269" s="131"/>
      <c r="J269" s="4"/>
      <c r="K269" s="4"/>
    </row>
    <row r="270" spans="1:11" ht="15.75" hidden="1">
      <c r="A270" s="176" t="s">
        <v>37</v>
      </c>
      <c r="B270" s="158">
        <v>1094.4</v>
      </c>
      <c r="C270" s="158">
        <v>7386.317369</v>
      </c>
      <c r="D270" s="173">
        <v>199.7645620698394</v>
      </c>
      <c r="E270" s="158">
        <v>6749.1935023757305</v>
      </c>
      <c r="I270" s="131"/>
      <c r="J270" s="4"/>
      <c r="K270" s="4"/>
    </row>
    <row r="271" spans="1:11" ht="18" hidden="1">
      <c r="A271" s="176" t="s">
        <v>55</v>
      </c>
      <c r="B271" s="158">
        <v>4935.75</v>
      </c>
      <c r="C271" s="171">
        <v>31479.065070999997</v>
      </c>
      <c r="D271" s="173">
        <v>190.61054998028462</v>
      </c>
      <c r="E271" s="158">
        <v>6443.6391814787885</v>
      </c>
      <c r="I271" s="131"/>
      <c r="J271" s="4"/>
      <c r="K271" s="4"/>
    </row>
    <row r="272" spans="1:11" ht="18.75" hidden="1">
      <c r="A272" s="176" t="s">
        <v>56</v>
      </c>
      <c r="B272" s="164">
        <v>6869.84</v>
      </c>
      <c r="C272" s="163">
        <v>38787.490607</v>
      </c>
      <c r="D272" s="156">
        <v>166.99861503419706</v>
      </c>
      <c r="E272" s="157">
        <v>5651.840401044247</v>
      </c>
      <c r="G272" s="167"/>
      <c r="H272" s="147"/>
      <c r="I272" s="131"/>
      <c r="J272" s="4"/>
      <c r="K272" s="4"/>
    </row>
    <row r="273" spans="1:11" ht="18.75">
      <c r="A273" s="89"/>
      <c r="B273" s="164"/>
      <c r="C273" s="163"/>
      <c r="D273" s="156"/>
      <c r="E273" s="157"/>
      <c r="G273" s="167"/>
      <c r="H273" s="147"/>
      <c r="I273" s="131"/>
      <c r="J273" s="4"/>
      <c r="K273" s="4"/>
    </row>
    <row r="274" spans="1:11" ht="18.75">
      <c r="A274" s="89">
        <v>2015</v>
      </c>
      <c r="B274" s="164"/>
      <c r="C274" s="163"/>
      <c r="D274" s="156"/>
      <c r="E274" s="157"/>
      <c r="G274" s="167"/>
      <c r="H274" s="147"/>
      <c r="I274" s="131"/>
      <c r="J274" s="4"/>
      <c r="K274" s="4"/>
    </row>
    <row r="275" spans="1:11" ht="18.75" hidden="1">
      <c r="A275" s="176" t="s">
        <v>57</v>
      </c>
      <c r="B275" s="164">
        <v>983.9300000000003</v>
      </c>
      <c r="C275" s="158">
        <v>3569.7816430000003</v>
      </c>
      <c r="D275" s="156">
        <f>AVERAGE(D334:D336)</f>
        <v>87.61202922926759</v>
      </c>
      <c r="E275" s="207">
        <v>2973.2557617729267</v>
      </c>
      <c r="G275" s="167"/>
      <c r="H275" s="147"/>
      <c r="I275" s="131"/>
      <c r="J275" s="4"/>
      <c r="K275" s="4"/>
    </row>
    <row r="276" spans="1:11" ht="18.75" hidden="1">
      <c r="A276" s="176">
        <v>2012</v>
      </c>
      <c r="B276" s="158"/>
      <c r="C276" s="163"/>
      <c r="D276" s="156"/>
      <c r="E276" s="157"/>
      <c r="G276" s="167"/>
      <c r="H276" s="147"/>
      <c r="I276" s="131"/>
      <c r="J276" s="4"/>
      <c r="K276" s="4"/>
    </row>
    <row r="277" spans="1:11" ht="18.75" hidden="1">
      <c r="A277" s="176" t="s">
        <v>48</v>
      </c>
      <c r="B277" s="158">
        <v>814.0200000000004</v>
      </c>
      <c r="C277" s="163">
        <v>1699.30694497784</v>
      </c>
      <c r="D277" s="156">
        <v>174.05458839957788</v>
      </c>
      <c r="E277" s="157">
        <v>5278.929105306684</v>
      </c>
      <c r="G277" s="148"/>
      <c r="H277" s="147"/>
      <c r="I277" s="131"/>
      <c r="J277" s="4"/>
      <c r="K277" s="4"/>
    </row>
    <row r="278" spans="1:11" ht="18.75" hidden="1">
      <c r="A278" s="176" t="s">
        <v>49</v>
      </c>
      <c r="B278" s="158">
        <v>492.52999999999884</v>
      </c>
      <c r="C278" s="163">
        <v>1792.265104484</v>
      </c>
      <c r="D278" s="156">
        <v>111.94693541939128</v>
      </c>
      <c r="E278" s="157">
        <v>3450.159269441147</v>
      </c>
      <c r="G278" s="167"/>
      <c r="H278" s="147"/>
      <c r="I278" s="131"/>
      <c r="J278" s="4"/>
      <c r="K278" s="4"/>
    </row>
    <row r="279" spans="1:11" ht="18.75" hidden="1">
      <c r="A279" s="176" t="s">
        <v>50</v>
      </c>
      <c r="B279" s="158"/>
      <c r="C279" s="163"/>
      <c r="D279" s="161">
        <v>117.36196199251863</v>
      </c>
      <c r="E279" s="157">
        <v>3636.311281618239</v>
      </c>
      <c r="G279" s="148"/>
      <c r="H279" s="147"/>
      <c r="I279" s="131"/>
      <c r="J279" s="4"/>
      <c r="K279" s="4"/>
    </row>
    <row r="280" spans="1:11" ht="18.75" hidden="1">
      <c r="A280" s="176" t="s">
        <v>40</v>
      </c>
      <c r="B280" s="158">
        <v>0</v>
      </c>
      <c r="C280" s="163">
        <v>0</v>
      </c>
      <c r="D280" s="156">
        <v>0</v>
      </c>
      <c r="E280" s="156">
        <v>0</v>
      </c>
      <c r="G280" s="148"/>
      <c r="H280" s="147"/>
      <c r="I280" s="131"/>
      <c r="J280" s="4"/>
      <c r="K280" s="4"/>
    </row>
    <row r="281" spans="1:11" ht="18.75" hidden="1">
      <c r="A281" s="176" t="s">
        <v>41</v>
      </c>
      <c r="B281" s="158">
        <v>0</v>
      </c>
      <c r="C281" s="163">
        <v>0</v>
      </c>
      <c r="D281" s="156">
        <v>0</v>
      </c>
      <c r="E281" s="156">
        <v>0</v>
      </c>
      <c r="G281" s="148"/>
      <c r="H281" s="147"/>
      <c r="I281" s="131"/>
      <c r="J281" s="4"/>
      <c r="K281" s="4"/>
    </row>
    <row r="282" spans="1:11" ht="18.75" hidden="1">
      <c r="A282" s="176" t="s">
        <v>42</v>
      </c>
      <c r="B282" s="158">
        <v>0</v>
      </c>
      <c r="C282" s="163"/>
      <c r="D282" s="156">
        <v>0</v>
      </c>
      <c r="E282" s="156">
        <v>0</v>
      </c>
      <c r="G282" s="148"/>
      <c r="H282" s="147"/>
      <c r="I282" s="131"/>
      <c r="J282" s="4"/>
      <c r="K282" s="4"/>
    </row>
    <row r="283" spans="1:11" ht="18.75" hidden="1">
      <c r="A283" s="176" t="s">
        <v>43</v>
      </c>
      <c r="B283" s="158">
        <v>4766.4</v>
      </c>
      <c r="C283" s="163">
        <v>23240.3978057192</v>
      </c>
      <c r="D283" s="161">
        <v>151.88426644863333</v>
      </c>
      <c r="E283" s="157">
        <v>4875.88070781286</v>
      </c>
      <c r="G283" s="148"/>
      <c r="H283" s="147"/>
      <c r="I283" s="131"/>
      <c r="J283" s="4"/>
      <c r="K283" s="4"/>
    </row>
    <row r="284" spans="1:11" ht="15.75" hidden="1">
      <c r="A284" s="176" t="s">
        <v>44</v>
      </c>
      <c r="B284" s="158">
        <v>2544.9000000000005</v>
      </c>
      <c r="C284" s="163">
        <v>11899.0872372728</v>
      </c>
      <c r="D284" s="156">
        <v>144.60224159438175</v>
      </c>
      <c r="E284" s="157">
        <v>4675.660040580289</v>
      </c>
      <c r="H284" s="147"/>
      <c r="I284" s="131"/>
      <c r="J284" s="4"/>
      <c r="K284" s="4"/>
    </row>
    <row r="285" spans="1:11" ht="18.75" hidden="1">
      <c r="A285" s="176" t="s">
        <v>51</v>
      </c>
      <c r="B285" s="166">
        <v>3671</v>
      </c>
      <c r="C285" s="163">
        <v>17668.2246820926</v>
      </c>
      <c r="D285" s="156">
        <v>148.06835859400195</v>
      </c>
      <c r="E285" s="157">
        <v>4812.918736609261</v>
      </c>
      <c r="G285" s="148"/>
      <c r="H285" s="147"/>
      <c r="I285" s="131"/>
      <c r="J285" s="4"/>
      <c r="K285" s="4"/>
    </row>
    <row r="286" spans="1:11" ht="18.75" hidden="1">
      <c r="A286" s="176" t="s">
        <v>45</v>
      </c>
      <c r="B286" s="8">
        <v>4062.2199999999993</v>
      </c>
      <c r="C286" s="163">
        <v>17917.0932438585</v>
      </c>
      <c r="D286" s="156">
        <v>134.58501046717893</v>
      </c>
      <c r="E286" s="157">
        <v>4410.665410504232</v>
      </c>
      <c r="G286" s="167"/>
      <c r="H286" s="147"/>
      <c r="I286" s="131"/>
      <c r="J286" s="4"/>
      <c r="K286" s="4"/>
    </row>
    <row r="287" spans="1:11" ht="18.75" hidden="1">
      <c r="A287" s="176" t="s">
        <v>46</v>
      </c>
      <c r="B287" s="8">
        <v>2308.5319999999992</v>
      </c>
      <c r="C287" s="163">
        <v>8822.79860560266</v>
      </c>
      <c r="D287" s="156">
        <v>115.40928996335862</v>
      </c>
      <c r="E287" s="157">
        <v>3821.82209542803</v>
      </c>
      <c r="G287" s="148"/>
      <c r="H287" s="147"/>
      <c r="I287" s="131"/>
      <c r="J287" s="4"/>
      <c r="K287" s="4"/>
    </row>
    <row r="288" spans="1:11" ht="18.75" hidden="1">
      <c r="A288" s="176" t="s">
        <v>47</v>
      </c>
      <c r="B288" s="8">
        <v>3019.409999999998</v>
      </c>
      <c r="C288" s="163">
        <v>12039.8212108527</v>
      </c>
      <c r="D288" s="156">
        <v>118.34935071838211</v>
      </c>
      <c r="E288" s="157">
        <v>3987.4747751556474</v>
      </c>
      <c r="G288" s="148"/>
      <c r="H288" s="147"/>
      <c r="I288" s="131"/>
      <c r="J288" s="4"/>
      <c r="K288" s="4"/>
    </row>
    <row r="289" spans="1:11" ht="18.75">
      <c r="A289" s="176" t="s">
        <v>58</v>
      </c>
      <c r="B289" s="158">
        <v>0</v>
      </c>
      <c r="C289" s="158">
        <v>0</v>
      </c>
      <c r="D289" s="158">
        <v>0</v>
      </c>
      <c r="E289" s="158">
        <v>0</v>
      </c>
      <c r="G289" s="148"/>
      <c r="H289" s="147"/>
      <c r="I289" s="131"/>
      <c r="J289" s="4"/>
      <c r="K289" s="4"/>
    </row>
    <row r="290" spans="1:11" ht="18.75">
      <c r="A290" s="176" t="s">
        <v>55</v>
      </c>
      <c r="B290" s="158">
        <v>6292.705999999997</v>
      </c>
      <c r="C290" s="158">
        <v>30731.930984</v>
      </c>
      <c r="D290" s="166">
        <f>AVERAGE(D340:D342)</f>
        <v>145.8941321916369</v>
      </c>
      <c r="E290" s="213">
        <v>4837.854649948622</v>
      </c>
      <c r="G290" s="148"/>
      <c r="H290" s="147"/>
      <c r="I290" s="131"/>
      <c r="J290" s="4"/>
      <c r="K290" s="4"/>
    </row>
    <row r="291" spans="1:11" ht="18.75">
      <c r="A291" s="176" t="s">
        <v>56</v>
      </c>
      <c r="B291" s="171">
        <v>6756.280000000001</v>
      </c>
      <c r="C291" s="158">
        <v>26878.18439259742</v>
      </c>
      <c r="D291" s="166">
        <f>AVERAGE(D343:D345)</f>
        <v>113.99662338634538</v>
      </c>
      <c r="E291" s="213">
        <v>3930.0722617563</v>
      </c>
      <c r="G291" s="148"/>
      <c r="H291" s="147"/>
      <c r="I291" s="131"/>
      <c r="J291" s="4"/>
      <c r="K291" s="4"/>
    </row>
    <row r="292" spans="1:11" ht="18.75">
      <c r="A292" s="89"/>
      <c r="B292" s="171"/>
      <c r="C292" s="158"/>
      <c r="D292" s="166"/>
      <c r="E292" s="166"/>
      <c r="G292" s="148"/>
      <c r="H292" s="147"/>
      <c r="I292" s="131"/>
      <c r="J292" s="4"/>
      <c r="K292" s="4"/>
    </row>
    <row r="293" spans="1:11" ht="18.75">
      <c r="A293" s="89">
        <v>2016</v>
      </c>
      <c r="B293" s="171"/>
      <c r="C293" s="158"/>
      <c r="D293" s="166"/>
      <c r="E293" s="166"/>
      <c r="G293" s="148"/>
      <c r="H293" s="147"/>
      <c r="I293" s="131"/>
      <c r="J293" s="4"/>
      <c r="K293" s="4"/>
    </row>
    <row r="294" spans="1:11" ht="18.75">
      <c r="A294" s="176" t="s">
        <v>57</v>
      </c>
      <c r="B294" s="8">
        <v>3747.620999999999</v>
      </c>
      <c r="C294" s="158">
        <v>14113.122001000002</v>
      </c>
      <c r="D294" s="161">
        <v>101.63784567138195</v>
      </c>
      <c r="E294" s="207">
        <v>3605.95626626867</v>
      </c>
      <c r="G294" s="148"/>
      <c r="H294" s="147"/>
      <c r="I294" s="131"/>
      <c r="J294" s="4"/>
      <c r="K294" s="4"/>
    </row>
    <row r="295" spans="1:11" ht="18.75" hidden="1">
      <c r="A295" s="89">
        <v>2013</v>
      </c>
      <c r="B295" s="8"/>
      <c r="C295" s="158"/>
      <c r="D295" s="161"/>
      <c r="E295" s="207"/>
      <c r="G295" s="148"/>
      <c r="H295" s="147"/>
      <c r="I295" s="131"/>
      <c r="J295" s="4"/>
      <c r="K295" s="4"/>
    </row>
    <row r="296" spans="1:11" ht="18.75" hidden="1">
      <c r="A296" s="89" t="s">
        <v>48</v>
      </c>
      <c r="B296" s="175">
        <v>2472.12</v>
      </c>
      <c r="C296" s="7">
        <v>6638.26023</v>
      </c>
      <c r="D296" s="163">
        <v>77.8</v>
      </c>
      <c r="E296" s="163">
        <v>2685.25</v>
      </c>
      <c r="G296" s="148"/>
      <c r="H296" s="147"/>
      <c r="I296" s="131"/>
      <c r="J296" s="4"/>
      <c r="K296" s="4"/>
    </row>
    <row r="297" spans="1:11" ht="18.75" hidden="1">
      <c r="A297" s="89" t="s">
        <v>49</v>
      </c>
      <c r="B297" s="175">
        <v>1362.4599999999991</v>
      </c>
      <c r="C297" s="7">
        <v>4988.61983634301</v>
      </c>
      <c r="D297" s="163">
        <v>101.64456060296679</v>
      </c>
      <c r="E297" s="163">
        <v>3661.4798499354183</v>
      </c>
      <c r="G297" s="148"/>
      <c r="H297" s="147"/>
      <c r="I297" s="131"/>
      <c r="J297" s="4"/>
      <c r="K297" s="4"/>
    </row>
    <row r="298" spans="1:11" ht="18.75" hidden="1">
      <c r="A298" s="89" t="s">
        <v>50</v>
      </c>
      <c r="B298" s="175">
        <v>551.6899999999987</v>
      </c>
      <c r="C298" s="7">
        <v>1284.208528986</v>
      </c>
      <c r="D298" s="163">
        <v>66.87997195873164</v>
      </c>
      <c r="E298" s="163">
        <v>2327.7719896789877</v>
      </c>
      <c r="G298" s="148"/>
      <c r="H298" s="147"/>
      <c r="I298" s="131"/>
      <c r="J298" s="4"/>
      <c r="K298" s="4"/>
    </row>
    <row r="299" spans="1:11" ht="18.75" hidden="1">
      <c r="A299" s="89" t="s">
        <v>40</v>
      </c>
      <c r="B299" s="158">
        <f>-C299</f>
        <v>0</v>
      </c>
      <c r="C299" s="7">
        <f>-D299</f>
        <v>0</v>
      </c>
      <c r="D299" s="163">
        <f>-E299</f>
        <v>0</v>
      </c>
      <c r="E299" s="163">
        <f>-G298</f>
        <v>0</v>
      </c>
      <c r="G299" s="148"/>
      <c r="H299" s="147"/>
      <c r="I299" s="131"/>
      <c r="J299" s="4"/>
      <c r="K299" s="4"/>
    </row>
    <row r="300" spans="1:11" ht="18.75" hidden="1">
      <c r="A300" s="89" t="s">
        <v>41</v>
      </c>
      <c r="B300" s="158">
        <v>0</v>
      </c>
      <c r="C300" s="7">
        <v>0</v>
      </c>
      <c r="D300" s="163">
        <v>0</v>
      </c>
      <c r="E300" s="163">
        <v>0</v>
      </c>
      <c r="G300" s="148"/>
      <c r="H300" s="147"/>
      <c r="I300" s="131"/>
      <c r="J300" s="4"/>
      <c r="K300" s="4"/>
    </row>
    <row r="301" spans="1:11" ht="18.75" hidden="1">
      <c r="A301" s="89" t="s">
        <v>52</v>
      </c>
      <c r="B301" s="158">
        <v>0</v>
      </c>
      <c r="C301" s="7">
        <v>0</v>
      </c>
      <c r="D301" s="163">
        <v>0</v>
      </c>
      <c r="E301" s="163">
        <v>0</v>
      </c>
      <c r="G301" s="148"/>
      <c r="H301" s="147"/>
      <c r="I301" s="131"/>
      <c r="J301" s="4"/>
      <c r="K301" s="4"/>
    </row>
    <row r="302" spans="1:11" ht="18.75" hidden="1">
      <c r="A302" s="89" t="s">
        <v>43</v>
      </c>
      <c r="B302" s="158">
        <v>0</v>
      </c>
      <c r="C302" s="7">
        <v>0</v>
      </c>
      <c r="D302" s="163">
        <v>0</v>
      </c>
      <c r="E302" s="163">
        <v>0</v>
      </c>
      <c r="G302" s="148"/>
      <c r="H302" s="147"/>
      <c r="I302" s="131"/>
      <c r="J302" s="4"/>
      <c r="K302" s="4"/>
    </row>
    <row r="303" spans="1:10" ht="18.75" hidden="1">
      <c r="A303" s="89" t="s">
        <v>44</v>
      </c>
      <c r="B303" s="158">
        <v>1145.66</v>
      </c>
      <c r="C303" s="7">
        <v>5464.7982</v>
      </c>
      <c r="D303" s="163">
        <v>141.07</v>
      </c>
      <c r="E303" s="163">
        <v>4770</v>
      </c>
      <c r="H303" s="150"/>
      <c r="I303" s="151"/>
      <c r="J303" s="152"/>
    </row>
    <row r="304" spans="1:10" ht="18.75" hidden="1">
      <c r="A304" s="89" t="s">
        <v>51</v>
      </c>
      <c r="B304" s="158">
        <v>2431.7999999999997</v>
      </c>
      <c r="C304" s="7">
        <v>9370.60155396899</v>
      </c>
      <c r="D304" s="163">
        <v>113.5445441804937</v>
      </c>
      <c r="E304" s="163">
        <v>3853.3602903071746</v>
      </c>
      <c r="H304" s="146"/>
      <c r="I304" s="168"/>
      <c r="J304" s="169"/>
    </row>
    <row r="305" spans="1:10" ht="18.75" hidden="1">
      <c r="A305" s="89" t="s">
        <v>45</v>
      </c>
      <c r="B305" s="175">
        <v>847.2300000000005</v>
      </c>
      <c r="C305" s="7">
        <v>3450.75459463192</v>
      </c>
      <c r="D305" s="163">
        <v>120.01607043759252</v>
      </c>
      <c r="E305" s="163">
        <v>4072.9844252822913</v>
      </c>
      <c r="H305" s="146"/>
      <c r="I305" s="168"/>
      <c r="J305" s="169"/>
    </row>
    <row r="306" spans="1:10" ht="18.75" hidden="1">
      <c r="A306" s="89" t="s">
        <v>46</v>
      </c>
      <c r="B306" s="158">
        <v>1192.4399999999996</v>
      </c>
      <c r="C306" s="7">
        <v>4599.56308349202</v>
      </c>
      <c r="D306" s="163">
        <v>113.62287346583919</v>
      </c>
      <c r="E306" s="163">
        <v>3857.2700374794763</v>
      </c>
      <c r="H306" s="146"/>
      <c r="I306" s="168"/>
      <c r="J306" s="169"/>
    </row>
    <row r="307" spans="1:10" ht="18.75" hidden="1">
      <c r="A307" s="89" t="s">
        <v>47</v>
      </c>
      <c r="B307" s="158">
        <v>2911.7799999999997</v>
      </c>
      <c r="C307" s="7">
        <v>9763.19834</v>
      </c>
      <c r="D307" s="163">
        <v>98.70880469649825</v>
      </c>
      <c r="E307" s="163">
        <v>3353</v>
      </c>
      <c r="H307" s="146"/>
      <c r="I307" s="168"/>
      <c r="J307" s="169"/>
    </row>
    <row r="308" spans="1:10" ht="18.75" hidden="1">
      <c r="A308" s="89"/>
      <c r="B308" s="158"/>
      <c r="C308" s="7"/>
      <c r="D308" s="163"/>
      <c r="E308" s="163"/>
      <c r="H308" s="146"/>
      <c r="I308" s="168"/>
      <c r="J308" s="169"/>
    </row>
    <row r="309" spans="1:10" ht="18.75">
      <c r="A309" s="176" t="s">
        <v>58</v>
      </c>
      <c r="B309" s="158">
        <v>187.78000000000247</v>
      </c>
      <c r="C309" s="158">
        <v>301.901409</v>
      </c>
      <c r="D309" s="173">
        <v>44.878571351985386</v>
      </c>
      <c r="E309" s="163">
        <v>1607.73995633186</v>
      </c>
      <c r="H309" s="146"/>
      <c r="I309" s="168"/>
      <c r="J309" s="169"/>
    </row>
    <row r="310" spans="1:10" ht="18.75">
      <c r="A310" s="176" t="s">
        <v>55</v>
      </c>
      <c r="B310" s="158">
        <v>5916.942999999999</v>
      </c>
      <c r="C310" s="171">
        <v>29552.899954</v>
      </c>
      <c r="D310" s="173">
        <v>133.94606032880623</v>
      </c>
      <c r="E310" s="163">
        <v>4323.9857503306</v>
      </c>
      <c r="H310" s="146"/>
      <c r="I310" s="168"/>
      <c r="J310" s="169"/>
    </row>
    <row r="311" spans="1:10" ht="18.75">
      <c r="A311" s="176" t="s">
        <v>56</v>
      </c>
      <c r="B311" s="158">
        <v>5588.7590000000055</v>
      </c>
      <c r="C311" s="171">
        <v>25700.850222</v>
      </c>
      <c r="D311" s="173">
        <v>130.28684705642078</v>
      </c>
      <c r="E311" s="163">
        <v>4603.48188462744</v>
      </c>
      <c r="H311" s="146"/>
      <c r="I311" s="168"/>
      <c r="J311" s="169"/>
    </row>
    <row r="312" spans="1:10" ht="18.75">
      <c r="A312" s="176"/>
      <c r="B312" s="158"/>
      <c r="C312" s="165"/>
      <c r="D312" s="173"/>
      <c r="E312" s="158"/>
      <c r="H312" s="146"/>
      <c r="I312" s="168"/>
      <c r="J312" s="169"/>
    </row>
    <row r="313" spans="1:10" ht="18.75">
      <c r="A313" s="89">
        <v>2017</v>
      </c>
      <c r="B313" s="158"/>
      <c r="C313" s="165"/>
      <c r="D313" s="173"/>
      <c r="E313" s="158"/>
      <c r="H313" s="146"/>
      <c r="I313" s="168"/>
      <c r="J313" s="169"/>
    </row>
    <row r="314" spans="1:10" ht="18.75">
      <c r="A314" s="176" t="s">
        <v>57</v>
      </c>
      <c r="B314" s="158">
        <v>1840.2700000000023</v>
      </c>
      <c r="C314" s="7">
        <v>4941.888729</v>
      </c>
      <c r="D314" s="163">
        <v>72.61937674705574</v>
      </c>
      <c r="E314" s="163">
        <v>2675.8</v>
      </c>
      <c r="H314" s="146"/>
      <c r="I314" s="168"/>
      <c r="J314" s="169"/>
    </row>
    <row r="315" spans="1:10" ht="18.75" hidden="1">
      <c r="A315" s="89">
        <v>2014</v>
      </c>
      <c r="B315" s="158">
        <v>1840.2700000000023</v>
      </c>
      <c r="C315" s="5">
        <v>4941.888729</v>
      </c>
      <c r="D315" s="163">
        <v>72.61937674705574</v>
      </c>
      <c r="E315" s="163">
        <v>2685.41503638053</v>
      </c>
      <c r="F315">
        <v>285.63599999999997</v>
      </c>
      <c r="H315" s="146"/>
      <c r="I315" s="168"/>
      <c r="J315" s="169"/>
    </row>
    <row r="316" spans="1:10" ht="18.75" hidden="1">
      <c r="A316" s="89" t="s">
        <v>48</v>
      </c>
      <c r="B316" s="158">
        <v>388.4400000000005</v>
      </c>
      <c r="C316" s="5">
        <v>1080.545420359</v>
      </c>
      <c r="D316" s="163">
        <v>81.88410562250806</v>
      </c>
      <c r="E316" s="163">
        <v>2781.7563082046154</v>
      </c>
      <c r="F316">
        <v>3616.077</v>
      </c>
      <c r="H316" s="146"/>
      <c r="I316" s="168"/>
      <c r="J316" s="169"/>
    </row>
    <row r="317" spans="1:10" ht="18.75" hidden="1">
      <c r="A317" s="89" t="s">
        <v>49</v>
      </c>
      <c r="B317" s="158">
        <v>487.15999999999985</v>
      </c>
      <c r="C317" s="5">
        <v>1533.03791131457</v>
      </c>
      <c r="D317" s="163">
        <v>92.46462129309725</v>
      </c>
      <c r="E317" s="163">
        <v>3146.8879040039574</v>
      </c>
      <c r="F317">
        <v>7132.834999999996</v>
      </c>
      <c r="H317" s="146"/>
      <c r="I317" s="168"/>
      <c r="J317" s="169"/>
    </row>
    <row r="318" spans="1:10" ht="18.75" hidden="1">
      <c r="A318" s="89" t="s">
        <v>50</v>
      </c>
      <c r="B318" s="158">
        <v>476.65999999999985</v>
      </c>
      <c r="C318" s="5">
        <v>1458.3205975602</v>
      </c>
      <c r="D318" s="163">
        <v>89.85996227420216</v>
      </c>
      <c r="E318" s="163">
        <v>3059.456630638612</v>
      </c>
      <c r="H318" s="146"/>
      <c r="I318" s="168"/>
      <c r="J318" s="169"/>
    </row>
    <row r="319" spans="1:10" ht="18.75" hidden="1">
      <c r="A319" s="89" t="s">
        <v>40</v>
      </c>
      <c r="B319" s="158">
        <v>0</v>
      </c>
      <c r="C319" s="5">
        <v>0</v>
      </c>
      <c r="D319" s="163">
        <v>0</v>
      </c>
      <c r="E319" s="163">
        <v>0</v>
      </c>
      <c r="H319" s="146"/>
      <c r="I319" s="168"/>
      <c r="J319" s="169"/>
    </row>
    <row r="320" spans="1:10" ht="18.75" hidden="1">
      <c r="A320" s="176" t="s">
        <v>41</v>
      </c>
      <c r="B320" s="158">
        <v>0</v>
      </c>
      <c r="C320" s="5">
        <v>0</v>
      </c>
      <c r="D320" s="163">
        <v>0</v>
      </c>
      <c r="E320" s="163">
        <v>0</v>
      </c>
      <c r="H320" s="146"/>
      <c r="I320" s="168"/>
      <c r="J320" s="169"/>
    </row>
    <row r="321" spans="1:10" ht="18.75" hidden="1">
      <c r="A321" s="176" t="s">
        <v>52</v>
      </c>
      <c r="B321" s="158">
        <v>1094.4</v>
      </c>
      <c r="C321" s="5">
        <v>7386.317369</v>
      </c>
      <c r="D321" s="163">
        <v>199.7645620698394</v>
      </c>
      <c r="E321" s="163">
        <v>6749.1935023757305</v>
      </c>
      <c r="H321" s="146"/>
      <c r="I321" s="168"/>
      <c r="J321" s="169"/>
    </row>
    <row r="322" spans="1:10" ht="18.75" hidden="1">
      <c r="A322" s="176" t="s">
        <v>43</v>
      </c>
      <c r="B322" s="158">
        <v>1078.98</v>
      </c>
      <c r="C322" s="5">
        <v>7285.518997</v>
      </c>
      <c r="D322" s="163">
        <v>199.82874951949435</v>
      </c>
      <c r="E322" s="163">
        <v>6752.228027396245</v>
      </c>
      <c r="H322" s="146"/>
      <c r="I322" s="168"/>
      <c r="J322" s="169"/>
    </row>
    <row r="323" spans="1:10" ht="18.75" hidden="1">
      <c r="A323" s="176" t="s">
        <v>44</v>
      </c>
      <c r="B323" s="158">
        <v>1709</v>
      </c>
      <c r="C323" s="5">
        <v>10993.913258</v>
      </c>
      <c r="D323" s="163">
        <v>190.3017050544195</v>
      </c>
      <c r="E323" s="163">
        <v>6432.950999414862</v>
      </c>
      <c r="H323" s="146"/>
      <c r="I323" s="168"/>
      <c r="J323" s="169"/>
    </row>
    <row r="324" spans="1:10" ht="18.75" hidden="1">
      <c r="A324" s="176" t="s">
        <v>51</v>
      </c>
      <c r="B324" s="158">
        <v>2147.7699999999995</v>
      </c>
      <c r="C324" s="5">
        <v>13199.632816</v>
      </c>
      <c r="D324" s="163">
        <v>181.70119536694</v>
      </c>
      <c r="E324" s="163">
        <v>6145.738517625259</v>
      </c>
      <c r="H324" s="146"/>
      <c r="I324" s="168"/>
      <c r="J324" s="169"/>
    </row>
    <row r="325" spans="1:10" ht="18.75" hidden="1">
      <c r="A325" s="176" t="s">
        <v>45</v>
      </c>
      <c r="B325" s="158">
        <v>2848.800000000001</v>
      </c>
      <c r="C325" s="5">
        <v>15846.119531</v>
      </c>
      <c r="D325" s="163">
        <v>164.43283973075236</v>
      </c>
      <c r="E325" s="163">
        <v>5562.383997121593</v>
      </c>
      <c r="H325" s="146"/>
      <c r="I325" s="168"/>
      <c r="J325" s="169"/>
    </row>
    <row r="326" spans="1:10" ht="18.75" hidden="1">
      <c r="A326" s="176" t="s">
        <v>46</v>
      </c>
      <c r="B326" s="174">
        <v>2462.42</v>
      </c>
      <c r="C326" s="5">
        <v>14123.358843</v>
      </c>
      <c r="D326" s="163">
        <v>169.46453764910382</v>
      </c>
      <c r="E326" s="163">
        <v>5735.560482371001</v>
      </c>
      <c r="H326" s="146"/>
      <c r="I326" s="168"/>
      <c r="J326" s="169"/>
    </row>
    <row r="327" spans="1:10" ht="18.75" hidden="1">
      <c r="A327" s="176" t="s">
        <v>47</v>
      </c>
      <c r="B327" s="174">
        <v>1558.619999999999</v>
      </c>
      <c r="C327" s="5">
        <v>8818.012233</v>
      </c>
      <c r="D327" s="163">
        <v>167.09846772273497</v>
      </c>
      <c r="E327" s="163">
        <v>5657.576723640147</v>
      </c>
      <c r="H327" s="146"/>
      <c r="I327" s="168"/>
      <c r="J327" s="169"/>
    </row>
    <row r="328" spans="1:10" ht="18.75">
      <c r="A328" s="176" t="s">
        <v>58</v>
      </c>
      <c r="B328" s="174">
        <f>B367+B368+B369</f>
        <v>285.63599999999997</v>
      </c>
      <c r="C328" s="174">
        <f>C367+C368+C369</f>
        <v>772.207107</v>
      </c>
      <c r="D328" s="170">
        <v>78.33356984239391</v>
      </c>
      <c r="E328" s="170">
        <v>2936.0596833950035</v>
      </c>
      <c r="H328" s="146"/>
      <c r="I328" s="168"/>
      <c r="J328" s="169"/>
    </row>
    <row r="329" spans="1:10" ht="18.75">
      <c r="A329" s="176" t="s">
        <v>55</v>
      </c>
      <c r="B329" s="174">
        <f>B370+B371+B372</f>
        <v>3616.077</v>
      </c>
      <c r="C329" s="174">
        <f>C370+C371+C372</f>
        <v>19067.602873</v>
      </c>
      <c r="D329" s="163">
        <v>145.43830346992232</v>
      </c>
      <c r="E329" s="163">
        <v>5626.770321609631</v>
      </c>
      <c r="H329" s="146"/>
      <c r="I329" s="168"/>
      <c r="J329" s="169"/>
    </row>
    <row r="330" spans="1:10" ht="18.75">
      <c r="A330" s="176" t="s">
        <v>56</v>
      </c>
      <c r="B330" s="174">
        <f>B373+B374+B375</f>
        <v>7132.834999999996</v>
      </c>
      <c r="C330" s="174">
        <f>C373+C374+C375</f>
        <v>33749.460454</v>
      </c>
      <c r="D330" s="163">
        <v>124.31765820847689</v>
      </c>
      <c r="E330" s="163">
        <v>4729.798597728874</v>
      </c>
      <c r="H330" s="146"/>
      <c r="I330" s="168"/>
      <c r="J330" s="169"/>
    </row>
    <row r="331" spans="1:10" ht="18.75">
      <c r="A331" s="176"/>
      <c r="B331" s="174"/>
      <c r="C331" s="214"/>
      <c r="D331" s="163"/>
      <c r="E331" s="163"/>
      <c r="H331" s="146"/>
      <c r="I331" s="168"/>
      <c r="J331" s="169"/>
    </row>
    <row r="332" spans="1:10" ht="18.75">
      <c r="A332" s="89">
        <v>2018</v>
      </c>
      <c r="B332" s="174"/>
      <c r="C332" s="5"/>
      <c r="D332" s="163"/>
      <c r="E332" s="163"/>
      <c r="H332" s="146"/>
      <c r="I332" s="168"/>
      <c r="J332" s="169"/>
    </row>
    <row r="333" spans="1:10" ht="18.75" hidden="1">
      <c r="A333" s="89">
        <v>2015</v>
      </c>
      <c r="B333" s="174"/>
      <c r="C333" s="5"/>
      <c r="D333" s="163"/>
      <c r="E333" s="163"/>
      <c r="H333" s="146"/>
      <c r="I333" s="168"/>
      <c r="J333" s="169"/>
    </row>
    <row r="334" spans="1:10" ht="18.75" hidden="1">
      <c r="A334" s="176" t="s">
        <v>48</v>
      </c>
      <c r="B334" s="174">
        <v>700.3899999999994</v>
      </c>
      <c r="C334" s="5">
        <v>2601.232538</v>
      </c>
      <c r="D334" s="163">
        <v>109.56264302258519</v>
      </c>
      <c r="E334" s="163">
        <v>3713.97726695127</v>
      </c>
      <c r="H334" s="146"/>
      <c r="I334" s="168"/>
      <c r="J334" s="169"/>
    </row>
    <row r="335" spans="1:10" ht="18.75" hidden="1">
      <c r="A335" s="176" t="s">
        <v>49</v>
      </c>
      <c r="B335" s="174">
        <v>224.09000000000015</v>
      </c>
      <c r="C335" s="5">
        <v>897.047199</v>
      </c>
      <c r="D335" s="163">
        <v>117.97505045812761</v>
      </c>
      <c r="E335" s="163">
        <v>4003.06662055424</v>
      </c>
      <c r="H335" s="146"/>
      <c r="I335" s="168"/>
      <c r="J335" s="169"/>
    </row>
    <row r="336" spans="1:10" ht="18.75" hidden="1">
      <c r="A336" s="176" t="s">
        <v>50</v>
      </c>
      <c r="B336" s="174">
        <v>59.45000000000073</v>
      </c>
      <c r="C336" s="5">
        <v>71.501906</v>
      </c>
      <c r="D336" s="163">
        <v>35.298394207089984</v>
      </c>
      <c r="E336" s="163">
        <v>1202.72339781327</v>
      </c>
      <c r="H336" s="146"/>
      <c r="I336" s="168"/>
      <c r="J336" s="169"/>
    </row>
    <row r="337" spans="1:10" ht="18.75" hidden="1">
      <c r="A337" s="176" t="s">
        <v>40</v>
      </c>
      <c r="B337" s="158">
        <v>0</v>
      </c>
      <c r="C337" s="158">
        <v>0</v>
      </c>
      <c r="D337" s="158">
        <v>0</v>
      </c>
      <c r="E337" s="158">
        <v>0</v>
      </c>
      <c r="H337" s="146"/>
      <c r="I337" s="168"/>
      <c r="J337" s="169"/>
    </row>
    <row r="338" spans="1:10" ht="18.75" hidden="1">
      <c r="A338" s="176" t="s">
        <v>41</v>
      </c>
      <c r="B338" s="158">
        <v>0</v>
      </c>
      <c r="C338" s="158">
        <v>0</v>
      </c>
      <c r="D338" s="158">
        <v>0</v>
      </c>
      <c r="E338" s="158">
        <v>0</v>
      </c>
      <c r="H338" s="146"/>
      <c r="I338" s="168"/>
      <c r="J338" s="169"/>
    </row>
    <row r="339" spans="1:10" ht="18.75" hidden="1">
      <c r="A339" s="176" t="s">
        <v>52</v>
      </c>
      <c r="B339" s="158">
        <v>0</v>
      </c>
      <c r="C339" s="158">
        <v>0</v>
      </c>
      <c r="D339" s="158">
        <v>0</v>
      </c>
      <c r="E339" s="158">
        <v>0</v>
      </c>
      <c r="H339" s="146"/>
      <c r="I339" s="168"/>
      <c r="J339" s="169"/>
    </row>
    <row r="340" spans="1:10" ht="18.75" hidden="1">
      <c r="A340" s="176" t="s">
        <v>43</v>
      </c>
      <c r="B340" s="158">
        <v>2217.775</v>
      </c>
      <c r="C340" s="158">
        <v>11451.457059</v>
      </c>
      <c r="D340" s="158">
        <v>151.49498650124607</v>
      </c>
      <c r="E340" s="158">
        <v>5163.489109129646</v>
      </c>
      <c r="H340" s="146"/>
      <c r="I340" s="168"/>
      <c r="J340" s="169"/>
    </row>
    <row r="341" spans="1:10" ht="18.75" hidden="1">
      <c r="A341" s="176" t="s">
        <v>44</v>
      </c>
      <c r="B341" s="174">
        <v>2551.7349999999983</v>
      </c>
      <c r="C341" s="158">
        <v>12500.107286</v>
      </c>
      <c r="D341" s="163">
        <v>143.23715911693375</v>
      </c>
      <c r="E341" s="158">
        <v>4898.66984071622</v>
      </c>
      <c r="H341" s="146"/>
      <c r="I341" s="168"/>
      <c r="J341" s="169"/>
    </row>
    <row r="342" spans="1:10" ht="18.75" hidden="1">
      <c r="A342" s="176" t="s">
        <v>51</v>
      </c>
      <c r="B342" s="174">
        <v>1523.195999999999</v>
      </c>
      <c r="C342" s="158">
        <v>6780.366639</v>
      </c>
      <c r="D342" s="163">
        <v>142.95025095673088</v>
      </c>
      <c r="E342" s="158">
        <v>4451.405</v>
      </c>
      <c r="H342" s="146"/>
      <c r="I342" s="168"/>
      <c r="J342" s="169"/>
    </row>
    <row r="343" spans="1:10" ht="18.75" hidden="1">
      <c r="A343" s="176" t="s">
        <v>45</v>
      </c>
      <c r="B343" s="174">
        <v>2864</v>
      </c>
      <c r="C343" s="158">
        <v>12198.2</v>
      </c>
      <c r="D343" s="163">
        <v>123.8</v>
      </c>
      <c r="E343" s="158">
        <v>4258.7</v>
      </c>
      <c r="H343" s="146"/>
      <c r="I343" s="168"/>
      <c r="J343" s="169"/>
    </row>
    <row r="344" spans="1:10" ht="18.75" hidden="1">
      <c r="A344" s="176" t="s">
        <v>46</v>
      </c>
      <c r="B344" s="174">
        <v>1940.14</v>
      </c>
      <c r="C344" s="158">
        <v>7328.696804</v>
      </c>
      <c r="D344" s="163">
        <v>109.09487919475612</v>
      </c>
      <c r="E344" s="158">
        <v>3765.75839263445</v>
      </c>
      <c r="H344" s="146"/>
      <c r="I344" s="168"/>
      <c r="J344" s="169"/>
    </row>
    <row r="345" spans="1:10" ht="18.75" hidden="1">
      <c r="A345" s="176" t="s">
        <v>47</v>
      </c>
      <c r="B345" s="174">
        <v>1952.14</v>
      </c>
      <c r="C345" s="158">
        <v>7351.28758859742</v>
      </c>
      <c r="D345" s="163">
        <v>109.09499096427997</v>
      </c>
      <c r="E345" s="158">
        <v>3765.75839263445</v>
      </c>
      <c r="H345" s="146"/>
      <c r="I345" s="168"/>
      <c r="J345" s="169"/>
    </row>
    <row r="346" spans="1:10" ht="18.75">
      <c r="A346" s="176" t="s">
        <v>57</v>
      </c>
      <c r="B346" s="174">
        <f>B378+B379+B380</f>
        <v>3998.9980000000032</v>
      </c>
      <c r="C346" s="158">
        <f>C378+C379+C380</f>
        <v>15770.665701</v>
      </c>
      <c r="D346" s="163">
        <f>AVERAGE(D378:D380)</f>
        <v>104.17762211303447</v>
      </c>
      <c r="E346" s="163">
        <f>AVERAGE(E378:E380)</f>
        <v>3976.8357592493903</v>
      </c>
      <c r="H346" s="146"/>
      <c r="I346" s="168"/>
      <c r="J346" s="169"/>
    </row>
    <row r="347" spans="1:10" ht="18.75">
      <c r="A347" s="176" t="s">
        <v>58</v>
      </c>
      <c r="B347" s="174">
        <v>2013.2299999999996</v>
      </c>
      <c r="C347" s="158">
        <v>4944.0275761</v>
      </c>
      <c r="D347" s="163">
        <v>48.448662964422304</v>
      </c>
      <c r="E347" s="163">
        <v>1886.5462222097922</v>
      </c>
      <c r="H347" s="146"/>
      <c r="I347" s="168"/>
      <c r="J347" s="169"/>
    </row>
    <row r="348" spans="1:10" ht="18.75">
      <c r="A348" s="89"/>
      <c r="B348" s="174"/>
      <c r="C348" s="158"/>
      <c r="D348" s="163"/>
      <c r="E348" s="158"/>
      <c r="H348" s="146"/>
      <c r="I348" s="168"/>
      <c r="J348" s="169"/>
    </row>
    <row r="349" spans="1:10" ht="18.75">
      <c r="A349" s="89">
        <v>2016</v>
      </c>
      <c r="B349" s="174"/>
      <c r="C349" s="158"/>
      <c r="D349" s="163"/>
      <c r="E349" s="158"/>
      <c r="H349" s="146"/>
      <c r="I349" s="168"/>
      <c r="J349" s="169"/>
    </row>
    <row r="350" spans="1:10" ht="18.75">
      <c r="A350" s="176" t="s">
        <v>48</v>
      </c>
      <c r="B350" s="174">
        <v>2061.96</v>
      </c>
      <c r="C350" s="88">
        <v>8260.913807</v>
      </c>
      <c r="D350" s="170">
        <v>113.3</v>
      </c>
      <c r="E350" s="170">
        <v>4006.34</v>
      </c>
      <c r="H350" s="146"/>
      <c r="I350" s="168"/>
      <c r="J350" s="169"/>
    </row>
    <row r="351" spans="1:10" ht="18.75">
      <c r="A351" s="176" t="s">
        <v>49</v>
      </c>
      <c r="B351" s="174">
        <v>964.72</v>
      </c>
      <c r="C351" s="88">
        <v>3725.872884</v>
      </c>
      <c r="D351" s="170">
        <v>109</v>
      </c>
      <c r="E351" s="170">
        <v>3862.14</v>
      </c>
      <c r="H351" s="146"/>
      <c r="I351" s="168"/>
      <c r="J351" s="169"/>
    </row>
    <row r="352" spans="1:10" ht="18.75">
      <c r="A352" s="176" t="s">
        <v>50</v>
      </c>
      <c r="B352" s="174">
        <v>720.9409999999989</v>
      </c>
      <c r="C352" s="88">
        <v>2126.33531</v>
      </c>
      <c r="D352" s="170">
        <v>82.6135370141458</v>
      </c>
      <c r="E352" s="170">
        <v>2949.38879880601</v>
      </c>
      <c r="H352" s="146"/>
      <c r="I352" s="168"/>
      <c r="J352" s="169"/>
    </row>
    <row r="353" spans="1:10" ht="18.75">
      <c r="A353" s="176" t="s">
        <v>40</v>
      </c>
      <c r="B353" s="174">
        <v>187.78000000000247</v>
      </c>
      <c r="C353" s="88">
        <v>301.901409</v>
      </c>
      <c r="D353" s="170">
        <v>44.878571351985386</v>
      </c>
      <c r="E353" s="170">
        <v>1607.73995633186</v>
      </c>
      <c r="H353" s="146"/>
      <c r="I353" s="168"/>
      <c r="J353" s="169"/>
    </row>
    <row r="354" spans="1:10" ht="18.75">
      <c r="A354" s="176" t="s">
        <v>41</v>
      </c>
      <c r="B354" s="158">
        <f>-C354</f>
        <v>0</v>
      </c>
      <c r="C354" s="158">
        <f>-D354</f>
        <v>0</v>
      </c>
      <c r="D354" s="158">
        <f>-E354</f>
        <v>0</v>
      </c>
      <c r="E354" s="158">
        <f>-F354</f>
        <v>0</v>
      </c>
      <c r="H354" s="146"/>
      <c r="I354" s="168"/>
      <c r="J354" s="169"/>
    </row>
    <row r="355" spans="1:10" ht="18.75">
      <c r="A355" s="176" t="s">
        <v>52</v>
      </c>
      <c r="B355" s="158">
        <v>0</v>
      </c>
      <c r="C355" s="5">
        <v>0</v>
      </c>
      <c r="D355" s="163">
        <v>0</v>
      </c>
      <c r="E355" s="163">
        <v>0</v>
      </c>
      <c r="H355" s="146"/>
      <c r="I355" s="168"/>
      <c r="J355" s="169"/>
    </row>
    <row r="356" spans="1:10" ht="18.75">
      <c r="A356" s="176" t="s">
        <v>43</v>
      </c>
      <c r="B356" s="158">
        <v>1368.74</v>
      </c>
      <c r="C356" s="5">
        <v>6758.866383</v>
      </c>
      <c r="D356" s="163">
        <v>137.4</v>
      </c>
      <c r="E356" s="163">
        <v>3029</v>
      </c>
      <c r="H356" s="146"/>
      <c r="I356" s="168"/>
      <c r="J356" s="169"/>
    </row>
    <row r="357" spans="1:10" ht="18.75">
      <c r="A357" s="176" t="s">
        <v>44</v>
      </c>
      <c r="B357" s="158">
        <v>2818.773</v>
      </c>
      <c r="C357" s="5">
        <v>14486.3248</v>
      </c>
      <c r="D357" s="163">
        <v>139.96375995190544</v>
      </c>
      <c r="E357" s="163">
        <v>5139.230722019829</v>
      </c>
      <c r="H357" s="146"/>
      <c r="I357" s="168"/>
      <c r="J357" s="169"/>
    </row>
    <row r="358" spans="1:10" ht="18.75">
      <c r="A358" s="176" t="s">
        <v>51</v>
      </c>
      <c r="B358" s="158">
        <v>1729.4299999999994</v>
      </c>
      <c r="C358" s="5">
        <v>8307.708771</v>
      </c>
      <c r="D358" s="163">
        <v>124.47442103451324</v>
      </c>
      <c r="E358" s="163">
        <v>4803.72652897197</v>
      </c>
      <c r="H358" s="146"/>
      <c r="I358" s="168"/>
      <c r="J358" s="169"/>
    </row>
    <row r="359" spans="1:10" ht="18.75">
      <c r="A359" s="176" t="s">
        <v>45</v>
      </c>
      <c r="B359" s="158">
        <v>1935.165</v>
      </c>
      <c r="C359" s="5">
        <v>9052.031325</v>
      </c>
      <c r="D359" s="163">
        <v>139.89766205665902</v>
      </c>
      <c r="E359" s="163">
        <v>4677.65349466325</v>
      </c>
      <c r="H359" s="146"/>
      <c r="I359" s="168"/>
      <c r="J359" s="169"/>
    </row>
    <row r="360" spans="1:10" ht="18.75">
      <c r="A360" s="176" t="s">
        <v>46</v>
      </c>
      <c r="B360" s="158">
        <v>2334.00800000001</v>
      </c>
      <c r="C360" s="5">
        <v>10577.617771</v>
      </c>
      <c r="D360" s="163">
        <v>124.42231980608105</v>
      </c>
      <c r="E360" s="163">
        <v>4531.95437676304</v>
      </c>
      <c r="H360" s="146"/>
      <c r="I360" s="168"/>
      <c r="J360" s="169"/>
    </row>
    <row r="361" spans="1:10" ht="18.75">
      <c r="A361" s="176" t="s">
        <v>47</v>
      </c>
      <c r="B361" s="158">
        <v>1319.5859999999957</v>
      </c>
      <c r="C361" s="5">
        <v>6071.201126</v>
      </c>
      <c r="D361" s="163">
        <v>126.5405593065223</v>
      </c>
      <c r="E361" s="163">
        <v>4600.83778245603</v>
      </c>
      <c r="H361" s="146"/>
      <c r="I361" s="168"/>
      <c r="J361" s="169"/>
    </row>
    <row r="362" spans="1:10" ht="18.75">
      <c r="A362" s="176"/>
      <c r="B362" s="158"/>
      <c r="C362" s="5"/>
      <c r="D362" s="163"/>
      <c r="E362" s="163"/>
      <c r="H362" s="146"/>
      <c r="I362" s="168"/>
      <c r="J362" s="169"/>
    </row>
    <row r="363" spans="1:10" ht="18.75">
      <c r="A363" s="89">
        <v>2017</v>
      </c>
      <c r="B363" s="158"/>
      <c r="C363" s="5"/>
      <c r="D363" s="163"/>
      <c r="E363" s="163"/>
      <c r="H363" s="146"/>
      <c r="I363" s="168"/>
      <c r="J363" s="169"/>
    </row>
    <row r="364" spans="1:10" ht="18.75">
      <c r="A364" s="176" t="s">
        <v>48</v>
      </c>
      <c r="B364" s="158">
        <v>887.7050000000036</v>
      </c>
      <c r="C364" s="5">
        <v>3653.843636</v>
      </c>
      <c r="D364" s="163">
        <v>112.14974200751153</v>
      </c>
      <c r="E364" s="163">
        <v>4116.05616280182</v>
      </c>
      <c r="H364" s="146"/>
      <c r="I364" s="168"/>
      <c r="J364" s="169"/>
    </row>
    <row r="365" spans="1:10" ht="18.75">
      <c r="A365" s="176" t="s">
        <v>49</v>
      </c>
      <c r="B365" s="158">
        <v>897.0869999999995</v>
      </c>
      <c r="C365" s="5">
        <v>1141.656042</v>
      </c>
      <c r="D365" s="163">
        <v>35.21318823365569</v>
      </c>
      <c r="E365" s="163">
        <v>1272.6</v>
      </c>
      <c r="H365" s="146"/>
      <c r="I365" s="168"/>
      <c r="J365" s="169"/>
    </row>
    <row r="366" spans="1:10" ht="18.75">
      <c r="A366" s="176" t="s">
        <v>50</v>
      </c>
      <c r="B366" s="158">
        <v>55.477999999999156</v>
      </c>
      <c r="C366" s="5">
        <v>146.389051</v>
      </c>
      <c r="D366" s="163">
        <v>70.4952</v>
      </c>
      <c r="E366" s="163">
        <v>2638.7</v>
      </c>
      <c r="H366" s="146"/>
      <c r="I366" s="168"/>
      <c r="J366" s="169"/>
    </row>
    <row r="367" spans="1:10" ht="18.75">
      <c r="A367" s="176" t="s">
        <v>40</v>
      </c>
      <c r="B367" s="158">
        <v>38.614</v>
      </c>
      <c r="C367" s="185">
        <v>143.112444</v>
      </c>
      <c r="D367" s="163">
        <v>99.37985238838272</v>
      </c>
      <c r="E367" s="163">
        <v>3706.23204019268</v>
      </c>
      <c r="H367" s="146"/>
      <c r="I367" s="168"/>
      <c r="J367" s="169"/>
    </row>
    <row r="368" spans="1:10" ht="18.75">
      <c r="A368" s="176" t="s">
        <v>41</v>
      </c>
      <c r="B368" s="158">
        <v>226.082</v>
      </c>
      <c r="C368" s="185">
        <v>575.569903</v>
      </c>
      <c r="D368" s="163">
        <v>67.58192072345308</v>
      </c>
      <c r="E368" s="163">
        <v>2545.84576834954</v>
      </c>
      <c r="H368" s="146"/>
      <c r="I368" s="168"/>
      <c r="J368" s="169"/>
    </row>
    <row r="369" spans="1:10" ht="18.75">
      <c r="A369" s="176" t="s">
        <v>52</v>
      </c>
      <c r="B369" s="158">
        <v>20.94</v>
      </c>
      <c r="C369" s="186">
        <v>53.52476</v>
      </c>
      <c r="D369" s="163">
        <v>68.03893641534596</v>
      </c>
      <c r="E369" s="163">
        <v>2556.10124164279</v>
      </c>
      <c r="H369" s="146"/>
      <c r="I369" s="168"/>
      <c r="J369" s="169"/>
    </row>
    <row r="370" spans="1:10" ht="18.75">
      <c r="A370" s="176" t="s">
        <v>43</v>
      </c>
      <c r="B370" s="187">
        <v>402.71999999999997</v>
      </c>
      <c r="C370" s="188">
        <v>1311.28641</v>
      </c>
      <c r="D370" s="189">
        <v>147.69324041897974</v>
      </c>
      <c r="E370" s="189">
        <v>5646.30319825189</v>
      </c>
      <c r="H370" s="146"/>
      <c r="I370" s="168"/>
      <c r="J370" s="169"/>
    </row>
    <row r="371" spans="1:10" ht="18.75">
      <c r="A371" s="176" t="s">
        <v>44</v>
      </c>
      <c r="B371" s="187">
        <v>1172.5200000000002</v>
      </c>
      <c r="C371" s="188">
        <v>6981.863066</v>
      </c>
      <c r="D371" s="189">
        <v>141.81579519312962</v>
      </c>
      <c r="E371" s="189">
        <v>5444.20250927918</v>
      </c>
      <c r="H371" s="146"/>
      <c r="I371" s="168"/>
      <c r="J371" s="169"/>
    </row>
    <row r="372" spans="1:10" ht="18.75">
      <c r="A372" s="176" t="s">
        <v>51</v>
      </c>
      <c r="B372" s="187">
        <v>2040.837</v>
      </c>
      <c r="C372" s="188">
        <v>10774.453397</v>
      </c>
      <c r="D372" s="189">
        <v>138.96155547409109</v>
      </c>
      <c r="E372" s="189">
        <v>5279.42868391743</v>
      </c>
      <c r="H372" s="146"/>
      <c r="I372" s="168"/>
      <c r="J372" s="169"/>
    </row>
    <row r="373" spans="1:10" ht="18.75">
      <c r="A373" s="176" t="s">
        <v>45</v>
      </c>
      <c r="B373" s="187">
        <v>2466.2429999999995</v>
      </c>
      <c r="C373" s="188">
        <v>13241.869243</v>
      </c>
      <c r="D373" s="189">
        <v>140.88623358840428</v>
      </c>
      <c r="E373" s="189">
        <v>5369.2475733332</v>
      </c>
      <c r="H373" s="146"/>
      <c r="I373" s="168"/>
      <c r="J373" s="169"/>
    </row>
    <row r="374" spans="1:10" ht="18.75">
      <c r="A374" s="176" t="s">
        <v>46</v>
      </c>
      <c r="B374" s="187">
        <v>2233.5789999999997</v>
      </c>
      <c r="C374" s="188">
        <v>10661.383132</v>
      </c>
      <c r="D374" s="189">
        <v>125.06557077104101</v>
      </c>
      <c r="E374" s="189">
        <v>4773.22858604957</v>
      </c>
      <c r="H374" s="146"/>
      <c r="I374" s="168"/>
      <c r="J374" s="169"/>
    </row>
    <row r="375" spans="1:10" ht="18.75">
      <c r="A375" s="176" t="s">
        <v>47</v>
      </c>
      <c r="B375" s="187">
        <v>2433.012999999997</v>
      </c>
      <c r="C375" s="188">
        <v>9846.208079</v>
      </c>
      <c r="D375" s="189">
        <v>107.00117026598537</v>
      </c>
      <c r="E375" s="189">
        <v>4046.91963380385</v>
      </c>
      <c r="H375" s="146"/>
      <c r="I375" s="168"/>
      <c r="J375" s="169"/>
    </row>
    <row r="376" spans="1:10" ht="18.75">
      <c r="A376" s="176"/>
      <c r="B376" s="187"/>
      <c r="C376" s="188"/>
      <c r="D376" s="189"/>
      <c r="E376" s="189"/>
      <c r="H376" s="146"/>
      <c r="I376" s="168"/>
      <c r="J376" s="169"/>
    </row>
    <row r="377" spans="1:10" ht="18.75">
      <c r="A377" s="89">
        <v>2018</v>
      </c>
      <c r="B377" s="187"/>
      <c r="C377" s="188"/>
      <c r="D377" s="189"/>
      <c r="E377" s="189"/>
      <c r="H377" s="146"/>
      <c r="I377" s="168"/>
      <c r="J377" s="169"/>
    </row>
    <row r="378" spans="1:10" ht="18.75">
      <c r="A378" s="176" t="s">
        <v>48</v>
      </c>
      <c r="B378" s="187">
        <v>2401.5080000000034</v>
      </c>
      <c r="C378" s="188">
        <v>9638.952769</v>
      </c>
      <c r="D378" s="189">
        <v>103.7253672724872</v>
      </c>
      <c r="E378" s="204">
        <v>4013.70837365521</v>
      </c>
      <c r="H378" s="146"/>
      <c r="I378" s="168"/>
      <c r="J378" s="169"/>
    </row>
    <row r="379" spans="1:10" ht="18.75">
      <c r="A379" s="176" t="s">
        <v>49</v>
      </c>
      <c r="B379" s="187">
        <v>580.539999999999</v>
      </c>
      <c r="C379" s="188">
        <v>2553.141135</v>
      </c>
      <c r="D379" s="189">
        <v>114.00030486906606</v>
      </c>
      <c r="E379" s="204">
        <v>4397.87290281463</v>
      </c>
      <c r="H379" s="146"/>
      <c r="I379" s="168"/>
      <c r="J379" s="169"/>
    </row>
    <row r="380" spans="1:10" ht="18.75">
      <c r="A380" s="176" t="s">
        <v>50</v>
      </c>
      <c r="B380" s="187">
        <v>1016.9500000000007</v>
      </c>
      <c r="C380" s="188">
        <v>3578.571797</v>
      </c>
      <c r="D380" s="189">
        <v>94.8071941975501</v>
      </c>
      <c r="E380" s="204">
        <v>3518.92600127833</v>
      </c>
      <c r="H380" s="146"/>
      <c r="I380" s="168"/>
      <c r="J380" s="169"/>
    </row>
    <row r="381" spans="1:10" ht="18.75">
      <c r="A381" s="176" t="s">
        <v>40</v>
      </c>
      <c r="B381" s="187">
        <v>1354.08</v>
      </c>
      <c r="C381" s="188">
        <v>4222.069373</v>
      </c>
      <c r="D381" s="189">
        <v>80.32254078762035</v>
      </c>
      <c r="E381" s="204">
        <v>3118.03539894246</v>
      </c>
      <c r="H381" s="146"/>
      <c r="I381" s="168"/>
      <c r="J381" s="169"/>
    </row>
    <row r="382" spans="1:10" ht="18.75">
      <c r="A382" s="176" t="s">
        <v>41</v>
      </c>
      <c r="B382" s="187">
        <v>481.64999999999964</v>
      </c>
      <c r="C382" s="188">
        <v>428.8745621</v>
      </c>
      <c r="D382" s="189">
        <v>22.572842776326777</v>
      </c>
      <c r="E382" s="204">
        <v>890.427825433397</v>
      </c>
      <c r="H382" s="146"/>
      <c r="I382" s="168"/>
      <c r="J382" s="169"/>
    </row>
    <row r="383" spans="1:5" ht="15.75">
      <c r="A383" s="176" t="s">
        <v>52</v>
      </c>
      <c r="B383" s="187">
        <v>177.5</v>
      </c>
      <c r="C383" s="188">
        <v>293.083641</v>
      </c>
      <c r="D383" s="189">
        <v>42.45060532931976</v>
      </c>
      <c r="E383" s="204">
        <v>1651.17544225352</v>
      </c>
    </row>
    <row r="384" spans="1:5" ht="15.75">
      <c r="A384" s="176" t="s">
        <v>43</v>
      </c>
      <c r="B384" s="187">
        <v>808.34</v>
      </c>
      <c r="C384" s="188">
        <v>4210.878665</v>
      </c>
      <c r="D384" s="189">
        <v>133.88540169988866</v>
      </c>
      <c r="E384" s="204">
        <v>5209.29</v>
      </c>
    </row>
    <row r="385" spans="1:6" ht="15.75">
      <c r="A385" s="176"/>
      <c r="B385" s="187"/>
      <c r="C385" s="172"/>
      <c r="D385" s="189"/>
      <c r="E385" s="189"/>
      <c r="F385" s="160"/>
    </row>
    <row r="386" spans="1:5" s="190" customFormat="1" ht="15.75">
      <c r="A386" s="203" t="s">
        <v>53</v>
      </c>
      <c r="B386" s="181"/>
      <c r="C386" s="182"/>
      <c r="D386" s="183"/>
      <c r="E386" s="184"/>
    </row>
    <row r="387" spans="1:5" ht="15.75">
      <c r="A387" s="202" t="s">
        <v>59</v>
      </c>
      <c r="B387" s="179"/>
      <c r="C387" s="179"/>
      <c r="D387" s="179"/>
      <c r="E387" s="180"/>
    </row>
    <row r="388" spans="1:5" ht="15.75">
      <c r="A388" s="190"/>
      <c r="B388" s="191"/>
      <c r="C388" s="191"/>
      <c r="D388" s="192"/>
      <c r="E388" s="193"/>
    </row>
    <row r="389" spans="1:5" ht="15.75">
      <c r="A389" s="1"/>
      <c r="B389" s="7"/>
      <c r="E389" s="124"/>
    </row>
    <row r="390" spans="1:2" ht="15.75">
      <c r="A390" s="1"/>
      <c r="B390" s="7"/>
    </row>
    <row r="391" spans="1:3" ht="15.75">
      <c r="A391" s="1"/>
      <c r="C391" s="7"/>
    </row>
    <row r="392" ht="15.75">
      <c r="A392" s="1"/>
    </row>
    <row r="393" ht="15.75">
      <c r="A393" s="1"/>
    </row>
    <row r="394" spans="1:2" ht="15.75">
      <c r="A394" s="1"/>
      <c r="B394" s="7"/>
    </row>
    <row r="395" spans="1:7" ht="15.75">
      <c r="A395" s="1"/>
      <c r="B395" s="7"/>
      <c r="G395" s="144"/>
    </row>
    <row r="396" spans="1:2" ht="15.75">
      <c r="A396" s="1"/>
      <c r="B396" s="7"/>
    </row>
    <row r="397" spans="1:7" ht="15.75">
      <c r="A397" s="1"/>
      <c r="B397" s="7"/>
      <c r="G397" s="4"/>
    </row>
    <row r="398" spans="1:7" ht="15.75">
      <c r="A398" s="1"/>
      <c r="B398" s="7"/>
      <c r="G398" s="144"/>
    </row>
    <row r="399" spans="1:6" ht="15.75">
      <c r="A399" s="1"/>
      <c r="B399" s="7"/>
      <c r="F399" s="2"/>
    </row>
    <row r="400" spans="2:6" ht="15.75">
      <c r="B400" s="7"/>
      <c r="C400" s="6"/>
      <c r="F400" s="2"/>
    </row>
    <row r="401" spans="1:6" ht="15.75">
      <c r="A401" s="1"/>
      <c r="B401" s="7"/>
      <c r="C401" s="5"/>
      <c r="D401" s="128"/>
      <c r="F401" s="130"/>
    </row>
    <row r="402" spans="1:6" s="190" customFormat="1" ht="15.75">
      <c r="A402" s="1"/>
      <c r="B402" s="7"/>
      <c r="C402" s="7"/>
      <c r="D402"/>
      <c r="E402" s="28"/>
      <c r="F402" s="199"/>
    </row>
    <row r="403" spans="1:6" s="190" customFormat="1" ht="18">
      <c r="A403" s="1"/>
      <c r="B403" s="7"/>
      <c r="C403" s="125"/>
      <c r="D403" s="126"/>
      <c r="E403" s="143"/>
      <c r="F403" s="199"/>
    </row>
    <row r="404" spans="1:9" ht="15.75">
      <c r="A404" s="194"/>
      <c r="B404" s="195"/>
      <c r="C404" s="196"/>
      <c r="D404" s="197"/>
      <c r="E404" s="198"/>
      <c r="F404" s="2"/>
      <c r="I404" s="5"/>
    </row>
    <row r="405" spans="1:9" ht="15.75">
      <c r="A405" s="190"/>
      <c r="B405" s="195"/>
      <c r="C405" s="196"/>
      <c r="D405" s="200"/>
      <c r="E405" s="201"/>
      <c r="I405" s="5"/>
    </row>
    <row r="406" spans="2:5" ht="15.75">
      <c r="B406" s="7"/>
      <c r="C406" s="128"/>
      <c r="D406" s="5"/>
      <c r="E406" s="28"/>
    </row>
    <row r="407" spans="2:6" ht="15.75">
      <c r="B407" s="7"/>
      <c r="C407" s="5"/>
      <c r="D407" s="3"/>
      <c r="E407" s="27"/>
      <c r="F407" s="2"/>
    </row>
    <row r="408" spans="2:9" ht="15.75">
      <c r="B408" s="7"/>
      <c r="C408" s="5"/>
      <c r="D408" s="3"/>
      <c r="E408" s="27"/>
      <c r="F408" s="2"/>
      <c r="I408" s="5"/>
    </row>
    <row r="409" spans="1:6" ht="15.75">
      <c r="A409" s="1"/>
      <c r="B409" s="7"/>
      <c r="C409" s="5"/>
      <c r="D409" s="3"/>
      <c r="E409" s="28"/>
      <c r="F409" s="2"/>
    </row>
    <row r="410" spans="1:6" ht="15.75">
      <c r="A410" s="1"/>
      <c r="B410" s="7"/>
      <c r="C410" s="5"/>
      <c r="D410" s="3"/>
      <c r="E410" s="28"/>
      <c r="F410" s="2"/>
    </row>
    <row r="411" spans="1:6" ht="15.75">
      <c r="A411" s="1"/>
      <c r="B411" s="9"/>
      <c r="C411" s="5"/>
      <c r="D411" s="10"/>
      <c r="E411" s="28"/>
      <c r="F411" s="7"/>
    </row>
    <row r="412" spans="1:6" ht="15.75">
      <c r="A412" s="1"/>
      <c r="B412" s="7"/>
      <c r="C412" s="5"/>
      <c r="D412" s="3"/>
      <c r="E412" s="28"/>
      <c r="F412" s="7"/>
    </row>
    <row r="413" spans="1:6" ht="15.75">
      <c r="A413" s="1"/>
      <c r="B413" s="7"/>
      <c r="C413" s="7"/>
      <c r="D413" s="7"/>
      <c r="E413" s="28"/>
      <c r="F413" s="7"/>
    </row>
    <row r="414" spans="1:6" ht="15.75">
      <c r="A414" s="1"/>
      <c r="B414" s="7"/>
      <c r="C414" s="7"/>
      <c r="D414" s="7"/>
      <c r="E414" s="28"/>
      <c r="F414" s="2"/>
    </row>
    <row r="415" spans="1:6" ht="15.75">
      <c r="A415" s="1"/>
      <c r="B415" s="7"/>
      <c r="C415" s="7"/>
      <c r="D415" s="7"/>
      <c r="E415" s="28"/>
      <c r="F415" s="2"/>
    </row>
    <row r="416" spans="1:6" ht="15.75">
      <c r="A416" s="1"/>
      <c r="B416" s="8"/>
      <c r="C416" s="6"/>
      <c r="D416" s="4"/>
      <c r="E416" s="28"/>
      <c r="F416" s="2"/>
    </row>
    <row r="417" spans="1:6" ht="15.75">
      <c r="A417" s="1"/>
      <c r="B417" s="8"/>
      <c r="C417" s="6"/>
      <c r="D417" s="4"/>
      <c r="E417" s="28"/>
      <c r="F417" s="2"/>
    </row>
    <row r="418" spans="1:6" ht="15.75">
      <c r="A418" s="1"/>
      <c r="B418" s="17"/>
      <c r="C418" s="6"/>
      <c r="D418" s="16"/>
      <c r="E418" s="28"/>
      <c r="F418" s="2"/>
    </row>
    <row r="419" spans="1:6" ht="15.75">
      <c r="A419" s="1"/>
      <c r="B419" s="17"/>
      <c r="C419" s="6"/>
      <c r="D419" s="16"/>
      <c r="E419" s="28"/>
      <c r="F419" s="2"/>
    </row>
    <row r="420" spans="1:6" ht="15.75">
      <c r="A420" s="1"/>
      <c r="B420" s="17"/>
      <c r="C420" s="6"/>
      <c r="D420" s="16"/>
      <c r="E420" s="28"/>
      <c r="F420" s="2"/>
    </row>
    <row r="421" spans="1:5" ht="15.75">
      <c r="A421" s="1"/>
      <c r="B421" s="17"/>
      <c r="C421" s="6"/>
      <c r="D421" s="16"/>
      <c r="E421" s="28"/>
    </row>
    <row r="422" spans="1:6" ht="15.75">
      <c r="A422" s="1"/>
      <c r="B422" s="17"/>
      <c r="C422" s="17"/>
      <c r="D422" s="16"/>
      <c r="E422" s="28"/>
      <c r="F422" s="2"/>
    </row>
    <row r="423" spans="2:6" ht="15.75">
      <c r="B423" s="8"/>
      <c r="C423" s="6"/>
      <c r="D423" s="4"/>
      <c r="E423" s="27"/>
      <c r="F423" s="2"/>
    </row>
    <row r="424" spans="1:6" ht="15.75">
      <c r="A424" s="1"/>
      <c r="B424" s="8"/>
      <c r="C424" s="6"/>
      <c r="D424" s="4"/>
      <c r="E424" s="28"/>
      <c r="F424" s="2"/>
    </row>
    <row r="425" spans="1:6" ht="15.75">
      <c r="A425" s="1"/>
      <c r="B425" s="7"/>
      <c r="C425" s="5"/>
      <c r="D425" s="15"/>
      <c r="E425" s="28"/>
      <c r="F425" s="2"/>
    </row>
    <row r="426" spans="1:6" ht="15.75">
      <c r="A426" s="1"/>
      <c r="B426" s="8"/>
      <c r="C426" s="6"/>
      <c r="D426" s="6"/>
      <c r="E426" s="28"/>
      <c r="F426" s="2"/>
    </row>
    <row r="427" spans="1:6" ht="15.75">
      <c r="A427" s="1"/>
      <c r="B427" s="8"/>
      <c r="C427" s="6"/>
      <c r="D427" s="6"/>
      <c r="E427" s="28"/>
      <c r="F427" s="2"/>
    </row>
    <row r="428" spans="1:6" ht="15.75">
      <c r="A428" s="1"/>
      <c r="B428" s="8"/>
      <c r="C428" s="8"/>
      <c r="D428" s="8"/>
      <c r="E428" s="28"/>
      <c r="F428" s="2"/>
    </row>
    <row r="429" spans="2:6" ht="15.75">
      <c r="B429" s="8"/>
      <c r="C429" s="8"/>
      <c r="D429" s="8"/>
      <c r="E429" s="27"/>
      <c r="F429" s="2"/>
    </row>
    <row r="430" spans="2:6" ht="15.75">
      <c r="B430" s="8"/>
      <c r="C430" s="6"/>
      <c r="D430" s="4"/>
      <c r="E430" s="27"/>
      <c r="F430" s="18"/>
    </row>
    <row r="431" spans="3:6" ht="15.75">
      <c r="C431" s="6"/>
      <c r="D431" s="4"/>
      <c r="E431" s="27"/>
      <c r="F431" s="7"/>
    </row>
    <row r="432" spans="1:6" ht="15.75">
      <c r="A432" s="1"/>
      <c r="B432" s="20"/>
      <c r="C432" s="21"/>
      <c r="D432" s="22"/>
      <c r="E432" s="28"/>
      <c r="F432" s="18"/>
    </row>
    <row r="433" spans="1:5" ht="15.75">
      <c r="A433" s="1"/>
      <c r="B433" s="19"/>
      <c r="C433" s="7"/>
      <c r="D433" s="7"/>
      <c r="E433" s="28"/>
    </row>
    <row r="434" spans="1:6" ht="15.75">
      <c r="A434" s="1"/>
      <c r="B434" s="8"/>
      <c r="C434" s="6"/>
      <c r="D434" s="4"/>
      <c r="E434" s="28"/>
      <c r="F434" s="2"/>
    </row>
    <row r="435" ht="15.75">
      <c r="E435" s="27"/>
    </row>
    <row r="436" spans="1:6" ht="15.75">
      <c r="A436" s="1"/>
      <c r="B436" s="8"/>
      <c r="C436" s="6"/>
      <c r="D436" s="24"/>
      <c r="E436" s="28"/>
      <c r="F436" s="18"/>
    </row>
    <row r="437" spans="5:6" ht="15.75">
      <c r="E437" s="27"/>
      <c r="F437" s="18"/>
    </row>
    <row r="438" spans="1:6" ht="15.75">
      <c r="A438" s="1"/>
      <c r="B438" s="8"/>
      <c r="C438" s="6"/>
      <c r="D438" s="4"/>
      <c r="E438" s="28"/>
      <c r="F438" s="18"/>
    </row>
    <row r="439" spans="1:5" ht="15.75">
      <c r="A439" s="1"/>
      <c r="B439" s="25"/>
      <c r="C439" s="4"/>
      <c r="D439" s="4"/>
      <c r="E439" s="28"/>
    </row>
    <row r="440" spans="1:6" ht="15.75">
      <c r="A440" s="1"/>
      <c r="B440" s="8"/>
      <c r="C440" s="4"/>
      <c r="D440" s="4"/>
      <c r="E440" s="28"/>
      <c r="F440" s="2"/>
    </row>
    <row r="441" spans="4:5" ht="15.75">
      <c r="D441" s="4"/>
      <c r="E441" s="27"/>
    </row>
    <row r="442" spans="1:5" ht="15.75">
      <c r="A442" s="1"/>
      <c r="B442" s="8"/>
      <c r="C442" s="6"/>
      <c r="D442" s="24"/>
      <c r="E442" s="28"/>
    </row>
    <row r="443" spans="5:6" ht="15.75">
      <c r="E443" s="26"/>
      <c r="F443" s="18"/>
    </row>
    <row r="444" spans="1:6" ht="15.75">
      <c r="A444" s="1"/>
      <c r="B444" s="26"/>
      <c r="C444" s="27"/>
      <c r="D444" s="27"/>
      <c r="E444" s="26"/>
      <c r="F444" s="18"/>
    </row>
    <row r="445" spans="2:5" ht="15.75">
      <c r="B445" s="26"/>
      <c r="C445" s="27"/>
      <c r="D445" s="27"/>
      <c r="E445" s="28"/>
    </row>
    <row r="446" spans="1:6" ht="15.75">
      <c r="A446" s="1"/>
      <c r="B446" s="26"/>
      <c r="C446" s="26"/>
      <c r="D446" s="26"/>
      <c r="E446" s="28"/>
      <c r="F446" s="18"/>
    </row>
    <row r="447" spans="2:5" ht="15.75">
      <c r="B447" s="26"/>
      <c r="C447" s="26"/>
      <c r="D447" s="26"/>
      <c r="E447" s="26"/>
    </row>
    <row r="448" spans="1:6" ht="15.75">
      <c r="A448" s="1"/>
      <c r="B448" s="26"/>
      <c r="C448" s="26"/>
      <c r="D448" s="26"/>
      <c r="E448" s="28"/>
      <c r="F448" s="18"/>
    </row>
    <row r="449" spans="5:6" ht="15.75">
      <c r="E449" s="26"/>
      <c r="F449" s="18"/>
    </row>
    <row r="450" spans="1:6" ht="15.75">
      <c r="A450" s="1"/>
      <c r="B450" s="8"/>
      <c r="C450" s="24"/>
      <c r="D450" s="4"/>
      <c r="E450" s="28"/>
      <c r="F450" s="18"/>
    </row>
    <row r="451" spans="1:6" ht="15.75">
      <c r="A451" s="1"/>
      <c r="B451" s="8"/>
      <c r="C451" s="4"/>
      <c r="D451" s="4"/>
      <c r="E451" s="28"/>
      <c r="F451" s="18"/>
    </row>
    <row r="452" spans="1:6" ht="15.75">
      <c r="A452" s="1"/>
      <c r="B452" s="8"/>
      <c r="C452" s="4"/>
      <c r="D452" s="4"/>
      <c r="E452" s="28"/>
      <c r="F452" s="18"/>
    </row>
    <row r="453" spans="1:5" ht="15.75">
      <c r="A453" s="1"/>
      <c r="B453" s="8"/>
      <c r="C453" s="4"/>
      <c r="D453" s="4"/>
      <c r="E453" s="26"/>
    </row>
    <row r="454" spans="1:6" ht="15.75">
      <c r="A454" s="1"/>
      <c r="B454" s="26"/>
      <c r="C454" s="26"/>
      <c r="D454" s="26"/>
      <c r="E454" s="28"/>
      <c r="F454" s="18"/>
    </row>
    <row r="455" ht="15.75">
      <c r="E455" s="26"/>
    </row>
    <row r="456" spans="1:6" ht="15.75">
      <c r="A456" s="1"/>
      <c r="B456" s="26"/>
      <c r="C456" s="26"/>
      <c r="D456" s="26"/>
      <c r="E456" s="28"/>
      <c r="F456" s="34"/>
    </row>
    <row r="457" spans="5:6" ht="15.75">
      <c r="E457" s="26"/>
      <c r="F457" s="36"/>
    </row>
    <row r="458" spans="1:6" ht="15.75">
      <c r="A458" s="1"/>
      <c r="B458" s="31"/>
      <c r="C458" s="32"/>
      <c r="D458" s="33"/>
      <c r="E458" s="51"/>
      <c r="F458" s="34"/>
    </row>
    <row r="459" spans="1:6" ht="15.75">
      <c r="A459" s="1"/>
      <c r="B459" s="35"/>
      <c r="C459" s="44"/>
      <c r="D459" s="44"/>
      <c r="E459" s="51"/>
      <c r="F459" s="34"/>
    </row>
    <row r="460" spans="1:9" ht="15.75">
      <c r="A460" s="1"/>
      <c r="B460" s="30"/>
      <c r="C460" s="45"/>
      <c r="D460" s="43"/>
      <c r="E460" s="51"/>
      <c r="F460" s="34"/>
      <c r="I460">
        <f>1524.12+827.22+479.64+1206+769.08+1242+1134+1710+2904.78+3144.96+1896.9</f>
        <v>16838.700000000004</v>
      </c>
    </row>
    <row r="461" spans="1:6" ht="15.75">
      <c r="A461" s="1"/>
      <c r="B461" s="30"/>
      <c r="C461" s="45"/>
      <c r="D461" s="43"/>
      <c r="E461" s="51"/>
      <c r="F461" s="34"/>
    </row>
    <row r="462" spans="1:6" ht="15.75">
      <c r="A462" s="1"/>
      <c r="B462" s="29"/>
      <c r="C462" s="43"/>
      <c r="D462" s="43"/>
      <c r="E462" s="51"/>
      <c r="F462" s="29"/>
    </row>
    <row r="463" spans="1:6" ht="15.75">
      <c r="A463" s="1"/>
      <c r="B463" s="30"/>
      <c r="C463" s="43"/>
      <c r="D463" s="43"/>
      <c r="E463" s="51"/>
      <c r="F463" s="34"/>
    </row>
    <row r="464" spans="1:6" ht="15.75">
      <c r="A464" s="1"/>
      <c r="B464" s="30"/>
      <c r="C464" s="38"/>
      <c r="D464" s="38"/>
      <c r="E464" s="37"/>
      <c r="F464" s="34"/>
    </row>
    <row r="465" spans="1:6" ht="15.75">
      <c r="A465" s="1"/>
      <c r="B465" s="42"/>
      <c r="C465" s="46"/>
      <c r="D465" s="38"/>
      <c r="E465" s="39"/>
      <c r="F465" s="34"/>
    </row>
    <row r="466" spans="1:6" ht="15.75">
      <c r="A466" s="1"/>
      <c r="B466" s="42"/>
      <c r="C466" s="37"/>
      <c r="D466" s="37"/>
      <c r="E466" s="39"/>
      <c r="F466" s="34"/>
    </row>
    <row r="467" spans="1:6" ht="15.75">
      <c r="A467" s="1"/>
      <c r="B467" s="30"/>
      <c r="C467" s="37"/>
      <c r="D467" s="43"/>
      <c r="E467" s="39"/>
      <c r="F467" s="34"/>
    </row>
    <row r="468" spans="1:6" ht="15.75">
      <c r="A468" s="1"/>
      <c r="B468" s="30"/>
      <c r="C468" s="43"/>
      <c r="D468" s="43"/>
      <c r="E468" s="37"/>
      <c r="F468" s="41"/>
    </row>
    <row r="469" spans="1:6" ht="15.75">
      <c r="A469" s="1"/>
      <c r="B469" s="30"/>
      <c r="C469" s="43"/>
      <c r="D469" s="43"/>
      <c r="E469" s="37"/>
      <c r="F469" s="41"/>
    </row>
    <row r="470" spans="1:5" ht="15.75">
      <c r="A470" s="1"/>
      <c r="B470" s="29"/>
      <c r="C470" s="29"/>
      <c r="D470" s="40"/>
      <c r="E470" s="39"/>
    </row>
    <row r="471" spans="1:5" ht="15.75">
      <c r="A471" s="1"/>
      <c r="B471" s="29"/>
      <c r="C471" s="29"/>
      <c r="D471" s="29"/>
      <c r="E471" s="51"/>
    </row>
    <row r="472" ht="15.75">
      <c r="E472" s="26"/>
    </row>
    <row r="473" ht="15.75" hidden="1">
      <c r="E473" s="26"/>
    </row>
    <row r="474" ht="15.75" hidden="1">
      <c r="E474" s="26"/>
    </row>
    <row r="475" ht="15.75" hidden="1">
      <c r="E475" s="26"/>
    </row>
    <row r="476" ht="15.75" hidden="1">
      <c r="E476" s="26"/>
    </row>
    <row r="477" spans="5:6" ht="15.75">
      <c r="E477" s="26"/>
      <c r="F477" s="18"/>
    </row>
    <row r="478" spans="5:6" ht="15.75">
      <c r="E478" s="26"/>
      <c r="F478" s="18"/>
    </row>
    <row r="479" spans="1:6" ht="15.75">
      <c r="A479" s="1"/>
      <c r="B479" s="29"/>
      <c r="C479" s="4"/>
      <c r="D479" s="4"/>
      <c r="E479" s="28"/>
      <c r="F479" s="18"/>
    </row>
    <row r="480" spans="1:5" ht="15.75">
      <c r="A480" s="1"/>
      <c r="B480" s="29"/>
      <c r="C480" s="4"/>
      <c r="D480" s="4"/>
      <c r="E480" s="28"/>
    </row>
    <row r="481" spans="1:6" ht="15.75">
      <c r="A481" s="1"/>
      <c r="B481" s="30"/>
      <c r="C481" s="4"/>
      <c r="D481" s="4"/>
      <c r="E481" s="28"/>
      <c r="F481" s="2"/>
    </row>
    <row r="482" spans="2:5" ht="15.75">
      <c r="B482" s="29"/>
      <c r="E482" s="26"/>
    </row>
    <row r="483" spans="1:6" ht="15.75">
      <c r="A483" s="1"/>
      <c r="B483" s="30"/>
      <c r="C483" s="4"/>
      <c r="D483" s="24"/>
      <c r="E483" s="28"/>
      <c r="F483" s="18"/>
    </row>
    <row r="484" spans="5:6" ht="15.75">
      <c r="E484" s="26"/>
      <c r="F484" s="18"/>
    </row>
    <row r="485" spans="1:6" ht="15.75">
      <c r="A485" s="1"/>
      <c r="B485" s="47"/>
      <c r="C485" s="4"/>
      <c r="D485" s="4"/>
      <c r="E485" s="28"/>
      <c r="F485" s="18"/>
    </row>
    <row r="486" spans="1:5" ht="15.75">
      <c r="A486" s="1"/>
      <c r="B486" s="48"/>
      <c r="C486" s="4"/>
      <c r="D486" s="4"/>
      <c r="E486" s="28"/>
    </row>
    <row r="487" spans="1:6" ht="15.75">
      <c r="A487" s="1"/>
      <c r="B487" s="48"/>
      <c r="C487" s="4"/>
      <c r="D487" s="4"/>
      <c r="E487" s="28"/>
      <c r="F487" s="2"/>
    </row>
    <row r="488" ht="15.75">
      <c r="E488" s="26"/>
    </row>
    <row r="489" spans="1:6" ht="15.75">
      <c r="A489" s="1"/>
      <c r="B489" s="30"/>
      <c r="C489" s="4"/>
      <c r="D489" s="24"/>
      <c r="E489" s="28"/>
      <c r="F489" s="18"/>
    </row>
    <row r="490" spans="5:6" ht="15.75">
      <c r="E490" s="28"/>
      <c r="F490" s="18"/>
    </row>
    <row r="491" spans="1:6" ht="15.75">
      <c r="A491" s="1"/>
      <c r="B491" s="49"/>
      <c r="C491" s="55"/>
      <c r="D491" s="52"/>
      <c r="E491" s="28"/>
      <c r="F491" s="18"/>
    </row>
    <row r="492" spans="2:6" ht="15.75">
      <c r="B492" s="49"/>
      <c r="C492" s="55"/>
      <c r="D492" s="52"/>
      <c r="E492" s="50"/>
      <c r="F492" s="2"/>
    </row>
    <row r="493" spans="1:6" ht="15.75">
      <c r="A493" s="1"/>
      <c r="B493" s="8"/>
      <c r="C493" s="56"/>
      <c r="D493" s="53"/>
      <c r="E493" s="50"/>
      <c r="F493" s="2"/>
    </row>
    <row r="495" spans="1:6" ht="15.75">
      <c r="A495" s="1"/>
      <c r="B495" s="30"/>
      <c r="C495" s="54"/>
      <c r="D495" s="24"/>
      <c r="E495" s="28"/>
      <c r="F495" s="18"/>
    </row>
    <row r="496" ht="15.75">
      <c r="F496" s="18"/>
    </row>
    <row r="497" spans="1:6" ht="15.75">
      <c r="A497" s="1"/>
      <c r="B497" s="8"/>
      <c r="C497" s="4"/>
      <c r="D497" s="4"/>
      <c r="E497" s="50"/>
      <c r="F497" s="18"/>
    </row>
    <row r="498" spans="1:5" ht="15.75">
      <c r="A498" s="1"/>
      <c r="B498" s="8"/>
      <c r="C498" s="4"/>
      <c r="D498" s="4"/>
      <c r="E498" s="50"/>
    </row>
    <row r="499" spans="1:6" ht="15.75">
      <c r="A499" s="1"/>
      <c r="B499" s="8"/>
      <c r="C499" s="4"/>
      <c r="D499" s="4"/>
      <c r="E499" s="50"/>
      <c r="F499" s="2"/>
    </row>
    <row r="500" ht="15.75">
      <c r="C500" s="57"/>
    </row>
    <row r="501" spans="1:6" ht="15.75">
      <c r="A501" s="1"/>
      <c r="B501" s="30"/>
      <c r="C501" s="54"/>
      <c r="D501" s="24"/>
      <c r="E501" s="28"/>
      <c r="F501" s="18"/>
    </row>
    <row r="503" spans="1:5" ht="15.75">
      <c r="A503" s="1"/>
      <c r="B503" s="26"/>
      <c r="C503" s="26"/>
      <c r="D503" s="26"/>
      <c r="E503" s="28"/>
    </row>
    <row r="507" spans="1:6" ht="19.5">
      <c r="A507" s="100"/>
      <c r="F507" s="18"/>
    </row>
    <row r="508" ht="15.75">
      <c r="F508" s="18"/>
    </row>
    <row r="509" spans="1:6" ht="15.75">
      <c r="A509" s="1"/>
      <c r="C509" s="4"/>
      <c r="D509" s="4"/>
      <c r="E509" s="28"/>
      <c r="F509" s="63"/>
    </row>
    <row r="510" spans="1:5" ht="15.75">
      <c r="A510" s="1"/>
      <c r="B510" s="58"/>
      <c r="C510" s="4"/>
      <c r="D510" s="4"/>
      <c r="E510" s="28"/>
    </row>
    <row r="511" spans="1:6" ht="19.5">
      <c r="A511" s="1"/>
      <c r="B511" s="58"/>
      <c r="C511" s="4"/>
      <c r="D511" s="4"/>
      <c r="E511" s="28"/>
      <c r="F511" s="97"/>
    </row>
    <row r="512" ht="15.75">
      <c r="B512" s="1"/>
    </row>
    <row r="513" spans="1:6" ht="19.5">
      <c r="A513" s="92"/>
      <c r="B513" s="93"/>
      <c r="C513" s="94"/>
      <c r="D513" s="95"/>
      <c r="E513" s="96"/>
      <c r="F513" s="62"/>
    </row>
    <row r="514" ht="15.75">
      <c r="F514" s="63"/>
    </row>
    <row r="515" spans="1:6" ht="15.75">
      <c r="A515" s="1"/>
      <c r="B515" s="62"/>
      <c r="C515" s="62"/>
      <c r="D515" s="62"/>
      <c r="E515" s="62"/>
      <c r="F515" s="62"/>
    </row>
    <row r="516" spans="1:5" ht="15.75">
      <c r="A516" s="1"/>
      <c r="D516" s="4"/>
      <c r="E516" s="4"/>
    </row>
    <row r="517" spans="1:6" ht="19.5">
      <c r="A517" s="1"/>
      <c r="B517" s="62"/>
      <c r="C517" s="62"/>
      <c r="D517" s="62"/>
      <c r="E517" s="62"/>
      <c r="F517" s="97"/>
    </row>
    <row r="519" spans="1:6" ht="19.5">
      <c r="A519" s="92"/>
      <c r="B519" s="93"/>
      <c r="C519" s="94"/>
      <c r="D519" s="95"/>
      <c r="E519" s="96"/>
      <c r="F519" s="63"/>
    </row>
    <row r="520" ht="15.75">
      <c r="F520" s="63"/>
    </row>
    <row r="521" spans="1:6" ht="15.75">
      <c r="A521" s="1"/>
      <c r="B521" s="68"/>
      <c r="C521" s="4"/>
      <c r="D521" s="4"/>
      <c r="E521" s="69"/>
      <c r="F521" s="63"/>
    </row>
    <row r="522" spans="2:5" ht="15.75">
      <c r="B522" s="68"/>
      <c r="C522" s="54"/>
      <c r="D522" s="4"/>
      <c r="E522" s="70"/>
    </row>
    <row r="523" spans="1:6" ht="19.5">
      <c r="A523" s="1"/>
      <c r="B523" s="68"/>
      <c r="C523" s="4"/>
      <c r="D523" s="4"/>
      <c r="E523" s="27"/>
      <c r="F523" s="97"/>
    </row>
    <row r="525" spans="1:6" ht="19.5">
      <c r="A525" s="92"/>
      <c r="B525" s="98"/>
      <c r="C525" s="99"/>
      <c r="D525" s="95"/>
      <c r="E525" s="96"/>
      <c r="F525" s="63"/>
    </row>
    <row r="526" ht="15.75">
      <c r="F526" s="63"/>
    </row>
    <row r="527" spans="1:6" ht="15.75">
      <c r="A527" s="1"/>
      <c r="B527" s="68"/>
      <c r="C527" s="4"/>
      <c r="D527" s="4"/>
      <c r="F527" s="63"/>
    </row>
    <row r="528" spans="1:4" ht="15.75">
      <c r="A528" s="1"/>
      <c r="B528" s="68"/>
      <c r="C528" s="4"/>
      <c r="D528" s="4"/>
    </row>
    <row r="529" spans="1:6" ht="19.5">
      <c r="A529" s="1"/>
      <c r="B529" s="68"/>
      <c r="C529" s="4"/>
      <c r="D529" s="4"/>
      <c r="F529" s="97"/>
    </row>
    <row r="531" spans="1:5" ht="19.5">
      <c r="A531" s="101"/>
      <c r="B531" s="98"/>
      <c r="C531" s="99"/>
      <c r="D531" s="95"/>
      <c r="E531" s="96"/>
    </row>
    <row r="532" ht="15.75">
      <c r="F532" s="105"/>
    </row>
    <row r="534" spans="1:5" ht="19.5">
      <c r="A534" s="102"/>
      <c r="B534" s="103"/>
      <c r="C534" s="103"/>
      <c r="D534" s="103"/>
      <c r="E534" s="104"/>
    </row>
    <row r="537" ht="19.5">
      <c r="A537" s="100"/>
    </row>
    <row r="539" spans="1:5" ht="15.75">
      <c r="A539" s="1"/>
      <c r="B539" s="106"/>
      <c r="C539" s="4"/>
      <c r="D539" s="4"/>
      <c r="E539" s="69"/>
    </row>
    <row r="540" spans="1:5" ht="15.75">
      <c r="A540" s="1"/>
      <c r="B540" s="107"/>
      <c r="C540" s="4"/>
      <c r="D540" s="4"/>
      <c r="E540" s="70"/>
    </row>
    <row r="541" spans="1:6" ht="19.5">
      <c r="A541" s="1"/>
      <c r="B541" s="107"/>
      <c r="C541" s="4"/>
      <c r="D541" s="4"/>
      <c r="E541" s="69"/>
      <c r="F541" s="97"/>
    </row>
    <row r="543" spans="1:5" ht="19.5">
      <c r="A543" s="92"/>
      <c r="B543" s="93"/>
      <c r="C543" s="94"/>
      <c r="D543" s="95"/>
      <c r="E543" s="96"/>
    </row>
    <row r="545" spans="1:4" ht="15.75">
      <c r="A545" s="1"/>
      <c r="B545" s="8"/>
      <c r="C545" s="4"/>
      <c r="D545" s="4"/>
    </row>
    <row r="546" spans="1:4" ht="15.75">
      <c r="A546" s="1"/>
      <c r="B546" s="8"/>
      <c r="C546" s="4"/>
      <c r="D546" s="4"/>
    </row>
    <row r="547" spans="1:6" ht="19.5">
      <c r="A547" s="1"/>
      <c r="B547" s="8"/>
      <c r="C547" s="4"/>
      <c r="D547" s="4"/>
      <c r="F547" s="97"/>
    </row>
    <row r="549" spans="1:5" ht="19.5">
      <c r="A549" s="92"/>
      <c r="B549" s="93"/>
      <c r="C549" s="94"/>
      <c r="D549" s="95"/>
      <c r="E549" s="96"/>
    </row>
    <row r="551" spans="1:8" ht="19.5">
      <c r="A551" s="1"/>
      <c r="B551" s="8"/>
      <c r="C551" s="4"/>
      <c r="D551" s="4"/>
      <c r="H551" s="96"/>
    </row>
    <row r="552" spans="2:4" ht="15.75">
      <c r="B552" s="8"/>
      <c r="C552" s="4"/>
      <c r="D552" s="4"/>
    </row>
    <row r="553" spans="1:6" ht="19.5">
      <c r="A553" s="1"/>
      <c r="B553" s="8"/>
      <c r="C553" s="4"/>
      <c r="D553" s="4"/>
      <c r="F553" s="97"/>
    </row>
    <row r="555" spans="1:5" ht="19.5">
      <c r="A555" s="92"/>
      <c r="B555" s="108"/>
      <c r="C555" s="94"/>
      <c r="D555" s="95"/>
      <c r="E555" s="96"/>
    </row>
    <row r="557" spans="1:4" ht="15.75">
      <c r="A557" s="1"/>
      <c r="B557" s="8"/>
      <c r="C557" s="4"/>
      <c r="D557" s="4"/>
    </row>
    <row r="558" spans="1:4" ht="15.75">
      <c r="A558" s="1"/>
      <c r="B558" s="8"/>
      <c r="C558" s="4"/>
      <c r="D558" s="4"/>
    </row>
    <row r="559" spans="1:6" ht="19.5">
      <c r="A559" s="1"/>
      <c r="B559" s="8"/>
      <c r="C559" s="4"/>
      <c r="D559" s="4"/>
      <c r="F559" s="97"/>
    </row>
    <row r="561" spans="1:5" ht="19.5">
      <c r="A561" s="92"/>
      <c r="B561" s="108"/>
      <c r="C561" s="94"/>
      <c r="D561" s="95"/>
      <c r="E561" s="96"/>
    </row>
    <row r="562" ht="15.75">
      <c r="F562" s="105"/>
    </row>
    <row r="564" spans="1:5" ht="19.5">
      <c r="A564" s="102"/>
      <c r="B564" s="103"/>
      <c r="C564" s="103"/>
      <c r="D564" s="103"/>
      <c r="E564" s="104"/>
    </row>
    <row r="567" ht="19.5">
      <c r="A567" s="100"/>
    </row>
    <row r="569" spans="1:4" ht="15.75">
      <c r="A569" s="1"/>
      <c r="B569" s="8"/>
      <c r="C569" s="54"/>
      <c r="D569" s="4"/>
    </row>
    <row r="570" spans="1:4" ht="15.75">
      <c r="A570" s="1"/>
      <c r="B570" s="8"/>
      <c r="C570" s="4"/>
      <c r="D570" s="4"/>
    </row>
    <row r="571" spans="1:4" ht="15.75">
      <c r="A571" s="1"/>
      <c r="B571" s="8"/>
      <c r="C571" s="4"/>
      <c r="D571" s="4"/>
    </row>
    <row r="572" ht="19.5">
      <c r="F572" s="97"/>
    </row>
    <row r="574" spans="1:5" ht="19.5">
      <c r="A574" s="92"/>
      <c r="B574" s="108"/>
      <c r="C574" s="94"/>
      <c r="D574" s="109"/>
      <c r="E574" s="96"/>
    </row>
  </sheetData>
  <sheetProtection/>
  <mergeCells count="3">
    <mergeCell ref="A3:E3"/>
    <mergeCell ref="B7:C7"/>
    <mergeCell ref="D7:E7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A0751</cp:lastModifiedBy>
  <cp:lastPrinted>2018-04-10T07:11:18Z</cp:lastPrinted>
  <dcterms:created xsi:type="dcterms:W3CDTF">2000-08-22T08:25:43Z</dcterms:created>
  <dcterms:modified xsi:type="dcterms:W3CDTF">2018-10-10T07:07:26Z</dcterms:modified>
  <cp:category/>
  <cp:version/>
  <cp:contentType/>
  <cp:contentStatus/>
</cp:coreProperties>
</file>