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N58" i="5" l="1"/>
  <c r="M58" i="5"/>
  <c r="D58" i="5"/>
  <c r="F58" i="5" s="1"/>
  <c r="H58" i="5" s="1"/>
  <c r="O58" i="5" s="1"/>
  <c r="M161" i="4"/>
  <c r="N161" i="4" s="1"/>
  <c r="D161" i="4"/>
  <c r="F161" i="4" s="1"/>
  <c r="H161" i="4" s="1"/>
  <c r="O161" i="4" s="1"/>
  <c r="M57" i="5" l="1"/>
  <c r="N57" i="5" s="1"/>
  <c r="D57" i="5"/>
  <c r="F57" i="5" s="1"/>
  <c r="H57" i="5" s="1"/>
  <c r="M56" i="5"/>
  <c r="N56" i="5" s="1"/>
  <c r="D56" i="5"/>
  <c r="F56" i="5" s="1"/>
  <c r="H56" i="5" s="1"/>
  <c r="O56" i="5" s="1"/>
  <c r="N160" i="4"/>
  <c r="M160" i="4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58" i="4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O154" i="4" s="1"/>
  <c r="O57" i="5" l="1"/>
  <c r="O159" i="4"/>
  <c r="O157" i="4"/>
  <c r="O156" i="4"/>
  <c r="O160" i="4"/>
  <c r="O155" i="4"/>
  <c r="M153" i="4" l="1"/>
  <c r="N153" i="4" s="1"/>
  <c r="D153" i="4"/>
  <c r="F153" i="4" s="1"/>
  <c r="H153" i="4" s="1"/>
  <c r="O153" i="4" s="1"/>
  <c r="N19" i="6" l="1"/>
  <c r="D19" i="6"/>
  <c r="F19" i="6" s="1"/>
  <c r="H19" i="6" s="1"/>
  <c r="N55" i="5"/>
  <c r="D55" i="5"/>
  <c r="F55" i="5" s="1"/>
  <c r="H55" i="5" s="1"/>
  <c r="O55" i="5" s="1"/>
  <c r="M54" i="5"/>
  <c r="N54" i="5" s="1"/>
  <c r="D54" i="5"/>
  <c r="F54" i="5" s="1"/>
  <c r="H54" i="5" s="1"/>
  <c r="O54" i="5" s="1"/>
  <c r="N53" i="5"/>
  <c r="D53" i="5"/>
  <c r="F53" i="5" s="1"/>
  <c r="H53" i="5" s="1"/>
  <c r="N52" i="5"/>
  <c r="D52" i="5"/>
  <c r="F52" i="5" s="1"/>
  <c r="H52" i="5" s="1"/>
  <c r="N152" i="4"/>
  <c r="D152" i="4"/>
  <c r="F152" i="4" s="1"/>
  <c r="H152" i="4" s="1"/>
  <c r="N151" i="4"/>
  <c r="F151" i="4"/>
  <c r="H151" i="4" s="1"/>
  <c r="D151" i="4"/>
  <c r="N150" i="4"/>
  <c r="D150" i="4"/>
  <c r="F150" i="4" s="1"/>
  <c r="H150" i="4" s="1"/>
  <c r="O150" i="4" s="1"/>
  <c r="M149" i="4"/>
  <c r="N149" i="4" s="1"/>
  <c r="D149" i="4"/>
  <c r="F149" i="4" s="1"/>
  <c r="H149" i="4" s="1"/>
  <c r="N148" i="4"/>
  <c r="F148" i="4"/>
  <c r="H148" i="4" s="1"/>
  <c r="D148" i="4"/>
  <c r="N147" i="4"/>
  <c r="D147" i="4"/>
  <c r="F147" i="4" s="1"/>
  <c r="H147" i="4" s="1"/>
  <c r="O147" i="4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O143" i="4" s="1"/>
  <c r="N142" i="4"/>
  <c r="D142" i="4"/>
  <c r="F142" i="4" s="1"/>
  <c r="H142" i="4" s="1"/>
  <c r="N141" i="4"/>
  <c r="D141" i="4"/>
  <c r="F141" i="4" s="1"/>
  <c r="H141" i="4" s="1"/>
  <c r="O141" i="4" s="1"/>
  <c r="O149" i="4" l="1"/>
  <c r="O152" i="4"/>
  <c r="O19" i="6"/>
  <c r="O52" i="5"/>
  <c r="O53" i="5"/>
  <c r="O148" i="4"/>
  <c r="O151" i="4"/>
  <c r="O144" i="4"/>
  <c r="O146" i="4"/>
  <c r="O142" i="4"/>
  <c r="O145" i="4"/>
  <c r="N51" i="5" l="1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0" i="4"/>
  <c r="D140" i="4"/>
  <c r="F140" i="4" s="1"/>
  <c r="H140" i="4" s="1"/>
  <c r="O140" i="4" s="1"/>
  <c r="N139" i="4"/>
  <c r="D139" i="4"/>
  <c r="F139" i="4" s="1"/>
  <c r="H139" i="4" s="1"/>
  <c r="N138" i="4"/>
  <c r="D138" i="4"/>
  <c r="F138" i="4" s="1"/>
  <c r="H138" i="4" s="1"/>
  <c r="N137" i="4"/>
  <c r="D137" i="4"/>
  <c r="F137" i="4" s="1"/>
  <c r="H137" i="4" s="1"/>
  <c r="N136" i="4"/>
  <c r="D136" i="4"/>
  <c r="F136" i="4" s="1"/>
  <c r="H136" i="4" s="1"/>
  <c r="N135" i="4"/>
  <c r="D135" i="4"/>
  <c r="F135" i="4" s="1"/>
  <c r="H135" i="4" s="1"/>
  <c r="N134" i="4"/>
  <c r="D134" i="4"/>
  <c r="F134" i="4" s="1"/>
  <c r="H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N130" i="4"/>
  <c r="D130" i="4"/>
  <c r="F130" i="4" s="1"/>
  <c r="H130" i="4" s="1"/>
  <c r="N129" i="4"/>
  <c r="D129" i="4"/>
  <c r="F129" i="4" s="1"/>
  <c r="H129" i="4" s="1"/>
  <c r="O134" i="4" l="1"/>
  <c r="O138" i="4"/>
  <c r="O129" i="4"/>
  <c r="O137" i="4"/>
  <c r="O131" i="4"/>
  <c r="O135" i="4"/>
  <c r="O49" i="5"/>
  <c r="O51" i="5"/>
  <c r="O48" i="5"/>
  <c r="O139" i="4"/>
  <c r="O132" i="4"/>
  <c r="O130" i="4"/>
  <c r="O133" i="4"/>
  <c r="O136" i="4"/>
  <c r="N18" i="6" l="1"/>
  <c r="D18" i="6"/>
  <c r="F18" i="6" s="1"/>
  <c r="H18" i="6" s="1"/>
  <c r="N47" i="5"/>
  <c r="D47" i="5"/>
  <c r="F47" i="5" s="1"/>
  <c r="H47" i="5" s="1"/>
  <c r="N128" i="4"/>
  <c r="D128" i="4"/>
  <c r="F128" i="4" s="1"/>
  <c r="H128" i="4" s="1"/>
  <c r="O128" i="4" s="1"/>
  <c r="O18" i="6" l="1"/>
  <c r="O47" i="5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O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9" i="6" l="1"/>
  <c r="O15" i="6"/>
  <c r="O16" i="6"/>
  <c r="O11" i="6"/>
  <c r="O8" i="6"/>
  <c r="O29" i="5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O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O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O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84" i="4" l="1"/>
  <c r="O88" i="4"/>
  <c r="O100" i="4"/>
  <c r="O82" i="4"/>
  <c r="O86" i="4"/>
  <c r="O90" i="4"/>
  <c r="O94" i="4"/>
  <c r="O41" i="4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<sst xmlns="http://schemas.openxmlformats.org/spreadsheetml/2006/main" count="244" uniqueCount="76">
  <si>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</si>
  <si>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</si>
  <si>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</si>
  <si>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</si>
  <si>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</si>
  <si>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</si>
  <si>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</si>
  <si>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</si>
  <si>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</si>
  <si>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</si>
  <si>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</si>
  <si>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</si>
  <si>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</si>
  <si>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</si>
  <si>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</si>
  <si>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</si>
  <si>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</si>
  <si>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</si>
  <si>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</si>
  <si>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</si>
  <si>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</si>
  <si>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</si>
  <si>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</si>
  <si>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</si>
  <si>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</si>
  <si>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</si>
  <si>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</si>
  <si>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</si>
  <si>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</si>
  <si>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</si>
  <si>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</si>
  <si>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</si>
  <si>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</si>
  <si>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</si>
  <si>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</si>
  <si>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</si>
  <si>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</si>
  <si>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</si>
  <si>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</si>
  <si>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</si>
  <si>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</si>
  <si>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</si>
  <si>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</si>
  <si>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</si>
  <si>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</si>
  <si>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</si>
  <si>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</si>
  <si>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</si>
  <si>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</si>
  <si>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</si>
  <si>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</si>
  <si>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</si>
  <si>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</si>
  <si>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</si>
  <si>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</si>
  <si>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</si>
  <si>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</si>
  <si>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</si>
  <si>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</si>
  <si>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</si>
  <si>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</si>
  <si>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</si>
  <si>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</si>
  <si>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</si>
  <si>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</si>
  <si>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</si>
  <si>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</si>
  <si>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</si>
  <si>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</si>
  <si>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</si>
  <si>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</si>
  <si>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</si>
  <si>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</si>
  <si>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</si>
  <si>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</si>
  <si>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September-20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</si>
</sst>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0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opLeftCell="D1" workbookViewId="0">
      <selection activeCell="E15" sqref="E15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44104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74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63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65"/>
  <sheetViews>
    <sheetView tabSelected="1" workbookViewId="0">
      <pane xSplit="1" ySplit="7" topLeftCell="N152" activePane="bottomRight" state="frozen"/>
      <selection pane="topRight" activeCell="B1" sqref="B1"/>
      <selection pane="bottomLeft" activeCell="A8" sqref="A8"/>
      <selection pane="bottomRight" activeCell="A159" sqref="A159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5" s="34" customFormat="1" ht="20.2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49</v>
      </c>
      <c r="M5" s="60" t="s">
        <v>51</v>
      </c>
      <c r="N5" s="60" t="s">
        <v>2</v>
      </c>
      <c r="O5" s="61"/>
    </row>
    <row r="6" spans="1:15" s="34" customFormat="1" ht="23.2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5" s="34" customFormat="1" ht="56.25" x14ac:dyDescent="0.35">
      <c r="A7" s="69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60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60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60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0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0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x14ac:dyDescent="0.25">
      <c r="A141" s="42">
        <v>43466</v>
      </c>
      <c r="B141" s="43">
        <v>271268.59999999998</v>
      </c>
      <c r="C141" s="43">
        <v>963575.86666666681</v>
      </c>
      <c r="D141" s="44">
        <f t="shared" ref="D141:D152" si="14">SUM(B141:C141)</f>
        <v>1234844.4666666668</v>
      </c>
      <c r="E141" s="43">
        <v>424822</v>
      </c>
      <c r="F141" s="44">
        <f t="shared" si="6"/>
        <v>1659666.4666666668</v>
      </c>
      <c r="G141" s="43">
        <v>172774.39999999999</v>
      </c>
      <c r="H141" s="43">
        <f t="shared" si="7"/>
        <v>1832440.8666666667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ref="N141:N152" si="15">SUM(I141:M141)</f>
        <v>297038.13333333342</v>
      </c>
      <c r="O141" s="44">
        <f t="shared" si="9"/>
        <v>2129479</v>
      </c>
      <c r="P141" s="40"/>
      <c r="Q141" s="40"/>
    </row>
    <row r="142" spans="1:17" s="41" customFormat="1" x14ac:dyDescent="0.25">
      <c r="A142" s="42">
        <v>43524</v>
      </c>
      <c r="B142" s="43">
        <v>274733.7</v>
      </c>
      <c r="C142" s="43">
        <v>977272.03333333309</v>
      </c>
      <c r="D142" s="44">
        <f t="shared" si="14"/>
        <v>1252005.7333333332</v>
      </c>
      <c r="E142" s="43">
        <v>418300.6</v>
      </c>
      <c r="F142" s="44">
        <f t="shared" si="6"/>
        <v>1670306.333333333</v>
      </c>
      <c r="G142" s="43">
        <v>182328.2</v>
      </c>
      <c r="H142" s="43">
        <f t="shared" si="7"/>
        <v>1852634.533333333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5"/>
        <v>369491.10000000021</v>
      </c>
      <c r="O142" s="44">
        <f t="shared" si="9"/>
        <v>2222125.6333333333</v>
      </c>
      <c r="P142" s="40"/>
      <c r="Q142" s="40"/>
    </row>
    <row r="143" spans="1:17" s="41" customFormat="1" x14ac:dyDescent="0.25">
      <c r="A143" s="42">
        <v>43555</v>
      </c>
      <c r="B143" s="43">
        <v>275569.39999999997</v>
      </c>
      <c r="C143" s="43">
        <v>1001634.5999999999</v>
      </c>
      <c r="D143" s="44">
        <f t="shared" si="14"/>
        <v>1277203.9999999998</v>
      </c>
      <c r="E143" s="43">
        <v>422729.69999999984</v>
      </c>
      <c r="F143" s="44">
        <f t="shared" si="6"/>
        <v>1699933.6999999997</v>
      </c>
      <c r="G143" s="43">
        <v>185301.5</v>
      </c>
      <c r="H143" s="43">
        <f t="shared" si="7"/>
        <v>1885235.1999999997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5"/>
        <v>341805.89999999979</v>
      </c>
      <c r="O143" s="44">
        <f t="shared" si="9"/>
        <v>2227041.0999999996</v>
      </c>
      <c r="P143" s="40"/>
      <c r="Q143" s="40"/>
    </row>
    <row r="144" spans="1:17" s="41" customFormat="1" x14ac:dyDescent="0.25">
      <c r="A144" s="42">
        <v>43585</v>
      </c>
      <c r="B144" s="43">
        <v>284746.5</v>
      </c>
      <c r="C144" s="43">
        <v>1012509.5333333332</v>
      </c>
      <c r="D144" s="44">
        <f t="shared" si="14"/>
        <v>1297256.0333333332</v>
      </c>
      <c r="E144" s="43">
        <v>427716.5</v>
      </c>
      <c r="F144" s="44">
        <f t="shared" si="6"/>
        <v>1724972.5333333332</v>
      </c>
      <c r="G144" s="43">
        <v>176055.30000000002</v>
      </c>
      <c r="H144" s="43">
        <f t="shared" si="7"/>
        <v>1901027.8333333333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5"/>
        <v>351088.03333333333</v>
      </c>
      <c r="O144" s="44">
        <f t="shared" si="9"/>
        <v>2252115.8666666667</v>
      </c>
      <c r="P144" s="40"/>
      <c r="Q144" s="40"/>
    </row>
    <row r="145" spans="1:17" s="41" customFormat="1" x14ac:dyDescent="0.25">
      <c r="A145" s="42">
        <v>43616</v>
      </c>
      <c r="B145" s="43">
        <v>298010.09999999998</v>
      </c>
      <c r="C145" s="43">
        <v>1047055.766666667</v>
      </c>
      <c r="D145" s="44">
        <f t="shared" si="14"/>
        <v>1345065.8666666669</v>
      </c>
      <c r="E145" s="43">
        <v>439645.1</v>
      </c>
      <c r="F145" s="44">
        <f t="shared" si="6"/>
        <v>1784710.9666666668</v>
      </c>
      <c r="G145" s="43">
        <v>169993.60000000001</v>
      </c>
      <c r="H145" s="43">
        <f t="shared" si="7"/>
        <v>1954704.5666666669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5"/>
        <v>350586.66666666674</v>
      </c>
      <c r="O145" s="44">
        <f t="shared" si="9"/>
        <v>2305291.2333333334</v>
      </c>
      <c r="P145" s="40"/>
      <c r="Q145" s="40"/>
    </row>
    <row r="146" spans="1:17" s="41" customFormat="1" x14ac:dyDescent="0.25">
      <c r="A146" s="42">
        <v>43646</v>
      </c>
      <c r="B146" s="43">
        <v>318404.59999999998</v>
      </c>
      <c r="C146" s="43">
        <v>1074559.1000000001</v>
      </c>
      <c r="D146" s="44">
        <f t="shared" si="14"/>
        <v>1392963.7000000002</v>
      </c>
      <c r="E146" s="43">
        <v>458268.4</v>
      </c>
      <c r="F146" s="44">
        <f t="shared" si="6"/>
        <v>1851232.1</v>
      </c>
      <c r="G146" s="43">
        <v>178256.6</v>
      </c>
      <c r="H146" s="43">
        <f t="shared" si="7"/>
        <v>2029488.7000000002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5"/>
        <v>354584.39999999991</v>
      </c>
      <c r="O146" s="44">
        <f t="shared" si="9"/>
        <v>2384073.1</v>
      </c>
      <c r="P146" s="40"/>
      <c r="Q146" s="40"/>
    </row>
    <row r="147" spans="1:17" s="41" customFormat="1" ht="18" x14ac:dyDescent="0.25">
      <c r="A147" s="42" t="s">
        <v>58</v>
      </c>
      <c r="B147" s="43">
        <v>317003.46666666667</v>
      </c>
      <c r="C147" s="43">
        <v>1094137.3333333333</v>
      </c>
      <c r="D147" s="44">
        <f t="shared" si="14"/>
        <v>1411140.7999999998</v>
      </c>
      <c r="E147" s="43">
        <v>453810.83333333331</v>
      </c>
      <c r="F147" s="44">
        <f t="shared" si="6"/>
        <v>1864951.6333333331</v>
      </c>
      <c r="G147" s="43">
        <v>181531.50000000003</v>
      </c>
      <c r="H147" s="43">
        <f t="shared" si="7"/>
        <v>2046483.1333333331</v>
      </c>
      <c r="I147" s="43">
        <v>34291.800000000003</v>
      </c>
      <c r="J147" s="43">
        <v>506205.9</v>
      </c>
      <c r="K147" s="45">
        <v>-16121.166666666628</v>
      </c>
      <c r="L147" s="44"/>
      <c r="M147" s="44">
        <v>-184222.23333333334</v>
      </c>
      <c r="N147" s="44">
        <f t="shared" si="15"/>
        <v>340154.3000000001</v>
      </c>
      <c r="O147" s="44">
        <f t="shared" si="9"/>
        <v>2386637.4333333331</v>
      </c>
      <c r="P147" s="40"/>
      <c r="Q147" s="40"/>
    </row>
    <row r="148" spans="1:17" s="41" customFormat="1" ht="18" x14ac:dyDescent="0.25">
      <c r="A148" s="42" t="s">
        <v>59</v>
      </c>
      <c r="B148" s="43">
        <v>328754.43333333335</v>
      </c>
      <c r="C148" s="43">
        <v>1109366.7666666666</v>
      </c>
      <c r="D148" s="44">
        <f t="shared" si="14"/>
        <v>1438121.2</v>
      </c>
      <c r="E148" s="43">
        <v>459122.06666666665</v>
      </c>
      <c r="F148" s="44">
        <f t="shared" si="6"/>
        <v>1897243.2666666666</v>
      </c>
      <c r="G148" s="43">
        <v>179118.5</v>
      </c>
      <c r="H148" s="43">
        <f t="shared" si="7"/>
        <v>2076361.7666666666</v>
      </c>
      <c r="I148" s="43">
        <v>29774.400000000001</v>
      </c>
      <c r="J148" s="43">
        <v>527499.19999999995</v>
      </c>
      <c r="K148" s="45">
        <v>-15334.733333333395</v>
      </c>
      <c r="L148" s="44"/>
      <c r="M148" s="44">
        <v>-219356.36666666667</v>
      </c>
      <c r="N148" s="44">
        <f t="shared" si="15"/>
        <v>322582.49999999988</v>
      </c>
      <c r="O148" s="44">
        <f t="shared" si="9"/>
        <v>2398944.2666666666</v>
      </c>
      <c r="P148" s="40"/>
      <c r="Q148" s="40"/>
    </row>
    <row r="149" spans="1:17" s="41" customFormat="1" ht="18" x14ac:dyDescent="0.25">
      <c r="A149" s="42" t="s">
        <v>60</v>
      </c>
      <c r="B149" s="43">
        <v>317565.40000000002</v>
      </c>
      <c r="C149" s="43">
        <v>1119232.8</v>
      </c>
      <c r="D149" s="44">
        <f t="shared" si="14"/>
        <v>1436798.2000000002</v>
      </c>
      <c r="E149" s="43">
        <v>454128.1</v>
      </c>
      <c r="F149" s="44">
        <f t="shared" si="6"/>
        <v>1890926.3000000003</v>
      </c>
      <c r="G149" s="43">
        <v>185112.4</v>
      </c>
      <c r="H149" s="43">
        <f t="shared" si="7"/>
        <v>2076038.7000000002</v>
      </c>
      <c r="I149" s="43">
        <v>29487.1</v>
      </c>
      <c r="J149" s="43">
        <v>543514.79999999993</v>
      </c>
      <c r="K149" s="45">
        <v>-8815.6</v>
      </c>
      <c r="L149" s="44"/>
      <c r="M149" s="44">
        <f>2696.8-186865.4</f>
        <v>-184168.6</v>
      </c>
      <c r="N149" s="44">
        <f t="shared" si="15"/>
        <v>380017.69999999995</v>
      </c>
      <c r="O149" s="44">
        <f t="shared" si="9"/>
        <v>2456056.4000000004</v>
      </c>
      <c r="P149" s="40"/>
      <c r="Q149" s="40"/>
    </row>
    <row r="150" spans="1:17" s="41" customFormat="1" ht="18" x14ac:dyDescent="0.25">
      <c r="A150" s="42" t="s">
        <v>61</v>
      </c>
      <c r="B150" s="43">
        <v>326378.83333333331</v>
      </c>
      <c r="C150" s="43">
        <v>1094640.4000000001</v>
      </c>
      <c r="D150" s="44">
        <f t="shared" si="14"/>
        <v>1421019.2333333334</v>
      </c>
      <c r="E150" s="43">
        <v>476499.06666666671</v>
      </c>
      <c r="F150" s="44">
        <f t="shared" si="6"/>
        <v>1897518.3</v>
      </c>
      <c r="G150" s="43">
        <v>182921.19999999995</v>
      </c>
      <c r="H150" s="43">
        <f t="shared" si="7"/>
        <v>2080439.5</v>
      </c>
      <c r="I150" s="43">
        <v>25297.100000000002</v>
      </c>
      <c r="J150" s="43">
        <v>542546.30000000005</v>
      </c>
      <c r="K150" s="45">
        <v>13355.266666666721</v>
      </c>
      <c r="L150" s="44"/>
      <c r="M150" s="44">
        <v>-183539.26666666669</v>
      </c>
      <c r="N150" s="44">
        <f t="shared" si="15"/>
        <v>397659.4</v>
      </c>
      <c r="O150" s="44">
        <f t="shared" si="9"/>
        <v>2478098.9</v>
      </c>
      <c r="P150" s="40"/>
      <c r="Q150" s="40"/>
    </row>
    <row r="151" spans="1:17" s="41" customFormat="1" ht="18" x14ac:dyDescent="0.25">
      <c r="A151" s="42" t="s">
        <v>62</v>
      </c>
      <c r="B151" s="43">
        <v>331951.86666666664</v>
      </c>
      <c r="C151" s="43">
        <v>1029842.6000000001</v>
      </c>
      <c r="D151" s="44">
        <f t="shared" si="14"/>
        <v>1361794.4666666668</v>
      </c>
      <c r="E151" s="43">
        <v>559743.93333333323</v>
      </c>
      <c r="F151" s="44">
        <f t="shared" si="6"/>
        <v>1921538.4</v>
      </c>
      <c r="G151" s="43">
        <v>190110.90000000002</v>
      </c>
      <c r="H151" s="43">
        <f t="shared" si="7"/>
        <v>2111649.2999999998</v>
      </c>
      <c r="I151" s="43">
        <v>25043.600000000002</v>
      </c>
      <c r="J151" s="43">
        <v>550309.4</v>
      </c>
      <c r="K151" s="45">
        <v>32035.833333333256</v>
      </c>
      <c r="L151" s="44"/>
      <c r="M151" s="44">
        <v>-195394.13333333333</v>
      </c>
      <c r="N151" s="44">
        <f t="shared" si="15"/>
        <v>411994.69999999995</v>
      </c>
      <c r="O151" s="44">
        <f t="shared" si="9"/>
        <v>2523644</v>
      </c>
      <c r="P151" s="40"/>
      <c r="Q151" s="40"/>
    </row>
    <row r="152" spans="1:17" s="41" customFormat="1" ht="18" x14ac:dyDescent="0.25">
      <c r="A152" s="42" t="s">
        <v>64</v>
      </c>
      <c r="B152" s="43">
        <v>359960.00000000006</v>
      </c>
      <c r="C152" s="43">
        <v>1072573.7999999998</v>
      </c>
      <c r="D152" s="44">
        <f t="shared" si="14"/>
        <v>1432533.7999999998</v>
      </c>
      <c r="E152" s="43">
        <v>584633.1</v>
      </c>
      <c r="F152" s="44">
        <f t="shared" si="6"/>
        <v>2017166.9</v>
      </c>
      <c r="G152" s="43">
        <v>188088.8</v>
      </c>
      <c r="H152" s="43">
        <f t="shared" si="7"/>
        <v>2205255.6999999997</v>
      </c>
      <c r="I152" s="43">
        <v>59688.299999999996</v>
      </c>
      <c r="J152" s="43">
        <v>572582.5</v>
      </c>
      <c r="K152" s="45">
        <v>12335.5</v>
      </c>
      <c r="L152" s="44"/>
      <c r="M152" s="44">
        <v>-226080.8</v>
      </c>
      <c r="N152" s="44">
        <f t="shared" si="15"/>
        <v>418525.50000000006</v>
      </c>
      <c r="O152" s="44">
        <f t="shared" si="9"/>
        <v>2623781.1999999997</v>
      </c>
      <c r="P152" s="40"/>
      <c r="Q152" s="40"/>
    </row>
    <row r="153" spans="1:17" s="41" customFormat="1" ht="18" x14ac:dyDescent="0.25">
      <c r="A153" s="42" t="s">
        <v>66</v>
      </c>
      <c r="B153" s="43">
        <v>338501.96666666667</v>
      </c>
      <c r="C153" s="43">
        <v>1074278.6333333335</v>
      </c>
      <c r="D153" s="44">
        <f t="shared" ref="D153:D161" si="16">SUM(B153:C153)</f>
        <v>1412780.6</v>
      </c>
      <c r="E153" s="43">
        <v>593100.06666666653</v>
      </c>
      <c r="F153" s="44">
        <f t="shared" si="6"/>
        <v>2005880.6666666665</v>
      </c>
      <c r="G153" s="43">
        <v>190696.59999999998</v>
      </c>
      <c r="H153" s="43">
        <f t="shared" si="7"/>
        <v>2196577.2666666666</v>
      </c>
      <c r="I153" s="43">
        <v>57649.5</v>
      </c>
      <c r="J153" s="43">
        <v>582312.76666666672</v>
      </c>
      <c r="K153" s="45">
        <v>8383.8666666667559</v>
      </c>
      <c r="L153" s="44"/>
      <c r="M153" s="44">
        <f>2092.9-226945.9</f>
        <v>-224853</v>
      </c>
      <c r="N153" s="44">
        <f t="shared" ref="N153:N161" si="17">SUM(I153:M153)</f>
        <v>423493.13333333354</v>
      </c>
      <c r="O153" s="44">
        <f t="shared" si="9"/>
        <v>2620070.4000000004</v>
      </c>
      <c r="P153" s="40"/>
      <c r="Q153" s="40"/>
    </row>
    <row r="154" spans="1:17" s="41" customFormat="1" ht="18" x14ac:dyDescent="0.25">
      <c r="A154" s="42" t="s">
        <v>67</v>
      </c>
      <c r="B154" s="43">
        <v>334751.1333333333</v>
      </c>
      <c r="C154" s="43">
        <v>1095008.5666666667</v>
      </c>
      <c r="D154" s="44">
        <f t="shared" si="16"/>
        <v>1429759.7</v>
      </c>
      <c r="E154" s="43">
        <v>608829.53333333344</v>
      </c>
      <c r="F154" s="44">
        <f t="shared" si="6"/>
        <v>2038589.2333333334</v>
      </c>
      <c r="G154" s="43">
        <v>192620.2</v>
      </c>
      <c r="H154" s="43">
        <f t="shared" si="7"/>
        <v>2231209.4333333336</v>
      </c>
      <c r="I154" s="43">
        <v>58145.599999999999</v>
      </c>
      <c r="J154" s="43">
        <v>595363.6333333333</v>
      </c>
      <c r="K154" s="45">
        <v>30103.333333333314</v>
      </c>
      <c r="L154" s="44"/>
      <c r="M154" s="44">
        <f>2283.2-242369</f>
        <v>-240085.8</v>
      </c>
      <c r="N154" s="44">
        <f t="shared" si="17"/>
        <v>443526.76666666666</v>
      </c>
      <c r="O154" s="44">
        <f t="shared" si="9"/>
        <v>2674736.2000000002</v>
      </c>
      <c r="P154" s="40"/>
      <c r="Q154" s="40"/>
    </row>
    <row r="155" spans="1:17" s="41" customFormat="1" ht="18" x14ac:dyDescent="0.25">
      <c r="A155" s="42" t="s">
        <v>68</v>
      </c>
      <c r="B155" s="43">
        <v>330762.59999999998</v>
      </c>
      <c r="C155" s="43">
        <v>1080232.8999999999</v>
      </c>
      <c r="D155" s="44">
        <f t="shared" si="16"/>
        <v>1410995.5</v>
      </c>
      <c r="E155" s="43">
        <v>609190.69999999995</v>
      </c>
      <c r="F155" s="44">
        <f t="shared" si="6"/>
        <v>2020186.2</v>
      </c>
      <c r="G155" s="43">
        <v>190685.09999999998</v>
      </c>
      <c r="H155" s="43">
        <f t="shared" si="7"/>
        <v>2210871.2999999998</v>
      </c>
      <c r="I155" s="43">
        <v>58131.8</v>
      </c>
      <c r="J155" s="43">
        <v>579611.4</v>
      </c>
      <c r="K155" s="45">
        <v>17868.499999999884</v>
      </c>
      <c r="L155" s="44"/>
      <c r="M155" s="44">
        <f>2473.5-247249.6</f>
        <v>-244776.1</v>
      </c>
      <c r="N155" s="44">
        <f t="shared" si="17"/>
        <v>410835.6</v>
      </c>
      <c r="O155" s="44">
        <f t="shared" si="9"/>
        <v>2621706.9</v>
      </c>
      <c r="P155" s="40"/>
      <c r="Q155" s="40"/>
    </row>
    <row r="156" spans="1:17" s="41" customFormat="1" ht="18" x14ac:dyDescent="0.25">
      <c r="A156" s="42" t="s">
        <v>69</v>
      </c>
      <c r="B156" s="43">
        <v>341669.3666666667</v>
      </c>
      <c r="C156" s="43">
        <v>1100902.1000000001</v>
      </c>
      <c r="D156" s="44">
        <f t="shared" si="16"/>
        <v>1442571.4666666668</v>
      </c>
      <c r="E156" s="43">
        <v>622889.20000000019</v>
      </c>
      <c r="F156" s="44">
        <f t="shared" si="6"/>
        <v>2065460.666666667</v>
      </c>
      <c r="G156" s="43">
        <v>193470.40000000002</v>
      </c>
      <c r="H156" s="43">
        <f t="shared" si="7"/>
        <v>2258931.0666666669</v>
      </c>
      <c r="I156" s="43">
        <v>53990.1</v>
      </c>
      <c r="J156" s="43">
        <v>592472.83333333326</v>
      </c>
      <c r="K156" s="45">
        <v>4267.9333333332906</v>
      </c>
      <c r="L156" s="44"/>
      <c r="M156" s="44">
        <f>2358.9-263196.3</f>
        <v>-260837.4</v>
      </c>
      <c r="N156" s="44">
        <f t="shared" si="17"/>
        <v>389893.46666666644</v>
      </c>
      <c r="O156" s="44">
        <f t="shared" si="9"/>
        <v>2648824.5333333332</v>
      </c>
      <c r="P156" s="40"/>
      <c r="Q156" s="40"/>
    </row>
    <row r="157" spans="1:17" s="41" customFormat="1" ht="18" x14ac:dyDescent="0.25">
      <c r="A157" s="42" t="s">
        <v>70</v>
      </c>
      <c r="B157" s="43">
        <v>352276.43333333335</v>
      </c>
      <c r="C157" s="43">
        <v>1092169.7000000002</v>
      </c>
      <c r="D157" s="44">
        <f t="shared" si="16"/>
        <v>1444446.1333333335</v>
      </c>
      <c r="E157" s="43">
        <v>632402.30000000005</v>
      </c>
      <c r="F157" s="44">
        <f t="shared" si="6"/>
        <v>2076848.4333333336</v>
      </c>
      <c r="G157" s="43">
        <v>192666.99999999997</v>
      </c>
      <c r="H157" s="43">
        <f t="shared" si="7"/>
        <v>2269515.4333333336</v>
      </c>
      <c r="I157" s="43">
        <v>50618.299999999996</v>
      </c>
      <c r="J157" s="43">
        <v>604066.46666666667</v>
      </c>
      <c r="K157" s="45">
        <v>12544.366666666698</v>
      </c>
      <c r="L157" s="44"/>
      <c r="M157" s="44">
        <f>2244.3-275180.9</f>
        <v>-272936.60000000003</v>
      </c>
      <c r="N157" s="44">
        <f t="shared" si="17"/>
        <v>394292.53333333338</v>
      </c>
      <c r="O157" s="44">
        <f t="shared" si="9"/>
        <v>2663807.9666666668</v>
      </c>
      <c r="P157" s="40"/>
      <c r="Q157" s="40"/>
    </row>
    <row r="158" spans="1:17" s="41" customFormat="1" ht="18" x14ac:dyDescent="0.25">
      <c r="A158" s="42" t="s">
        <v>71</v>
      </c>
      <c r="B158" s="43">
        <v>378103.8</v>
      </c>
      <c r="C158" s="43">
        <v>1182431.7999999998</v>
      </c>
      <c r="D158" s="44">
        <f t="shared" si="16"/>
        <v>1560535.5999999999</v>
      </c>
      <c r="E158" s="43">
        <v>642361.50000000012</v>
      </c>
      <c r="F158" s="44">
        <f t="shared" si="6"/>
        <v>2202897.1</v>
      </c>
      <c r="G158" s="43">
        <v>200919</v>
      </c>
      <c r="H158" s="43">
        <f t="shared" si="7"/>
        <v>2403816.1</v>
      </c>
      <c r="I158" s="43">
        <v>55808.9</v>
      </c>
      <c r="J158" s="43">
        <v>623208.19999999995</v>
      </c>
      <c r="K158" s="45">
        <v>14942.699999999837</v>
      </c>
      <c r="L158" s="44"/>
      <c r="M158" s="44">
        <f>2129.7-325618.6</f>
        <v>-323488.89999999997</v>
      </c>
      <c r="N158" s="44">
        <f t="shared" si="17"/>
        <v>370470.89999999985</v>
      </c>
      <c r="O158" s="44">
        <f t="shared" si="9"/>
        <v>2774287</v>
      </c>
      <c r="P158" s="40"/>
      <c r="Q158" s="40"/>
    </row>
    <row r="159" spans="1:17" s="41" customFormat="1" ht="18" x14ac:dyDescent="0.25">
      <c r="A159" s="42" t="s">
        <v>72</v>
      </c>
      <c r="B159" s="43">
        <v>389838.39999999997</v>
      </c>
      <c r="C159" s="43">
        <v>1142190.4000000001</v>
      </c>
      <c r="D159" s="44">
        <f t="shared" si="16"/>
        <v>1532028.8</v>
      </c>
      <c r="E159" s="43">
        <v>693288.70000000007</v>
      </c>
      <c r="F159" s="44">
        <f t="shared" si="6"/>
        <v>2225317.5</v>
      </c>
      <c r="G159" s="43">
        <v>213647.3</v>
      </c>
      <c r="H159" s="43">
        <f t="shared" si="7"/>
        <v>2438964.7999999998</v>
      </c>
      <c r="I159" s="43">
        <v>56940</v>
      </c>
      <c r="J159" s="43">
        <v>635878.19999999995</v>
      </c>
      <c r="K159" s="45">
        <v>23443.699999999953</v>
      </c>
      <c r="L159" s="44"/>
      <c r="M159" s="44">
        <f>2129.7-326480.6</f>
        <v>-324350.89999999997</v>
      </c>
      <c r="N159" s="44">
        <f t="shared" si="17"/>
        <v>391910.99999999994</v>
      </c>
      <c r="O159" s="44">
        <f t="shared" si="9"/>
        <v>2830875.8</v>
      </c>
      <c r="P159" s="40"/>
      <c r="Q159" s="40"/>
    </row>
    <row r="160" spans="1:17" s="41" customFormat="1" ht="18" x14ac:dyDescent="0.25">
      <c r="A160" s="42" t="s">
        <v>73</v>
      </c>
      <c r="B160" s="43">
        <v>399595.69999999995</v>
      </c>
      <c r="C160" s="43">
        <v>1183052.3</v>
      </c>
      <c r="D160" s="44">
        <f t="shared" si="16"/>
        <v>1582648</v>
      </c>
      <c r="E160" s="43">
        <v>700467.80000000016</v>
      </c>
      <c r="F160" s="44">
        <f t="shared" si="6"/>
        <v>2283115.8000000003</v>
      </c>
      <c r="G160" s="43">
        <v>211594.8</v>
      </c>
      <c r="H160" s="43">
        <f t="shared" si="7"/>
        <v>2494710.6</v>
      </c>
      <c r="I160" s="43">
        <v>60606</v>
      </c>
      <c r="J160" s="43">
        <v>611796.29999999993</v>
      </c>
      <c r="K160" s="45">
        <v>22733.899999999965</v>
      </c>
      <c r="L160" s="44"/>
      <c r="M160" s="44">
        <f>2129.7-312586.5</f>
        <v>-310456.8</v>
      </c>
      <c r="N160" s="44">
        <f t="shared" si="17"/>
        <v>384679.39999999997</v>
      </c>
      <c r="O160" s="44">
        <f t="shared" si="9"/>
        <v>2879390</v>
      </c>
      <c r="P160" s="40"/>
      <c r="Q160" s="40"/>
    </row>
    <row r="161" spans="1:17" s="41" customFormat="1" ht="18" x14ac:dyDescent="0.25">
      <c r="A161" s="42" t="s">
        <v>75</v>
      </c>
      <c r="B161" s="43">
        <v>390386.49999999994</v>
      </c>
      <c r="C161" s="43">
        <v>1288440.1000000003</v>
      </c>
      <c r="D161" s="44">
        <f t="shared" si="16"/>
        <v>1678826.6000000003</v>
      </c>
      <c r="E161" s="43">
        <v>669952.40000000014</v>
      </c>
      <c r="F161" s="44">
        <f t="shared" ref="F161" si="18">D161+E161</f>
        <v>2348779.0000000005</v>
      </c>
      <c r="G161" s="43">
        <v>214148.39999999997</v>
      </c>
      <c r="H161" s="43">
        <f t="shared" ref="H161" si="19">F161+G161</f>
        <v>2562927.4000000004</v>
      </c>
      <c r="I161" s="43">
        <v>65861.7</v>
      </c>
      <c r="J161" s="43">
        <v>641062.89999999991</v>
      </c>
      <c r="K161" s="45">
        <v>22970.099999999977</v>
      </c>
      <c r="L161" s="44"/>
      <c r="M161" s="44">
        <f>2129.7-200417.7</f>
        <v>-198288</v>
      </c>
      <c r="N161" s="44">
        <f t="shared" si="17"/>
        <v>531606.69999999984</v>
      </c>
      <c r="O161" s="44">
        <f t="shared" ref="O161" si="20">H161+N161</f>
        <v>3094534.1</v>
      </c>
      <c r="P161" s="40"/>
      <c r="Q161" s="40"/>
    </row>
    <row r="162" spans="1:17" s="41" customFormat="1" x14ac:dyDescent="0.25">
      <c r="A162" s="54" t="s">
        <v>54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6"/>
      <c r="P162" s="40"/>
    </row>
    <row r="163" spans="1:17" s="41" customFormat="1" x14ac:dyDescent="0.25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9"/>
      <c r="P163" s="40"/>
    </row>
    <row r="164" spans="1:17" s="41" customFormat="1" x14ac:dyDescent="0.25">
      <c r="A164" s="51" t="s">
        <v>36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3"/>
      <c r="P164" s="40"/>
    </row>
    <row r="165" spans="1:17" s="29" customFormat="1" ht="18.75" x14ac:dyDescent="0.3">
      <c r="P165" s="35"/>
    </row>
  </sheetData>
  <mergeCells count="16">
    <mergeCell ref="A164:O164"/>
    <mergeCell ref="A162:O163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61"/>
  <sheetViews>
    <sheetView workbookViewId="0">
      <pane xSplit="1" ySplit="7" topLeftCell="O47" activePane="bottomRight" state="frozen"/>
      <selection pane="topRight" activeCell="B1" sqref="B1"/>
      <selection pane="bottomLeft" activeCell="A8" sqref="A8"/>
      <selection pane="bottomRight" activeCell="P54" sqref="P54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8" s="34" customFormat="1" ht="15.7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48</v>
      </c>
      <c r="M5" s="60" t="s">
        <v>51</v>
      </c>
      <c r="N5" s="60" t="s">
        <v>2</v>
      </c>
      <c r="O5" s="61"/>
    </row>
    <row r="6" spans="1:18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8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58" si="1">D8+E8</f>
        <v>338660.60000000003</v>
      </c>
      <c r="G8" s="43">
        <v>59602.599999999991</v>
      </c>
      <c r="H8" s="43">
        <f t="shared" ref="H8:H58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58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55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5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x14ac:dyDescent="0.25">
      <c r="A52" s="42">
        <v>43555</v>
      </c>
      <c r="B52" s="43">
        <v>275569.39999999997</v>
      </c>
      <c r="C52" s="43">
        <v>1001634.5999999999</v>
      </c>
      <c r="D52" s="44">
        <f t="shared" si="7"/>
        <v>1277203.9999999998</v>
      </c>
      <c r="E52" s="43">
        <v>422729.69999999984</v>
      </c>
      <c r="F52" s="44">
        <f t="shared" si="1"/>
        <v>1699933.6999999997</v>
      </c>
      <c r="G52" s="43">
        <v>185301.5</v>
      </c>
      <c r="H52" s="43">
        <f t="shared" si="2"/>
        <v>1885235.1999999997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2227041.0999999996</v>
      </c>
      <c r="P52" s="40"/>
      <c r="Q52" s="40"/>
    </row>
    <row r="53" spans="1:17" s="41" customFormat="1" x14ac:dyDescent="0.25">
      <c r="A53" s="42">
        <v>43646</v>
      </c>
      <c r="B53" s="43">
        <v>318404.59999999998</v>
      </c>
      <c r="C53" s="43">
        <v>1074559.1000000001</v>
      </c>
      <c r="D53" s="44">
        <f t="shared" si="7"/>
        <v>1392963.7000000002</v>
      </c>
      <c r="E53" s="43">
        <v>458268.4</v>
      </c>
      <c r="F53" s="44">
        <f t="shared" si="1"/>
        <v>1851232.1</v>
      </c>
      <c r="G53" s="43">
        <v>178256.6</v>
      </c>
      <c r="H53" s="43">
        <f t="shared" si="2"/>
        <v>2029488.7000000002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2384073.1</v>
      </c>
      <c r="P53" s="40"/>
      <c r="Q53" s="40"/>
    </row>
    <row r="54" spans="1:17" s="41" customFormat="1" ht="18" x14ac:dyDescent="0.25">
      <c r="A54" s="42" t="s">
        <v>60</v>
      </c>
      <c r="B54" s="43">
        <v>317565.40000000002</v>
      </c>
      <c r="C54" s="43">
        <v>1119232.8</v>
      </c>
      <c r="D54" s="44">
        <f t="shared" si="7"/>
        <v>1436798.2000000002</v>
      </c>
      <c r="E54" s="43">
        <v>454128.1</v>
      </c>
      <c r="F54" s="44">
        <f t="shared" si="1"/>
        <v>1890926.3000000003</v>
      </c>
      <c r="G54" s="43">
        <v>185112.4</v>
      </c>
      <c r="H54" s="43">
        <f t="shared" si="2"/>
        <v>2076038.7000000002</v>
      </c>
      <c r="I54" s="43">
        <v>29487.1</v>
      </c>
      <c r="J54" s="43">
        <v>543514.79999999993</v>
      </c>
      <c r="K54" s="45">
        <v>-8815.6</v>
      </c>
      <c r="L54" s="44"/>
      <c r="M54" s="44">
        <f>2696.8-186865.4</f>
        <v>-184168.6</v>
      </c>
      <c r="N54" s="44">
        <f t="shared" si="8"/>
        <v>380017.69999999995</v>
      </c>
      <c r="O54" s="44">
        <f t="shared" si="4"/>
        <v>2456056.4000000004</v>
      </c>
      <c r="P54" s="40"/>
      <c r="Q54" s="40"/>
    </row>
    <row r="55" spans="1:17" s="41" customFormat="1" ht="18" x14ac:dyDescent="0.25">
      <c r="A55" s="42" t="s">
        <v>64</v>
      </c>
      <c r="B55" s="43">
        <v>359960.00000000006</v>
      </c>
      <c r="C55" s="43">
        <v>1072573.7999999998</v>
      </c>
      <c r="D55" s="44">
        <f t="shared" si="7"/>
        <v>1432533.7999999998</v>
      </c>
      <c r="E55" s="43">
        <v>584633.1</v>
      </c>
      <c r="F55" s="44">
        <f t="shared" si="1"/>
        <v>2017166.9</v>
      </c>
      <c r="G55" s="43">
        <v>188088.8</v>
      </c>
      <c r="H55" s="43">
        <f t="shared" si="2"/>
        <v>2205255.6999999997</v>
      </c>
      <c r="I55" s="43">
        <v>59688.299999999996</v>
      </c>
      <c r="J55" s="43">
        <v>572582.5</v>
      </c>
      <c r="K55" s="45">
        <v>12335.5</v>
      </c>
      <c r="L55" s="44"/>
      <c r="M55" s="44">
        <v>-226080.8</v>
      </c>
      <c r="N55" s="44">
        <f t="shared" si="8"/>
        <v>418525.50000000006</v>
      </c>
      <c r="O55" s="44">
        <f t="shared" si="4"/>
        <v>2623781.1999999997</v>
      </c>
      <c r="P55" s="40"/>
      <c r="Q55" s="40"/>
    </row>
    <row r="56" spans="1:17" s="41" customFormat="1" ht="18" x14ac:dyDescent="0.25">
      <c r="A56" s="42" t="s">
        <v>68</v>
      </c>
      <c r="B56" s="43">
        <v>330762.59999999998</v>
      </c>
      <c r="C56" s="43">
        <v>1080232.8999999999</v>
      </c>
      <c r="D56" s="44">
        <f t="shared" ref="D56:D58" si="9">SUM(B56:C56)</f>
        <v>1410995.5</v>
      </c>
      <c r="E56" s="43">
        <v>609190.69999999995</v>
      </c>
      <c r="F56" s="44">
        <f t="shared" si="1"/>
        <v>2020186.2</v>
      </c>
      <c r="G56" s="43">
        <v>190685.09999999998</v>
      </c>
      <c r="H56" s="43">
        <f t="shared" si="2"/>
        <v>2210871.2999999998</v>
      </c>
      <c r="I56" s="43">
        <v>58131.8</v>
      </c>
      <c r="J56" s="43">
        <v>579611.4</v>
      </c>
      <c r="K56" s="45">
        <v>17868.499999999884</v>
      </c>
      <c r="L56" s="44"/>
      <c r="M56" s="44">
        <f>2473.5-247249.6</f>
        <v>-244776.1</v>
      </c>
      <c r="N56" s="44">
        <f t="shared" ref="N56:N57" si="10">SUM(I56:M56)</f>
        <v>410835.6</v>
      </c>
      <c r="O56" s="44">
        <f t="shared" si="4"/>
        <v>2621706.9</v>
      </c>
      <c r="P56" s="40"/>
      <c r="Q56" s="40"/>
    </row>
    <row r="57" spans="1:17" s="41" customFormat="1" ht="18" x14ac:dyDescent="0.25">
      <c r="A57" s="42" t="s">
        <v>71</v>
      </c>
      <c r="B57" s="43">
        <v>378103.8</v>
      </c>
      <c r="C57" s="43">
        <v>1182431.7999999998</v>
      </c>
      <c r="D57" s="44">
        <f t="shared" si="9"/>
        <v>1560535.5999999999</v>
      </c>
      <c r="E57" s="43">
        <v>642361.50000000012</v>
      </c>
      <c r="F57" s="44">
        <f t="shared" si="1"/>
        <v>2202897.1</v>
      </c>
      <c r="G57" s="43">
        <v>200919</v>
      </c>
      <c r="H57" s="43">
        <f t="shared" si="2"/>
        <v>2403816.1</v>
      </c>
      <c r="I57" s="43">
        <v>55808.9</v>
      </c>
      <c r="J57" s="43">
        <v>623208.19999999995</v>
      </c>
      <c r="K57" s="45">
        <v>14942.699999999837</v>
      </c>
      <c r="L57" s="44"/>
      <c r="M57" s="44">
        <f>2129.7-325618.6</f>
        <v>-323488.89999999997</v>
      </c>
      <c r="N57" s="44">
        <f t="shared" si="10"/>
        <v>370470.89999999985</v>
      </c>
      <c r="O57" s="44">
        <f t="shared" si="4"/>
        <v>2774287</v>
      </c>
      <c r="P57" s="40"/>
      <c r="Q57" s="40"/>
    </row>
    <row r="58" spans="1:17" s="41" customFormat="1" ht="18" x14ac:dyDescent="0.25">
      <c r="A58" s="42" t="s">
        <v>75</v>
      </c>
      <c r="B58" s="43">
        <v>390386.49999999994</v>
      </c>
      <c r="C58" s="43">
        <v>1288440.1000000003</v>
      </c>
      <c r="D58" s="44">
        <f t="shared" si="9"/>
        <v>1678826.6000000003</v>
      </c>
      <c r="E58" s="43">
        <v>669952.40000000014</v>
      </c>
      <c r="F58" s="44">
        <f t="shared" si="1"/>
        <v>2348779.0000000005</v>
      </c>
      <c r="G58" s="43">
        <v>214148.39999999997</v>
      </c>
      <c r="H58" s="43">
        <f t="shared" si="2"/>
        <v>2562927.4000000004</v>
      </c>
      <c r="I58" s="43">
        <v>65861.7</v>
      </c>
      <c r="J58" s="43">
        <v>641062.89999999991</v>
      </c>
      <c r="K58" s="45">
        <v>22970.099999999977</v>
      </c>
      <c r="L58" s="44"/>
      <c r="M58" s="44">
        <f>2129.7-200417.7</f>
        <v>-198288</v>
      </c>
      <c r="N58" s="44">
        <f t="shared" ref="N58" si="11">SUM(I58:M58)</f>
        <v>531606.69999999984</v>
      </c>
      <c r="O58" s="44">
        <f t="shared" si="4"/>
        <v>3094534.1</v>
      </c>
      <c r="P58" s="40"/>
      <c r="Q58" s="40"/>
    </row>
    <row r="59" spans="1:17" s="41" customFormat="1" x14ac:dyDescent="0.25">
      <c r="A59" s="54" t="s">
        <v>54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40"/>
    </row>
    <row r="60" spans="1:17" s="41" customFormat="1" x14ac:dyDescent="0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40"/>
    </row>
    <row r="61" spans="1:17" s="41" customFormat="1" x14ac:dyDescent="0.25">
      <c r="A61" s="51" t="s">
        <v>36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  <c r="P61" s="40"/>
    </row>
  </sheetData>
  <mergeCells count="16">
    <mergeCell ref="A59:O60"/>
    <mergeCell ref="A61:O61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P20" sqref="A20:XFD20"/>
    </sheetView>
  </sheetViews>
  <sheetFormatPr baseColWidth="10"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9" s="34" customFormat="1" ht="18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47</v>
      </c>
      <c r="M5" s="60" t="s">
        <v>51</v>
      </c>
      <c r="N5" s="60" t="s">
        <v>2</v>
      </c>
      <c r="O5" s="61"/>
    </row>
    <row r="6" spans="1:19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9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19" si="1">D8+E8</f>
        <v>419524.60000000003</v>
      </c>
      <c r="G8" s="43">
        <v>63073.699999999953</v>
      </c>
      <c r="H8" s="43">
        <f t="shared" ref="H8:H19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19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:D19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:N19" si="7">SUM(I18:M18)</f>
        <v>368815.7</v>
      </c>
      <c r="O18" s="44">
        <f t="shared" si="4"/>
        <v>2166284.6</v>
      </c>
      <c r="P18" s="40"/>
      <c r="Q18" s="40"/>
    </row>
    <row r="19" spans="1:17" s="41" customFormat="1" ht="18" x14ac:dyDescent="0.25">
      <c r="A19" s="50" t="s">
        <v>65</v>
      </c>
      <c r="B19" s="43">
        <v>359960.00000000006</v>
      </c>
      <c r="C19" s="43">
        <v>1072573.7999999998</v>
      </c>
      <c r="D19" s="44">
        <f t="shared" si="6"/>
        <v>1432533.7999999998</v>
      </c>
      <c r="E19" s="43">
        <v>584633.1</v>
      </c>
      <c r="F19" s="44">
        <f t="shared" si="1"/>
        <v>2017166.9</v>
      </c>
      <c r="G19" s="43">
        <v>188088.8</v>
      </c>
      <c r="H19" s="43">
        <f t="shared" si="2"/>
        <v>2205255.6999999997</v>
      </c>
      <c r="I19" s="43">
        <v>59688.299999999996</v>
      </c>
      <c r="J19" s="43">
        <v>572582.5</v>
      </c>
      <c r="K19" s="45">
        <v>12335.5</v>
      </c>
      <c r="L19" s="44"/>
      <c r="M19" s="44">
        <v>-226080.8</v>
      </c>
      <c r="N19" s="44">
        <f t="shared" si="7"/>
        <v>418525.50000000006</v>
      </c>
      <c r="O19" s="44">
        <f t="shared" si="4"/>
        <v>2623781.1999999997</v>
      </c>
      <c r="P19" s="40"/>
      <c r="Q19" s="40"/>
    </row>
    <row r="20" spans="1:17" s="41" customFormat="1" x14ac:dyDescent="0.25">
      <c r="A20" s="54" t="s">
        <v>54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40"/>
    </row>
    <row r="21" spans="1:17" s="41" customForma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40"/>
    </row>
    <row r="22" spans="1:17" s="41" customFormat="1" x14ac:dyDescent="0.25">
      <c r="A22" s="51" t="s">
        <v>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40"/>
    </row>
  </sheetData>
  <mergeCells count="16">
    <mergeCell ref="A22:O22"/>
    <mergeCell ref="M5:M7"/>
    <mergeCell ref="N5:N7"/>
    <mergeCell ref="B6:D6"/>
    <mergeCell ref="A20:O21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2020-12-22T06:52:00Z</dcterms:modified>
</cp:coreProperties>
</file>