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3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N137" i="4" l="1"/>
  <c r="D137" i="4"/>
  <c r="F137" i="4" s="1"/>
  <c r="H137" i="4" s="1"/>
  <c r="O137" i="4" l="1"/>
  <c r="N50" i="5" l="1"/>
  <c r="D50" i="5"/>
  <c r="F50" i="5" s="1"/>
  <c r="H50" i="5" s="1"/>
  <c r="O50" i="5" s="1"/>
  <c r="O136" i="4"/>
  <c r="N136" i="4"/>
  <c r="H136" i="4"/>
  <c r="D135" i="4"/>
  <c r="D136" i="4"/>
  <c r="F136" i="4" s="1"/>
  <c r="N135" i="4" l="1"/>
  <c r="F135" i="4"/>
  <c r="H135" i="4" s="1"/>
  <c r="O135" i="4" s="1"/>
  <c r="N17" i="6" l="1"/>
  <c r="D17" i="6"/>
  <c r="F17" i="6" s="1"/>
  <c r="H17" i="6" s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7" i="6"/>
  <c r="O13" i="6"/>
  <c r="O12" i="6"/>
  <c r="O11" i="6"/>
  <c r="O10" i="6"/>
  <c r="O9" i="6"/>
  <c r="O8" i="6"/>
  <c r="O16" i="6"/>
  <c r="O14" i="6"/>
  <c r="N49" i="5"/>
  <c r="D49" i="5"/>
  <c r="F49" i="5" s="1"/>
  <c r="H49" i="5" s="1"/>
  <c r="N48" i="5"/>
  <c r="D48" i="5"/>
  <c r="F48" i="5" s="1"/>
  <c r="H48" i="5" s="1"/>
  <c r="N47" i="5"/>
  <c r="D47" i="5"/>
  <c r="F47" i="5" s="1"/>
  <c r="H47" i="5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H130" i="4"/>
  <c r="O130" i="4" s="1"/>
  <c r="H131" i="4"/>
  <c r="O131" i="4" s="1"/>
  <c r="H132" i="4"/>
  <c r="H133" i="4"/>
  <c r="O132" i="4"/>
  <c r="O133" i="4"/>
  <c r="N131" i="4"/>
  <c r="N132" i="4"/>
  <c r="N133" i="4"/>
  <c r="N134" i="4"/>
  <c r="F131" i="4"/>
  <c r="F132" i="4"/>
  <c r="F133" i="4"/>
  <c r="D131" i="4"/>
  <c r="D132" i="4"/>
  <c r="D133" i="4"/>
  <c r="D134" i="4"/>
  <c r="F134" i="4" s="1"/>
  <c r="H134" i="4" s="1"/>
  <c r="O134" i="4" l="1"/>
  <c r="O40" i="5"/>
  <c r="O24" i="5"/>
  <c r="O39" i="5"/>
  <c r="O47" i="5"/>
  <c r="O30" i="5"/>
  <c r="O34" i="5"/>
  <c r="O37" i="5"/>
  <c r="O49" i="5"/>
  <c r="O32" i="5"/>
  <c r="O48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30" i="4"/>
  <c r="D130" i="4"/>
  <c r="F130" i="4" s="1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9" i="4"/>
  <c r="D129" i="4"/>
  <c r="F129" i="4" s="1"/>
  <c r="H129" i="4" s="1"/>
  <c r="O129" i="4" s="1"/>
  <c r="N128" i="4"/>
  <c r="D128" i="4"/>
  <c r="F128" i="4" s="1"/>
  <c r="H128" i="4" s="1"/>
  <c r="O128" i="4" s="1"/>
  <c r="N127" i="4"/>
  <c r="D127" i="4"/>
  <c r="F127" i="4" s="1"/>
  <c r="H127" i="4" s="1"/>
  <c r="O127" i="4" s="1"/>
  <c r="N126" i="4"/>
  <c r="D126" i="4"/>
  <c r="F126" i="4" s="1"/>
  <c r="H126" i="4" s="1"/>
  <c r="O126" i="4" s="1"/>
  <c r="N125" i="4"/>
  <c r="D125" i="4"/>
  <c r="F125" i="4" s="1"/>
  <c r="H125" i="4" s="1"/>
  <c r="O125" i="4" s="1"/>
  <c r="N124" i="4"/>
  <c r="D124" i="4"/>
  <c r="F124" i="4" s="1"/>
  <c r="H124" i="4" s="1"/>
  <c r="O124" i="4" s="1"/>
  <c r="N123" i="4"/>
  <c r="F123" i="4"/>
  <c r="H123" i="4" s="1"/>
  <c r="O123" i="4" s="1"/>
  <c r="D123" i="4"/>
  <c r="N122" i="4"/>
  <c r="D122" i="4"/>
  <c r="F122" i="4" s="1"/>
  <c r="H122" i="4" s="1"/>
  <c r="O122" i="4" s="1"/>
  <c r="N121" i="4"/>
  <c r="D121" i="4"/>
  <c r="F121" i="4" s="1"/>
  <c r="H121" i="4" s="1"/>
  <c r="O121" i="4" s="1"/>
  <c r="N120" i="4"/>
  <c r="D120" i="4"/>
  <c r="F120" i="4" s="1"/>
  <c r="H120" i="4" s="1"/>
  <c r="O120" i="4" s="1"/>
  <c r="N119" i="4"/>
  <c r="D119" i="4"/>
  <c r="F119" i="4" s="1"/>
  <c r="H119" i="4" s="1"/>
  <c r="O119" i="4" s="1"/>
  <c r="N118" i="4"/>
  <c r="D118" i="4"/>
  <c r="F118" i="4" s="1"/>
  <c r="H118" i="4" s="1"/>
  <c r="O118" i="4" s="1"/>
  <c r="N117" i="4"/>
  <c r="D117" i="4"/>
  <c r="F117" i="4" s="1"/>
  <c r="H117" i="4" s="1"/>
  <c r="O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F97" i="4"/>
  <c r="H97" i="4" s="1"/>
  <c r="D97" i="4"/>
  <c r="N96" i="4"/>
  <c r="D96" i="4"/>
  <c r="F96" i="4" s="1"/>
  <c r="H96" i="4" s="1"/>
  <c r="N95" i="4"/>
  <c r="D95" i="4"/>
  <c r="F95" i="4" s="1"/>
  <c r="H95" i="4" s="1"/>
  <c r="O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F91" i="4"/>
  <c r="H91" i="4" s="1"/>
  <c r="D91" i="4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O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F75" i="4"/>
  <c r="H75" i="4" s="1"/>
  <c r="D75" i="4"/>
  <c r="N74" i="4"/>
  <c r="D74" i="4"/>
  <c r="F74" i="4" s="1"/>
  <c r="H74" i="4" s="1"/>
  <c r="N73" i="4"/>
  <c r="D73" i="4"/>
  <c r="F73" i="4" s="1"/>
  <c r="H73" i="4" s="1"/>
  <c r="N72" i="4"/>
  <c r="F72" i="4"/>
  <c r="H72" i="4" s="1"/>
  <c r="D72" i="4"/>
  <c r="N71" i="4"/>
  <c r="D71" i="4"/>
  <c r="F71" i="4" s="1"/>
  <c r="H71" i="4" s="1"/>
  <c r="O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O66" i="4" s="1"/>
  <c r="N65" i="4"/>
  <c r="D65" i="4"/>
  <c r="F65" i="4" s="1"/>
  <c r="H65" i="4" s="1"/>
  <c r="N64" i="4"/>
  <c r="D64" i="4"/>
  <c r="F64" i="4" s="1"/>
  <c r="H64" i="4" s="1"/>
  <c r="N63" i="4"/>
  <c r="F63" i="4"/>
  <c r="H63" i="4" s="1"/>
  <c r="O63" i="4" s="1"/>
  <c r="D63" i="4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F56" i="4"/>
  <c r="H56" i="4" s="1"/>
  <c r="D56" i="4"/>
  <c r="N55" i="4"/>
  <c r="D55" i="4"/>
  <c r="F55" i="4" s="1"/>
  <c r="H55" i="4" s="1"/>
  <c r="O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F47" i="4"/>
  <c r="H47" i="4" s="1"/>
  <c r="O47" i="4" s="1"/>
  <c r="D47" i="4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O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O34" i="4" s="1"/>
  <c r="N33" i="4"/>
  <c r="F33" i="4"/>
  <c r="H33" i="4" s="1"/>
  <c r="D33" i="4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H27" i="4"/>
  <c r="F27" i="4"/>
  <c r="D27" i="4"/>
  <c r="N26" i="4"/>
  <c r="D26" i="4"/>
  <c r="F26" i="4" s="1"/>
  <c r="H26" i="4" s="1"/>
  <c r="N25" i="4"/>
  <c r="D25" i="4"/>
  <c r="F25" i="4" s="1"/>
  <c r="H25" i="4" s="1"/>
  <c r="N24" i="4"/>
  <c r="F24" i="4"/>
  <c r="H24" i="4" s="1"/>
  <c r="D24" i="4"/>
  <c r="N23" i="4"/>
  <c r="D23" i="4"/>
  <c r="F23" i="4" s="1"/>
  <c r="H23" i="4" s="1"/>
  <c r="O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F17" i="4"/>
  <c r="H17" i="4" s="1"/>
  <c r="D17" i="4"/>
  <c r="N16" i="4"/>
  <c r="D16" i="4"/>
  <c r="F16" i="4" s="1"/>
  <c r="H16" i="4" s="1"/>
  <c r="N15" i="4"/>
  <c r="F15" i="4"/>
  <c r="H15" i="4" s="1"/>
  <c r="D15" i="4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F11" i="4"/>
  <c r="H11" i="4" s="1"/>
  <c r="D11" i="4"/>
  <c r="N10" i="4"/>
  <c r="D10" i="4"/>
  <c r="F10" i="4" s="1"/>
  <c r="H10" i="4" s="1"/>
  <c r="N9" i="4"/>
  <c r="F9" i="4"/>
  <c r="H9" i="4" s="1"/>
  <c r="D9" i="4"/>
  <c r="N8" i="4"/>
  <c r="F8" i="4"/>
  <c r="H8" i="4" s="1"/>
  <c r="D8" i="4"/>
  <c r="O114" i="4" l="1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<sst xmlns="http://schemas.openxmlformats.org/spreadsheetml/2006/main" count="233" uniqueCount="66">
  <si>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</si>
  <si>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</si>
  <si>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</si>
  <si>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</si>
  <si>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</si>
  <si>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</si>
  <si>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</si>
  <si>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</si>
  <si>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</si>
  <si>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</si>
  <si>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</si>
  <si>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</si>
  <si>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</si>
  <si>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</si>
  <si>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</si>
  <si>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</si>
  <si>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</si>
  <si>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</si>
  <si>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</si>
  <si>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</si>
  <si>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</si>
  <si>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2017</t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</si>
  <si>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</si>
  <si>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</si>
  <si>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</si>
  <si>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</si>
  <si>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</si>
  <si>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</si>
  <si>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</si>
  <si>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</si>
  <si>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</si>
  <si>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</si>
  <si>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</si>
  <si>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</si>
  <si>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</si>
  <si>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</si>
  <si>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</si>
  <si>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</si>
  <si>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</si>
  <si>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</si>
  <si>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</si>
  <si>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</si>
  <si>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</si>
  <si>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</si>
  <si>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</si>
  <si>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</si>
  <si>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</si>
  <si>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r>
      <t>janvier-18</t>
    </r>
    <r>
      <rPr>
        <vertAlign val="superscript"/>
        <sz val="12"/>
        <rFont val="Calibri"/>
        <family val="2"/>
        <scheme val="minor"/>
      </rPr>
      <t>(p)</t>
    </r>
  </si>
  <si>
    <r>
      <t>février-18</t>
    </r>
    <r>
      <rPr>
        <vertAlign val="superscript"/>
        <sz val="12"/>
        <rFont val="Calibri"/>
        <family val="2"/>
        <scheme val="minor"/>
      </rPr>
      <t>(p)</t>
    </r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</si>
  <si>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</si>
  <si>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</si>
  <si>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</si>
  <si>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</si>
  <si>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</si>
  <si>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</si>
  <si>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r>
      <t>mars-18</t>
    </r>
    <r>
      <rPr>
        <vertAlign val="superscript"/>
        <sz val="12"/>
        <rFont val="Calibri"/>
        <family val="2"/>
        <scheme val="minor"/>
      </rPr>
      <t>(p)</t>
    </r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</si>
  <si>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</si>
  <si>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</si>
  <si>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</si>
  <si>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</si>
  <si>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 xml:space="preserve">  Août-18</t>
    </r>
    <r>
      <rPr>
        <vertAlign val="superscript"/>
        <sz val="12"/>
        <rFont val="Calibri"/>
        <family val="2"/>
        <scheme val="minor"/>
      </rPr>
      <t>(p)</t>
    </r>
  </si>
  <si>
    <t>Passif situation monétaire renseigne sur la masse monétaire et les autres postes nets</t>
  </si>
  <si>
    <t>Q3-2018</t>
  </si>
  <si>
    <r>
      <t xml:space="preserve">  Septembre-18</t>
    </r>
    <r>
      <rPr>
        <vertAlign val="superscript"/>
        <sz val="12"/>
        <rFont val="Calibri"/>
        <family val="2"/>
        <scheme val="minor"/>
      </rPr>
      <t>(p)</t>
    </r>
  </si>
  <si>
    <r>
      <t xml:space="preserve">  Octobre-18</t>
    </r>
    <r>
      <rPr>
        <vertAlign val="superscript"/>
        <sz val="12"/>
        <rFont val="Helv"/>
      </rPr>
      <t>(p)</t>
    </r>
  </si>
  <si>
    <t>II.5.2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</si>
</sst>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5" workbookViewId="0">
      <selection activeCell="E5" sqref="E5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22</v>
      </c>
    </row>
    <row r="7" spans="2:5" ht="18.75" x14ac:dyDescent="0.3">
      <c r="B7" s="41" t="s">
        <v>50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23</v>
      </c>
    </row>
    <row r="11" spans="2:5" x14ac:dyDescent="0.25">
      <c r="B11" s="17" t="s">
        <v>7</v>
      </c>
      <c r="C11" s="8" t="s">
        <v>24</v>
      </c>
      <c r="D11" s="8" t="s">
        <v>7</v>
      </c>
      <c r="E11" s="20">
        <v>43404</v>
      </c>
    </row>
    <row r="12" spans="2:5" x14ac:dyDescent="0.25">
      <c r="B12" s="17" t="s">
        <v>8</v>
      </c>
      <c r="C12" s="8" t="s">
        <v>25</v>
      </c>
      <c r="D12" s="8" t="s">
        <v>8</v>
      </c>
      <c r="E12" s="10" t="s">
        <v>62</v>
      </c>
    </row>
    <row r="13" spans="2:5" x14ac:dyDescent="0.25">
      <c r="B13" s="17" t="s">
        <v>9</v>
      </c>
      <c r="C13" s="8" t="s">
        <v>26</v>
      </c>
      <c r="D13" s="8" t="s">
        <v>9</v>
      </c>
      <c r="E13" s="9" t="s">
        <v>21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27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61</v>
      </c>
    </row>
    <row r="24" spans="2:4" x14ac:dyDescent="0.25">
      <c r="B24" s="21" t="s">
        <v>29</v>
      </c>
      <c r="C24" s="22"/>
      <c r="D24" s="22"/>
    </row>
    <row r="25" spans="2:4" x14ac:dyDescent="0.25">
      <c r="B25" s="45" t="s">
        <v>28</v>
      </c>
      <c r="C25" s="22"/>
      <c r="D25" s="22"/>
    </row>
    <row r="26" spans="2:4" x14ac:dyDescent="0.25">
      <c r="B26" s="45" t="s">
        <v>46</v>
      </c>
      <c r="C26" s="22"/>
      <c r="D26" s="22"/>
    </row>
    <row r="27" spans="2:4" x14ac:dyDescent="0.25">
      <c r="B27" s="21" t="s">
        <v>31</v>
      </c>
      <c r="C27" s="22"/>
      <c r="D27" s="22"/>
    </row>
    <row r="28" spans="2:4" x14ac:dyDescent="0.25">
      <c r="B28" s="45" t="s">
        <v>29</v>
      </c>
      <c r="C28" s="22"/>
      <c r="D28" s="22"/>
    </row>
    <row r="29" spans="2:4" x14ac:dyDescent="0.25">
      <c r="B29" s="45" t="s">
        <v>30</v>
      </c>
      <c r="C29" s="22"/>
      <c r="D29" s="22"/>
    </row>
    <row r="30" spans="2:4" x14ac:dyDescent="0.25">
      <c r="B30" s="21" t="s">
        <v>33</v>
      </c>
      <c r="C30" s="22"/>
      <c r="D30" s="22"/>
    </row>
    <row r="31" spans="2:4" x14ac:dyDescent="0.25">
      <c r="B31" s="45" t="s">
        <v>31</v>
      </c>
      <c r="C31" s="22"/>
      <c r="D31" s="22"/>
    </row>
    <row r="32" spans="2:4" ht="15.75" customHeight="1" x14ac:dyDescent="0.25">
      <c r="B32" s="45" t="s">
        <v>32</v>
      </c>
      <c r="C32" s="22"/>
      <c r="D32" s="22"/>
    </row>
    <row r="33" spans="2:7" ht="15.75" customHeight="1" x14ac:dyDescent="0.25">
      <c r="B33" s="21" t="s">
        <v>53</v>
      </c>
      <c r="C33" s="22"/>
      <c r="D33" s="22"/>
    </row>
    <row r="34" spans="2:7" ht="15.75" customHeight="1" x14ac:dyDescent="0.25">
      <c r="B34" s="45" t="s">
        <v>43</v>
      </c>
      <c r="C34" s="23"/>
      <c r="D34" s="23"/>
      <c r="E34" s="24"/>
      <c r="F34" s="24"/>
      <c r="G34" s="24"/>
    </row>
    <row r="35" spans="2:7" ht="18.75" x14ac:dyDescent="0.25">
      <c r="B35" s="45" t="s">
        <v>51</v>
      </c>
      <c r="C35" s="23"/>
      <c r="D35" s="23"/>
      <c r="E35" s="24"/>
      <c r="F35" s="24"/>
      <c r="G35" s="24"/>
    </row>
    <row r="36" spans="2:7" ht="18.75" x14ac:dyDescent="0.25">
      <c r="B36" s="45" t="s">
        <v>35</v>
      </c>
      <c r="C36" s="23"/>
      <c r="D36" s="23"/>
      <c r="E36" s="24"/>
      <c r="F36" s="24"/>
      <c r="G36" s="24"/>
    </row>
    <row r="37" spans="2:7" ht="18.75" x14ac:dyDescent="0.25">
      <c r="B37" s="45" t="s">
        <v>36</v>
      </c>
      <c r="C37" s="23"/>
      <c r="D37" s="23"/>
      <c r="E37" s="24"/>
      <c r="F37" s="24"/>
      <c r="G37" s="24"/>
    </row>
    <row r="38" spans="2:7" ht="18.75" x14ac:dyDescent="0.25">
      <c r="B38" s="45" t="s">
        <v>52</v>
      </c>
      <c r="C38" s="23"/>
      <c r="D38" s="23"/>
      <c r="E38" s="24"/>
      <c r="F38" s="24"/>
      <c r="G38" s="24"/>
    </row>
    <row r="39" spans="2:7" x14ac:dyDescent="0.25">
      <c r="B39" s="21" t="s">
        <v>54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39"/>
  <sheetViews>
    <sheetView workbookViewId="0">
      <pane xSplit="1" ySplit="7" topLeftCell="M105" activePane="bottomRight" state="frozen"/>
      <selection pane="topRight" activeCell="B1" sqref="B1"/>
      <selection pane="bottomLeft" activeCell="A8" sqref="A8"/>
      <selection pane="bottomRight" activeCell="O1" sqref="O1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65</v>
      </c>
      <c r="P1" s="2"/>
      <c r="Q1" s="2"/>
      <c r="R1" s="19"/>
    </row>
    <row r="2" spans="1:25" s="32" customFormat="1" ht="18.75" x14ac:dyDescent="0.3">
      <c r="A2" s="27"/>
      <c r="B2" s="28" t="s">
        <v>39</v>
      </c>
      <c r="C2" s="29"/>
      <c r="D2" s="29"/>
      <c r="E2" s="29"/>
      <c r="F2" s="29"/>
      <c r="G2" s="28" t="s">
        <v>40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41</v>
      </c>
      <c r="B4" s="58" t="s">
        <v>42</v>
      </c>
      <c r="C4" s="58"/>
      <c r="D4" s="58"/>
      <c r="E4" s="58"/>
      <c r="F4" s="58"/>
      <c r="G4" s="58"/>
      <c r="H4" s="58"/>
      <c r="I4" s="58" t="s">
        <v>38</v>
      </c>
      <c r="J4" s="58"/>
      <c r="K4" s="58"/>
      <c r="L4" s="58"/>
      <c r="M4" s="58"/>
      <c r="N4" s="58"/>
      <c r="O4" s="55" t="s">
        <v>45</v>
      </c>
    </row>
    <row r="5" spans="1:25" s="38" customFormat="1" ht="15.75" customHeight="1" x14ac:dyDescent="0.35">
      <c r="A5" s="69"/>
      <c r="B5" s="58" t="s">
        <v>31</v>
      </c>
      <c r="C5" s="58"/>
      <c r="D5" s="58"/>
      <c r="E5" s="58"/>
      <c r="F5" s="58"/>
      <c r="G5" s="71" t="s">
        <v>32</v>
      </c>
      <c r="H5" s="72" t="s">
        <v>2</v>
      </c>
      <c r="I5" s="65" t="s">
        <v>43</v>
      </c>
      <c r="J5" s="65" t="s">
        <v>34</v>
      </c>
      <c r="K5" s="65" t="s">
        <v>35</v>
      </c>
      <c r="L5" s="65" t="s">
        <v>44</v>
      </c>
      <c r="M5" s="55" t="s">
        <v>37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29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28</v>
      </c>
      <c r="C7" s="44" t="s">
        <v>46</v>
      </c>
      <c r="D7" s="44" t="s">
        <v>2</v>
      </c>
      <c r="E7" s="43" t="s">
        <v>30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35" si="5">SUM(B72:C72)</f>
        <v>545111.93333333335</v>
      </c>
      <c r="E72" s="48">
        <v>243067.40833333333</v>
      </c>
      <c r="F72" s="49">
        <f t="shared" ref="F72:F136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36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36" si="8">SUM(I73:M73)</f>
        <v>272809.65000000002</v>
      </c>
      <c r="O73" s="49">
        <f t="shared" ref="O73:O136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si="5"/>
        <v>995743</v>
      </c>
      <c r="E127" s="48">
        <v>345184</v>
      </c>
      <c r="F127" s="49">
        <f t="shared" si="6"/>
        <v>1340927</v>
      </c>
      <c r="G127" s="48">
        <v>158586.29999999999</v>
      </c>
      <c r="H127" s="48">
        <f t="shared" si="7"/>
        <v>1499513.3</v>
      </c>
      <c r="I127" s="48">
        <v>17665.900000000001</v>
      </c>
      <c r="J127" s="48">
        <v>419159.7</v>
      </c>
      <c r="K127" s="50">
        <v>-3474.5</v>
      </c>
      <c r="L127" s="49"/>
      <c r="M127" s="49">
        <v>-82108.399999999994</v>
      </c>
      <c r="N127" s="49">
        <f t="shared" si="8"/>
        <v>351242.70000000007</v>
      </c>
      <c r="O127" s="49">
        <f t="shared" si="9"/>
        <v>1850756</v>
      </c>
      <c r="P127" s="53"/>
      <c r="Q127" s="53"/>
    </row>
    <row r="128" spans="1:17" s="52" customFormat="1" ht="18" x14ac:dyDescent="0.25">
      <c r="A128" s="47" t="s">
        <v>47</v>
      </c>
      <c r="B128" s="48">
        <v>241264.5</v>
      </c>
      <c r="C128" s="48">
        <v>764430.5</v>
      </c>
      <c r="D128" s="49">
        <f t="shared" si="5"/>
        <v>1005695</v>
      </c>
      <c r="E128" s="48">
        <v>355783.2</v>
      </c>
      <c r="F128" s="49">
        <f t="shared" si="6"/>
        <v>1361478.2</v>
      </c>
      <c r="G128" s="48">
        <v>157979.9</v>
      </c>
      <c r="H128" s="48">
        <f t="shared" si="7"/>
        <v>1519458.0999999999</v>
      </c>
      <c r="I128" s="48">
        <v>25105.7</v>
      </c>
      <c r="J128" s="48">
        <v>422924.79999999999</v>
      </c>
      <c r="K128" s="50">
        <v>-24521.599999999999</v>
      </c>
      <c r="L128" s="49"/>
      <c r="M128" s="49">
        <v>-117507.6</v>
      </c>
      <c r="N128" s="49">
        <f t="shared" si="8"/>
        <v>306001.30000000005</v>
      </c>
      <c r="O128" s="49">
        <f t="shared" si="9"/>
        <v>1825459.4</v>
      </c>
      <c r="P128" s="53"/>
      <c r="Q128" s="53"/>
    </row>
    <row r="129" spans="1:15" s="53" customFormat="1" ht="18" x14ac:dyDescent="0.25">
      <c r="A129" s="47" t="s">
        <v>48</v>
      </c>
      <c r="B129" s="48">
        <v>241071.6</v>
      </c>
      <c r="C129" s="48">
        <v>773951.6</v>
      </c>
      <c r="D129" s="49">
        <f t="shared" si="5"/>
        <v>1015023.2</v>
      </c>
      <c r="E129" s="48">
        <v>365905.6</v>
      </c>
      <c r="F129" s="49">
        <f t="shared" si="6"/>
        <v>1380928.7999999998</v>
      </c>
      <c r="G129" s="48">
        <v>166017</v>
      </c>
      <c r="H129" s="48">
        <f t="shared" si="7"/>
        <v>1546945.7999999998</v>
      </c>
      <c r="I129" s="48">
        <v>28298.5</v>
      </c>
      <c r="J129" s="48">
        <v>426652.8</v>
      </c>
      <c r="K129" s="50">
        <v>-336.1</v>
      </c>
      <c r="L129" s="49"/>
      <c r="M129" s="49">
        <v>-79115.3</v>
      </c>
      <c r="N129" s="49">
        <f t="shared" si="8"/>
        <v>375499.9</v>
      </c>
      <c r="O129" s="49">
        <f t="shared" si="9"/>
        <v>1922445.6999999997</v>
      </c>
    </row>
    <row r="130" spans="1:15" s="53" customFormat="1" ht="18" x14ac:dyDescent="0.25">
      <c r="A130" s="47" t="s">
        <v>55</v>
      </c>
      <c r="B130" s="48">
        <v>249515.69999999998</v>
      </c>
      <c r="C130" s="48">
        <v>778473.79999999993</v>
      </c>
      <c r="D130" s="49">
        <f t="shared" si="5"/>
        <v>1027989.4999999999</v>
      </c>
      <c r="E130" s="48">
        <v>366927.89999999991</v>
      </c>
      <c r="F130" s="49">
        <f t="shared" si="6"/>
        <v>1394917.4</v>
      </c>
      <c r="G130" s="48">
        <v>171240.60000000003</v>
      </c>
      <c r="H130" s="48">
        <f t="shared" si="7"/>
        <v>1566158</v>
      </c>
      <c r="I130" s="48">
        <v>25616.3</v>
      </c>
      <c r="J130" s="48">
        <v>421763.8</v>
      </c>
      <c r="K130" s="50">
        <v>-40601.500000000058</v>
      </c>
      <c r="L130" s="49"/>
      <c r="M130" s="49">
        <v>-97046.700000000012</v>
      </c>
      <c r="N130" s="49">
        <f t="shared" si="8"/>
        <v>309731.89999999991</v>
      </c>
      <c r="O130" s="49">
        <f t="shared" si="9"/>
        <v>1875889.9</v>
      </c>
    </row>
    <row r="131" spans="1:15" s="53" customFormat="1" ht="18" x14ac:dyDescent="0.25">
      <c r="A131" s="47" t="s">
        <v>56</v>
      </c>
      <c r="B131" s="48">
        <v>246982.59999999998</v>
      </c>
      <c r="C131" s="48">
        <v>794051.4</v>
      </c>
      <c r="D131" s="49">
        <f t="shared" si="5"/>
        <v>1041034</v>
      </c>
      <c r="E131" s="48">
        <v>365158.19999999995</v>
      </c>
      <c r="F131" s="49">
        <f t="shared" si="6"/>
        <v>1406192.2</v>
      </c>
      <c r="G131" s="48">
        <v>169605.7</v>
      </c>
      <c r="H131" s="48">
        <f t="shared" si="7"/>
        <v>1575797.9</v>
      </c>
      <c r="I131" s="48">
        <v>26193</v>
      </c>
      <c r="J131" s="48">
        <v>424112.7</v>
      </c>
      <c r="K131" s="50">
        <v>-25233.400000000023</v>
      </c>
      <c r="L131" s="49"/>
      <c r="M131" s="49">
        <v>-107607.89999999998</v>
      </c>
      <c r="N131" s="49">
        <f t="shared" si="8"/>
        <v>317464.40000000002</v>
      </c>
      <c r="O131" s="49">
        <f t="shared" si="9"/>
        <v>1893262.2999999998</v>
      </c>
    </row>
    <row r="132" spans="1:15" s="53" customFormat="1" ht="18" x14ac:dyDescent="0.25">
      <c r="A132" s="47" t="s">
        <v>57</v>
      </c>
      <c r="B132" s="48">
        <v>253275.30000000002</v>
      </c>
      <c r="C132" s="48">
        <v>800243.10000000021</v>
      </c>
      <c r="D132" s="49">
        <f t="shared" si="5"/>
        <v>1053518.4000000001</v>
      </c>
      <c r="E132" s="48">
        <v>382846.5</v>
      </c>
      <c r="F132" s="49">
        <f t="shared" si="6"/>
        <v>1436364.9000000001</v>
      </c>
      <c r="G132" s="48">
        <v>158470.30000000002</v>
      </c>
      <c r="H132" s="48">
        <f t="shared" si="7"/>
        <v>1594835.2000000002</v>
      </c>
      <c r="I132" s="48">
        <v>22830.3</v>
      </c>
      <c r="J132" s="48">
        <v>441008.69999999995</v>
      </c>
      <c r="K132" s="50">
        <v>-45953.100000000006</v>
      </c>
      <c r="L132" s="49"/>
      <c r="M132" s="49">
        <v>-119305.29999999994</v>
      </c>
      <c r="N132" s="49">
        <f t="shared" si="8"/>
        <v>298580.59999999998</v>
      </c>
      <c r="O132" s="49">
        <f t="shared" si="9"/>
        <v>1893415.8000000003</v>
      </c>
    </row>
    <row r="133" spans="1:15" s="53" customFormat="1" ht="18" x14ac:dyDescent="0.25">
      <c r="A133" s="47" t="s">
        <v>58</v>
      </c>
      <c r="B133" s="48">
        <v>282554.7</v>
      </c>
      <c r="C133" s="48">
        <v>810466.8</v>
      </c>
      <c r="D133" s="49">
        <f t="shared" si="5"/>
        <v>1093021.5</v>
      </c>
      <c r="E133" s="48">
        <v>381790.4</v>
      </c>
      <c r="F133" s="49">
        <f t="shared" si="6"/>
        <v>1474811.9</v>
      </c>
      <c r="G133" s="48">
        <v>157640.1</v>
      </c>
      <c r="H133" s="48">
        <f t="shared" si="7"/>
        <v>1632452</v>
      </c>
      <c r="I133" s="48">
        <v>18656.7</v>
      </c>
      <c r="J133" s="48">
        <v>445588.8</v>
      </c>
      <c r="K133" s="50">
        <v>-32331.199999999953</v>
      </c>
      <c r="L133" s="49"/>
      <c r="M133" s="49">
        <v>-116393.90000000004</v>
      </c>
      <c r="N133" s="49">
        <f t="shared" si="8"/>
        <v>315520.40000000002</v>
      </c>
      <c r="O133" s="49">
        <f t="shared" si="9"/>
        <v>1947972.4</v>
      </c>
    </row>
    <row r="134" spans="1:15" s="53" customFormat="1" ht="18" x14ac:dyDescent="0.25">
      <c r="A134" s="47" t="s">
        <v>59</v>
      </c>
      <c r="B134" s="48">
        <v>276954.09999999998</v>
      </c>
      <c r="C134" s="48">
        <v>821565.3</v>
      </c>
      <c r="D134" s="49">
        <f t="shared" si="5"/>
        <v>1098519.3999999999</v>
      </c>
      <c r="E134" s="48">
        <v>391919.6</v>
      </c>
      <c r="F134" s="49">
        <f t="shared" si="6"/>
        <v>1490439</v>
      </c>
      <c r="G134" s="48">
        <v>175661.30000000002</v>
      </c>
      <c r="H134" s="48">
        <f t="shared" si="7"/>
        <v>1666100.3</v>
      </c>
      <c r="I134" s="48">
        <v>19369.3</v>
      </c>
      <c r="J134" s="48">
        <v>451023.79999999993</v>
      </c>
      <c r="K134" s="50">
        <v>-15195.599999999977</v>
      </c>
      <c r="L134" s="49"/>
      <c r="M134" s="49">
        <v>-120571.00000000001</v>
      </c>
      <c r="N134" s="49">
        <f t="shared" si="8"/>
        <v>334626.49999999994</v>
      </c>
      <c r="O134" s="49">
        <f t="shared" si="9"/>
        <v>2000726.8</v>
      </c>
    </row>
    <row r="135" spans="1:15" s="53" customFormat="1" ht="18" x14ac:dyDescent="0.25">
      <c r="A135" s="47" t="s">
        <v>60</v>
      </c>
      <c r="B135" s="48">
        <v>276458.59999999998</v>
      </c>
      <c r="C135" s="48">
        <v>861554.6</v>
      </c>
      <c r="D135" s="49">
        <f t="shared" si="5"/>
        <v>1138013.2</v>
      </c>
      <c r="E135" s="48">
        <v>392718.3</v>
      </c>
      <c r="F135" s="49">
        <f t="shared" si="6"/>
        <v>1530731.5</v>
      </c>
      <c r="G135" s="48">
        <v>178723</v>
      </c>
      <c r="H135" s="48">
        <f t="shared" si="7"/>
        <v>1709454.5</v>
      </c>
      <c r="I135" s="48">
        <v>21627.200000000001</v>
      </c>
      <c r="J135" s="48">
        <v>456401.8</v>
      </c>
      <c r="K135" s="50">
        <v>-37092.1</v>
      </c>
      <c r="L135" s="49"/>
      <c r="M135" s="49">
        <v>-134318.29999999999</v>
      </c>
      <c r="N135" s="49">
        <f t="shared" si="8"/>
        <v>306618.60000000003</v>
      </c>
      <c r="O135" s="49">
        <f t="shared" si="9"/>
        <v>2016073.1</v>
      </c>
    </row>
    <row r="136" spans="1:15" s="53" customFormat="1" ht="18" x14ac:dyDescent="0.25">
      <c r="A136" s="47" t="s">
        <v>63</v>
      </c>
      <c r="B136" s="48">
        <v>266741.3</v>
      </c>
      <c r="C136" s="48">
        <v>845710.9</v>
      </c>
      <c r="D136" s="49">
        <f t="shared" ref="D136" si="10">SUM(B136:C136)</f>
        <v>1112452.2</v>
      </c>
      <c r="E136" s="48">
        <v>408614.8</v>
      </c>
      <c r="F136" s="49">
        <f t="shared" si="6"/>
        <v>1521067</v>
      </c>
      <c r="G136" s="48">
        <v>176854.2</v>
      </c>
      <c r="H136" s="48">
        <f t="shared" si="7"/>
        <v>1697921.2</v>
      </c>
      <c r="I136" s="48">
        <v>26368.5</v>
      </c>
      <c r="J136" s="48">
        <v>463336</v>
      </c>
      <c r="K136" s="50">
        <v>-37581.4</v>
      </c>
      <c r="L136" s="49"/>
      <c r="M136" s="49">
        <v>-131683.4</v>
      </c>
      <c r="N136" s="49">
        <f t="shared" si="8"/>
        <v>320439.69999999995</v>
      </c>
      <c r="O136" s="49">
        <f t="shared" si="9"/>
        <v>2018360.9</v>
      </c>
    </row>
    <row r="137" spans="1:15" s="53" customFormat="1" ht="18" x14ac:dyDescent="0.25">
      <c r="A137" s="47" t="s">
        <v>64</v>
      </c>
      <c r="B137" s="48">
        <v>269884.7</v>
      </c>
      <c r="C137" s="48">
        <v>893778</v>
      </c>
      <c r="D137" s="49">
        <f t="shared" ref="D137" si="11">SUM(B137:C137)</f>
        <v>1163662.7</v>
      </c>
      <c r="E137" s="48">
        <v>411684.1</v>
      </c>
      <c r="F137" s="49">
        <f t="shared" ref="F137" si="12">D137+E137</f>
        <v>1575346.7999999998</v>
      </c>
      <c r="G137" s="48">
        <v>169361.7</v>
      </c>
      <c r="H137" s="48">
        <f t="shared" ref="H137" si="13">F137+G137</f>
        <v>1744708.4999999998</v>
      </c>
      <c r="I137" s="48">
        <v>20661.5</v>
      </c>
      <c r="J137" s="48">
        <v>476250.1</v>
      </c>
      <c r="K137" s="50">
        <v>-22523</v>
      </c>
      <c r="L137" s="49"/>
      <c r="M137" s="49">
        <v>-125657.5</v>
      </c>
      <c r="N137" s="49">
        <f t="shared" ref="N137" si="14">SUM(I137:M137)</f>
        <v>348731.1</v>
      </c>
      <c r="O137" s="49">
        <f t="shared" ref="O137" si="15">H137+N137</f>
        <v>2093439.5999999996</v>
      </c>
    </row>
    <row r="138" spans="1:15" s="53" customFormat="1" x14ac:dyDescent="0.25">
      <c r="A138" s="59" t="s">
        <v>49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/>
    </row>
    <row r="139" spans="1:15" s="52" customFormat="1" x14ac:dyDescent="0.25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4"/>
    </row>
  </sheetData>
  <mergeCells count="15">
    <mergeCell ref="N5:N7"/>
    <mergeCell ref="B6:D6"/>
    <mergeCell ref="A138:O139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2"/>
  <sheetViews>
    <sheetView workbookViewId="0">
      <pane xSplit="1" ySplit="7" topLeftCell="L28" activePane="bottomRight" state="frozen"/>
      <selection pane="topRight" activeCell="B1" sqref="B1"/>
      <selection pane="bottomLeft" activeCell="A8" sqref="A8"/>
      <selection pane="bottomRight" activeCell="O1" sqref="O1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65</v>
      </c>
      <c r="P1" s="2"/>
      <c r="Q1" s="2"/>
      <c r="R1" s="19"/>
    </row>
    <row r="2" spans="1:25" s="32" customFormat="1" ht="18.75" x14ac:dyDescent="0.3">
      <c r="A2" s="27"/>
      <c r="B2" s="28" t="s">
        <v>39</v>
      </c>
      <c r="C2" s="29"/>
      <c r="D2" s="29"/>
      <c r="E2" s="29"/>
      <c r="F2" s="29"/>
      <c r="G2" s="28" t="s">
        <v>40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41</v>
      </c>
      <c r="B4" s="58" t="s">
        <v>42</v>
      </c>
      <c r="C4" s="58"/>
      <c r="D4" s="58"/>
      <c r="E4" s="58"/>
      <c r="F4" s="58"/>
      <c r="G4" s="58"/>
      <c r="H4" s="58"/>
      <c r="I4" s="58" t="s">
        <v>38</v>
      </c>
      <c r="J4" s="58"/>
      <c r="K4" s="58"/>
      <c r="L4" s="58"/>
      <c r="M4" s="58"/>
      <c r="N4" s="58"/>
      <c r="O4" s="55" t="s">
        <v>45</v>
      </c>
    </row>
    <row r="5" spans="1:25" s="38" customFormat="1" ht="15.75" customHeight="1" x14ac:dyDescent="0.35">
      <c r="A5" s="69"/>
      <c r="B5" s="58" t="s">
        <v>31</v>
      </c>
      <c r="C5" s="58"/>
      <c r="D5" s="58"/>
      <c r="E5" s="58"/>
      <c r="F5" s="58"/>
      <c r="G5" s="71" t="s">
        <v>32</v>
      </c>
      <c r="H5" s="72" t="s">
        <v>2</v>
      </c>
      <c r="I5" s="65" t="s">
        <v>43</v>
      </c>
      <c r="J5" s="65" t="s">
        <v>34</v>
      </c>
      <c r="K5" s="65" t="s">
        <v>35</v>
      </c>
      <c r="L5" s="65" t="s">
        <v>44</v>
      </c>
      <c r="M5" s="55" t="s">
        <v>37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29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28</v>
      </c>
      <c r="C7" s="44" t="s">
        <v>46</v>
      </c>
      <c r="D7" s="44" t="s">
        <v>2</v>
      </c>
      <c r="E7" s="43" t="s">
        <v>30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50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0" si="7">D37+E37</f>
        <v>967836.19999999972</v>
      </c>
      <c r="G37" s="48">
        <v>136241.59999999995</v>
      </c>
      <c r="H37" s="48">
        <f t="shared" ref="H37:H50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50" si="9">SUM(I37:M37)</f>
        <v>295568.90000000008</v>
      </c>
      <c r="O37" s="49">
        <f t="shared" ref="O37:O50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si="6"/>
        <v>995743</v>
      </c>
      <c r="E47" s="48">
        <v>345184</v>
      </c>
      <c r="F47" s="49">
        <f t="shared" si="7"/>
        <v>1340927</v>
      </c>
      <c r="G47" s="48">
        <v>158586.29999999999</v>
      </c>
      <c r="H47" s="48">
        <f t="shared" si="8"/>
        <v>1499513.3</v>
      </c>
      <c r="I47" s="48">
        <v>17665.900000000001</v>
      </c>
      <c r="J47" s="48">
        <v>419159.7</v>
      </c>
      <c r="K47" s="50">
        <v>-3474.5</v>
      </c>
      <c r="L47" s="49"/>
      <c r="M47" s="49">
        <v>-82108.399999999994</v>
      </c>
      <c r="N47" s="49">
        <f t="shared" si="9"/>
        <v>351242.70000000007</v>
      </c>
      <c r="O47" s="49">
        <f t="shared" si="10"/>
        <v>1850756</v>
      </c>
      <c r="P47" s="53"/>
      <c r="Q47" s="53"/>
    </row>
    <row r="48" spans="1:17" s="53" customFormat="1" ht="18" x14ac:dyDescent="0.25">
      <c r="A48" s="47" t="s">
        <v>55</v>
      </c>
      <c r="B48" s="48">
        <v>249515.69999999998</v>
      </c>
      <c r="C48" s="48">
        <v>778473.79999999993</v>
      </c>
      <c r="D48" s="49">
        <f t="shared" si="6"/>
        <v>1027989.4999999999</v>
      </c>
      <c r="E48" s="48">
        <v>366927.89999999991</v>
      </c>
      <c r="F48" s="49">
        <f t="shared" si="7"/>
        <v>1394917.4</v>
      </c>
      <c r="G48" s="48">
        <v>171240.60000000003</v>
      </c>
      <c r="H48" s="48">
        <f t="shared" si="8"/>
        <v>1566158</v>
      </c>
      <c r="I48" s="48">
        <v>25616.3</v>
      </c>
      <c r="J48" s="48">
        <v>421763.8</v>
      </c>
      <c r="K48" s="50">
        <v>-40601.500000000058</v>
      </c>
      <c r="L48" s="49"/>
      <c r="M48" s="49">
        <v>-97046.700000000012</v>
      </c>
      <c r="N48" s="49">
        <f t="shared" si="9"/>
        <v>309731.89999999991</v>
      </c>
      <c r="O48" s="49">
        <f t="shared" si="10"/>
        <v>1875889.9</v>
      </c>
    </row>
    <row r="49" spans="1:15" s="53" customFormat="1" ht="18" x14ac:dyDescent="0.25">
      <c r="A49" s="47" t="s">
        <v>58</v>
      </c>
      <c r="B49" s="48">
        <v>282554.7</v>
      </c>
      <c r="C49" s="48">
        <v>810466.8</v>
      </c>
      <c r="D49" s="49">
        <f t="shared" si="6"/>
        <v>1093021.5</v>
      </c>
      <c r="E49" s="48">
        <v>381790.4</v>
      </c>
      <c r="F49" s="49">
        <f t="shared" si="7"/>
        <v>1474811.9</v>
      </c>
      <c r="G49" s="48">
        <v>157640.1</v>
      </c>
      <c r="H49" s="48">
        <f t="shared" si="8"/>
        <v>1632452</v>
      </c>
      <c r="I49" s="48">
        <v>18656.7</v>
      </c>
      <c r="J49" s="48">
        <v>445588.8</v>
      </c>
      <c r="K49" s="50">
        <v>-32331.199999999953</v>
      </c>
      <c r="L49" s="49"/>
      <c r="M49" s="49">
        <v>-116393.90000000004</v>
      </c>
      <c r="N49" s="49">
        <f t="shared" si="9"/>
        <v>315520.40000000002</v>
      </c>
      <c r="O49" s="49">
        <f t="shared" si="10"/>
        <v>1947972.4</v>
      </c>
    </row>
    <row r="50" spans="1:15" s="53" customFormat="1" ht="18" x14ac:dyDescent="0.25">
      <c r="A50" s="47" t="s">
        <v>63</v>
      </c>
      <c r="B50" s="48">
        <v>266741.3</v>
      </c>
      <c r="C50" s="48">
        <v>845710.9</v>
      </c>
      <c r="D50" s="49">
        <f t="shared" si="6"/>
        <v>1112452.2</v>
      </c>
      <c r="E50" s="48">
        <v>408614.8</v>
      </c>
      <c r="F50" s="49">
        <f t="shared" si="7"/>
        <v>1521067</v>
      </c>
      <c r="G50" s="48">
        <v>176854.2</v>
      </c>
      <c r="H50" s="48">
        <f t="shared" si="8"/>
        <v>1697921.2</v>
      </c>
      <c r="I50" s="48">
        <v>26368.5</v>
      </c>
      <c r="J50" s="48">
        <v>463336</v>
      </c>
      <c r="K50" s="50">
        <v>-37581.4</v>
      </c>
      <c r="L50" s="49"/>
      <c r="M50" s="49">
        <v>-131683.4</v>
      </c>
      <c r="N50" s="49">
        <f t="shared" si="9"/>
        <v>320439.69999999995</v>
      </c>
      <c r="O50" s="49">
        <f t="shared" si="10"/>
        <v>2018360.9</v>
      </c>
    </row>
    <row r="51" spans="1:15" s="53" customFormat="1" x14ac:dyDescent="0.25">
      <c r="A51" s="59" t="s">
        <v>49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</row>
    <row r="52" spans="1:15" s="52" customFormat="1" x14ac:dyDescent="0.2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</sheetData>
  <mergeCells count="15">
    <mergeCell ref="A51:O52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0"/>
  <sheetViews>
    <sheetView tabSelected="1" workbookViewId="0">
      <pane xSplit="1" ySplit="7" topLeftCell="M8" activePane="bottomRight" state="frozen"/>
      <selection pane="topRight" activeCell="B1" sqref="B1"/>
      <selection pane="bottomLeft" activeCell="A8" sqref="A8"/>
      <selection pane="bottomRight" activeCell="O1" sqref="O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65</v>
      </c>
      <c r="P1" s="5"/>
      <c r="Q1" s="2"/>
      <c r="S1" s="19"/>
    </row>
    <row r="2" spans="1:25" s="32" customFormat="1" ht="18.75" x14ac:dyDescent="0.3">
      <c r="A2" s="27"/>
      <c r="B2" s="28" t="s">
        <v>39</v>
      </c>
      <c r="C2" s="29"/>
      <c r="D2" s="29"/>
      <c r="E2" s="29"/>
      <c r="F2" s="29"/>
      <c r="G2" s="28" t="s">
        <v>40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8" t="s">
        <v>41</v>
      </c>
      <c r="B4" s="58" t="s">
        <v>42</v>
      </c>
      <c r="C4" s="58"/>
      <c r="D4" s="58"/>
      <c r="E4" s="58"/>
      <c r="F4" s="58"/>
      <c r="G4" s="58"/>
      <c r="H4" s="58"/>
      <c r="I4" s="58" t="s">
        <v>38</v>
      </c>
      <c r="J4" s="58"/>
      <c r="K4" s="58"/>
      <c r="L4" s="58"/>
      <c r="M4" s="58"/>
      <c r="N4" s="58"/>
      <c r="O4" s="55" t="s">
        <v>45</v>
      </c>
    </row>
    <row r="5" spans="1:25" s="38" customFormat="1" ht="15.75" customHeight="1" x14ac:dyDescent="0.35">
      <c r="A5" s="69"/>
      <c r="B5" s="58" t="s">
        <v>31</v>
      </c>
      <c r="C5" s="58"/>
      <c r="D5" s="58"/>
      <c r="E5" s="58"/>
      <c r="F5" s="58"/>
      <c r="G5" s="71" t="s">
        <v>32</v>
      </c>
      <c r="H5" s="72" t="s">
        <v>2</v>
      </c>
      <c r="I5" s="65" t="s">
        <v>43</v>
      </c>
      <c r="J5" s="65" t="s">
        <v>34</v>
      </c>
      <c r="K5" s="65" t="s">
        <v>35</v>
      </c>
      <c r="L5" s="65" t="s">
        <v>44</v>
      </c>
      <c r="M5" s="55" t="s">
        <v>37</v>
      </c>
      <c r="N5" s="55" t="s">
        <v>2</v>
      </c>
      <c r="O5" s="56"/>
    </row>
    <row r="6" spans="1:25" s="38" customFormat="1" ht="15.75" customHeight="1" x14ac:dyDescent="0.35">
      <c r="A6" s="69"/>
      <c r="B6" s="58" t="s">
        <v>29</v>
      </c>
      <c r="C6" s="58"/>
      <c r="D6" s="58"/>
      <c r="E6" s="42"/>
      <c r="F6" s="42"/>
      <c r="G6" s="71"/>
      <c r="H6" s="72"/>
      <c r="I6" s="66"/>
      <c r="J6" s="66"/>
      <c r="K6" s="66"/>
      <c r="L6" s="66"/>
      <c r="M6" s="56"/>
      <c r="N6" s="56"/>
      <c r="O6" s="56"/>
      <c r="P6" s="39"/>
      <c r="Q6" s="39"/>
      <c r="R6" s="39"/>
      <c r="S6" s="39"/>
    </row>
    <row r="7" spans="1:25" s="38" customFormat="1" ht="56.25" x14ac:dyDescent="0.35">
      <c r="A7" s="70"/>
      <c r="B7" s="43" t="s">
        <v>28</v>
      </c>
      <c r="C7" s="44" t="s">
        <v>46</v>
      </c>
      <c r="D7" s="44" t="s">
        <v>2</v>
      </c>
      <c r="E7" s="43" t="s">
        <v>30</v>
      </c>
      <c r="F7" s="44" t="s">
        <v>2</v>
      </c>
      <c r="G7" s="71"/>
      <c r="H7" s="72" t="s">
        <v>2</v>
      </c>
      <c r="I7" s="67"/>
      <c r="J7" s="67"/>
      <c r="K7" s="67"/>
      <c r="L7" s="67"/>
      <c r="M7" s="57"/>
      <c r="N7" s="57"/>
      <c r="O7" s="57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7" si="0">SUM(B8:C8)</f>
        <v>319685.60000000003</v>
      </c>
      <c r="E8" s="48">
        <v>99838.999999999985</v>
      </c>
      <c r="F8" s="49">
        <f t="shared" ref="F8:F17" si="1">D8+E8</f>
        <v>419524.60000000003</v>
      </c>
      <c r="G8" s="48">
        <v>63073.699999999953</v>
      </c>
      <c r="H8" s="48">
        <f t="shared" ref="H8:H17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7" si="3">SUM(I8:M8)</f>
        <v>157387.5</v>
      </c>
      <c r="O8" s="49">
        <f t="shared" ref="O8:O17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si="0"/>
        <v>995743</v>
      </c>
      <c r="E17" s="48">
        <v>345184</v>
      </c>
      <c r="F17" s="49">
        <f t="shared" si="1"/>
        <v>1340927</v>
      </c>
      <c r="G17" s="48">
        <v>158586.29999999999</v>
      </c>
      <c r="H17" s="48">
        <f t="shared" si="2"/>
        <v>1499513.3</v>
      </c>
      <c r="I17" s="48">
        <v>17665.900000000001</v>
      </c>
      <c r="J17" s="48">
        <v>419159.7</v>
      </c>
      <c r="K17" s="50">
        <v>-3474.5</v>
      </c>
      <c r="L17" s="49"/>
      <c r="M17" s="49">
        <v>-82108.399999999994</v>
      </c>
      <c r="N17" s="49">
        <f t="shared" si="3"/>
        <v>351242.70000000007</v>
      </c>
      <c r="O17" s="49">
        <f t="shared" si="4"/>
        <v>1850756</v>
      </c>
      <c r="P17" s="53"/>
      <c r="Q17" s="53"/>
    </row>
    <row r="18" spans="1:17" s="53" customFormat="1" x14ac:dyDescent="0.25">
      <c r="A18" s="59" t="s">
        <v>49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</row>
    <row r="19" spans="1:17" s="52" customFormat="1" x14ac:dyDescent="0.2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7" s="54" customFormat="1" x14ac:dyDescent="0.25"/>
  </sheetData>
  <mergeCells count="15">
    <mergeCell ref="A18:O19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2019-01-25T05:46:50Z</dcterms:modified>
</cp:coreProperties>
</file>