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N20" i="6" l="1"/>
  <c r="M20" i="6"/>
  <c r="D20" i="6"/>
  <c r="F20" i="6" s="1"/>
  <c r="H20" i="6" s="1"/>
  <c r="O20" i="6" s="1"/>
  <c r="M19" i="6"/>
  <c r="N19" i="6" s="1"/>
  <c r="D19" i="6"/>
  <c r="F19" i="6" s="1"/>
  <c r="H19" i="6" s="1"/>
  <c r="M61" i="5"/>
  <c r="N61" i="5" s="1"/>
  <c r="D61" i="5"/>
  <c r="F61" i="5" s="1"/>
  <c r="H61" i="5" s="1"/>
  <c r="M60" i="5"/>
  <c r="N60" i="5" s="1"/>
  <c r="D60" i="5"/>
  <c r="F60" i="5" s="1"/>
  <c r="H60" i="5" s="1"/>
  <c r="M59" i="5"/>
  <c r="N59" i="5" s="1"/>
  <c r="D59" i="5"/>
  <c r="F59" i="5" s="1"/>
  <c r="H59" i="5" s="1"/>
  <c r="O59" i="5" s="1"/>
  <c r="M58" i="5"/>
  <c r="N58" i="5" s="1"/>
  <c r="D58" i="5"/>
  <c r="F58" i="5" s="1"/>
  <c r="H58" i="5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O55" i="5" s="1"/>
  <c r="M54" i="5"/>
  <c r="N54" i="5" s="1"/>
  <c r="D54" i="5"/>
  <c r="F54" i="5" s="1"/>
  <c r="H54" i="5" s="1"/>
  <c r="M169" i="4"/>
  <c r="N169" i="4" s="1"/>
  <c r="D169" i="4"/>
  <c r="F169" i="4" s="1"/>
  <c r="H169" i="4" s="1"/>
  <c r="M168" i="4"/>
  <c r="N168" i="4" s="1"/>
  <c r="D168" i="4"/>
  <c r="F168" i="4" s="1"/>
  <c r="H168" i="4" s="1"/>
  <c r="M167" i="4"/>
  <c r="N167" i="4" s="1"/>
  <c r="D167" i="4"/>
  <c r="F167" i="4" s="1"/>
  <c r="H167" i="4" s="1"/>
  <c r="M166" i="4"/>
  <c r="N166" i="4" s="1"/>
  <c r="D166" i="4"/>
  <c r="F166" i="4" s="1"/>
  <c r="H166" i="4" s="1"/>
  <c r="M165" i="4"/>
  <c r="N165" i="4" s="1"/>
  <c r="D165" i="4"/>
  <c r="F165" i="4" s="1"/>
  <c r="H165" i="4" s="1"/>
  <c r="N164" i="4"/>
  <c r="D164" i="4"/>
  <c r="F164" i="4" s="1"/>
  <c r="H164" i="4" s="1"/>
  <c r="M163" i="4"/>
  <c r="N163" i="4" s="1"/>
  <c r="D163" i="4"/>
  <c r="F163" i="4" s="1"/>
  <c r="H163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O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O148" i="4" s="1"/>
  <c r="N147" i="4"/>
  <c r="D147" i="4"/>
  <c r="F147" i="4" s="1"/>
  <c r="H147" i="4" s="1"/>
  <c r="O147" i="4" s="1"/>
  <c r="N146" i="4"/>
  <c r="D146" i="4"/>
  <c r="F146" i="4" s="1"/>
  <c r="H146" i="4" s="1"/>
  <c r="O19" i="6" l="1"/>
  <c r="O57" i="5"/>
  <c r="O61" i="5"/>
  <c r="O54" i="5"/>
  <c r="O58" i="5"/>
  <c r="O60" i="5"/>
  <c r="O56" i="5"/>
  <c r="O152" i="4"/>
  <c r="O149" i="4"/>
  <c r="O163" i="4"/>
  <c r="O167" i="4"/>
  <c r="O160" i="4"/>
  <c r="O165" i="4"/>
  <c r="O168" i="4"/>
  <c r="O161" i="4"/>
  <c r="O154" i="4"/>
  <c r="O164" i="4"/>
  <c r="O169" i="4"/>
  <c r="O153" i="4"/>
  <c r="O156" i="4"/>
  <c r="O157" i="4"/>
  <c r="O146" i="4"/>
  <c r="O150" i="4"/>
  <c r="O155" i="4"/>
  <c r="O158" i="4"/>
  <c r="O166" i="4"/>
  <c r="O159" i="4"/>
  <c r="O162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0" i="4" s="1"/>
  <c r="O144" i="4" l="1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<sst xmlns="http://schemas.openxmlformats.org/spreadsheetml/2006/main" count="224" uniqueCount="59">
  <si>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</si>
  <si>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</si>
  <si>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</si>
  <si>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</si>
  <si>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</si>
  <si>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</si>
  <si>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</si>
  <si>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</si>
  <si>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</si>
  <si>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</si>
  <si>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</si>
  <si>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</si>
  <si>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</si>
  <si>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</si>
  <si>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</si>
  <si>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</si>
  <si>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</si>
  <si>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</si>
  <si>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</si>
  <si>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</si>
  <si>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</si>
  <si>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</si>
  <si>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</si>
  <si>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</si>
  <si>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</si>
  <si>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</si>
  <si>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</si>
  <si>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</si>
  <si>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</si>
  <si>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</si>
  <si>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</si>
  <si>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</si>
  <si>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</si>
  <si>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</si>
  <si>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</si>
  <si>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</si>
  <si>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</si>
  <si>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</si>
  <si>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</si>
  <si>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</si>
  <si>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</si>
  <si>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</si>
  <si>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</si>
  <si>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</si>
  <si>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</si>
  <si>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</si>
  <si>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</si>
  <si>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</si>
  <si>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</si>
  <si>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</si>
  <si>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</si>
  <si>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</si>
  <si>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</si>
  <si>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</si>
  <si>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2020</t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</si>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</sst>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abSelected="1" topLeftCell="D1" workbookViewId="0">
      <selection activeCell="E11" sqref="E11:E12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44377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55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71"/>
  <sheetViews>
    <sheetView workbookViewId="0">
      <pane xSplit="1" ySplit="7" topLeftCell="M161" activePane="bottomRight" state="frozen"/>
      <selection pane="topRight" activeCell="B1" sqref="B1"/>
      <selection pane="bottomLeft" activeCell="A8" sqref="A8"/>
      <selection pane="bottomRight" activeCell="A170" sqref="A170:O171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69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69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69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45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45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ref="D146:D169" si="14">SUM(B146:C146)</f>
        <v>1406706.1</v>
      </c>
      <c r="E146" s="48">
        <v>453810.73333333334</v>
      </c>
      <c r="F146" s="49">
        <f t="shared" si="6"/>
        <v>1860516.8333333335</v>
      </c>
      <c r="G146" s="48">
        <v>181531.50000000003</v>
      </c>
      <c r="H146" s="48">
        <f t="shared" si="7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ref="N146:N169" si="15">SUM(I146:M146)</f>
        <v>340154.3000000001</v>
      </c>
      <c r="O146" s="49">
        <f t="shared" si="9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14"/>
        <v>1437591.6</v>
      </c>
      <c r="E147" s="48">
        <v>459121.96666666667</v>
      </c>
      <c r="F147" s="49">
        <f t="shared" si="6"/>
        <v>1896713.5666666669</v>
      </c>
      <c r="G147" s="48">
        <v>179118.5</v>
      </c>
      <c r="H147" s="48">
        <f t="shared" si="7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5"/>
        <v>322582.49999999988</v>
      </c>
      <c r="O147" s="49">
        <f t="shared" si="9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14"/>
        <v>1435568.7000000002</v>
      </c>
      <c r="E148" s="48">
        <v>454128</v>
      </c>
      <c r="F148" s="49">
        <f t="shared" si="6"/>
        <v>1889696.7000000002</v>
      </c>
      <c r="G148" s="48">
        <v>185112.4</v>
      </c>
      <c r="H148" s="48">
        <f t="shared" si="7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5"/>
        <v>380017.69999999995</v>
      </c>
      <c r="O148" s="49">
        <f t="shared" si="9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14"/>
        <v>1419043.2333333334</v>
      </c>
      <c r="E149" s="48">
        <v>476498.96666666673</v>
      </c>
      <c r="F149" s="49">
        <f t="shared" si="6"/>
        <v>1895542.2000000002</v>
      </c>
      <c r="G149" s="48">
        <v>182921.19999999995</v>
      </c>
      <c r="H149" s="48">
        <f t="shared" si="7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5"/>
        <v>397659.4</v>
      </c>
      <c r="O149" s="49">
        <f t="shared" si="9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14"/>
        <v>1360672.0666666667</v>
      </c>
      <c r="E150" s="48">
        <v>559743.83333333326</v>
      </c>
      <c r="F150" s="49">
        <f t="shared" si="6"/>
        <v>1920415.9</v>
      </c>
      <c r="G150" s="48">
        <v>190110.90000000002</v>
      </c>
      <c r="H150" s="48">
        <f t="shared" si="7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5"/>
        <v>411994.69999999995</v>
      </c>
      <c r="O150" s="49">
        <f t="shared" si="9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14"/>
        <v>1430096.7999999998</v>
      </c>
      <c r="E151" s="48">
        <v>584633</v>
      </c>
      <c r="F151" s="49">
        <f t="shared" si="6"/>
        <v>2014729.7999999998</v>
      </c>
      <c r="G151" s="48">
        <v>188088.8</v>
      </c>
      <c r="H151" s="48">
        <f t="shared" si="7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15"/>
        <v>418426.40000000008</v>
      </c>
      <c r="O151" s="49">
        <f t="shared" si="9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14"/>
        <v>1412832.9000000004</v>
      </c>
      <c r="E152" s="48">
        <v>593099.96666666656</v>
      </c>
      <c r="F152" s="49">
        <f t="shared" si="6"/>
        <v>2005932.8666666669</v>
      </c>
      <c r="G152" s="48">
        <v>190696.59999999998</v>
      </c>
      <c r="H152" s="48">
        <f t="shared" si="7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15"/>
        <v>423493.13333333354</v>
      </c>
      <c r="O152" s="49">
        <f t="shared" si="9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14"/>
        <v>1430024.0999999999</v>
      </c>
      <c r="E153" s="48">
        <v>608829.43333333347</v>
      </c>
      <c r="F153" s="49">
        <f t="shared" si="6"/>
        <v>2038853.5333333332</v>
      </c>
      <c r="G153" s="48">
        <v>192620.2</v>
      </c>
      <c r="H153" s="48">
        <f t="shared" si="7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5"/>
        <v>443526.76666666666</v>
      </c>
      <c r="O153" s="49">
        <f t="shared" si="9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14"/>
        <v>1412881.2999999998</v>
      </c>
      <c r="E154" s="48">
        <v>609190.6</v>
      </c>
      <c r="F154" s="49">
        <f t="shared" si="6"/>
        <v>2022071.9</v>
      </c>
      <c r="G154" s="48">
        <v>190685.09999999998</v>
      </c>
      <c r="H154" s="48">
        <f t="shared" si="7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5"/>
        <v>410835.6</v>
      </c>
      <c r="O154" s="49">
        <f t="shared" si="9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14"/>
        <v>1440577.0666666667</v>
      </c>
      <c r="E155" s="48">
        <v>622889.10000000009</v>
      </c>
      <c r="F155" s="49">
        <f t="shared" si="6"/>
        <v>2063466.1666666667</v>
      </c>
      <c r="G155" s="48">
        <v>193470.40000000002</v>
      </c>
      <c r="H155" s="48">
        <f t="shared" si="7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5"/>
        <v>389893.46666666644</v>
      </c>
      <c r="O155" s="49">
        <f t="shared" si="9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14"/>
        <v>1441785.6333333335</v>
      </c>
      <c r="E156" s="48">
        <v>632402.19999999995</v>
      </c>
      <c r="F156" s="49">
        <f t="shared" si="6"/>
        <v>2074187.8333333335</v>
      </c>
      <c r="G156" s="48">
        <v>192666.99999999997</v>
      </c>
      <c r="H156" s="48">
        <f t="shared" si="7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5"/>
        <v>394292.53333333338</v>
      </c>
      <c r="O156" s="49">
        <f t="shared" si="9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14"/>
        <v>1558272.0999999999</v>
      </c>
      <c r="E157" s="48">
        <v>642361.4</v>
      </c>
      <c r="F157" s="49">
        <f t="shared" si="6"/>
        <v>2200633.5</v>
      </c>
      <c r="G157" s="48">
        <v>200919</v>
      </c>
      <c r="H157" s="48">
        <f t="shared" si="7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5"/>
        <v>370470.89999999985</v>
      </c>
      <c r="O157" s="49">
        <f t="shared" si="9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si="14"/>
        <v>1536782</v>
      </c>
      <c r="E158" s="48">
        <v>696045.6333333333</v>
      </c>
      <c r="F158" s="49">
        <f t="shared" si="6"/>
        <v>2232827.6333333333</v>
      </c>
      <c r="G158" s="48">
        <v>213647.3</v>
      </c>
      <c r="H158" s="48">
        <f t="shared" si="7"/>
        <v>2446474.9333333331</v>
      </c>
      <c r="I158" s="48">
        <v>56940</v>
      </c>
      <c r="J158" s="48">
        <v>638432.3666666667</v>
      </c>
      <c r="K158" s="50">
        <v>28749.3</v>
      </c>
      <c r="L158" s="49"/>
      <c r="M158" s="49">
        <f>2166.5-325443.5</f>
        <v>-323277</v>
      </c>
      <c r="N158" s="49">
        <f t="shared" si="15"/>
        <v>400844.66666666674</v>
      </c>
      <c r="O158" s="49">
        <f t="shared" si="9"/>
        <v>2847319.5999999996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14"/>
        <v>1581148.8</v>
      </c>
      <c r="E159" s="48">
        <v>705981.7666666666</v>
      </c>
      <c r="F159" s="49">
        <f t="shared" si="6"/>
        <v>2287130.5666666664</v>
      </c>
      <c r="G159" s="48">
        <v>211594.8</v>
      </c>
      <c r="H159" s="48">
        <f t="shared" si="7"/>
        <v>2498725.3666666662</v>
      </c>
      <c r="I159" s="48">
        <v>60606</v>
      </c>
      <c r="J159" s="48">
        <v>616904.6333333333</v>
      </c>
      <c r="K159" s="50">
        <v>33345</v>
      </c>
      <c r="L159" s="49"/>
      <c r="M159" s="49">
        <f>2203.4-310512.1</f>
        <v>-308308.69999999995</v>
      </c>
      <c r="N159" s="49">
        <f t="shared" si="15"/>
        <v>402546.93333333335</v>
      </c>
      <c r="O159" s="49">
        <f t="shared" si="9"/>
        <v>2901272.3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14"/>
        <v>1685122.6</v>
      </c>
      <c r="E160" s="48">
        <v>678223.39999999991</v>
      </c>
      <c r="F160" s="49">
        <f t="shared" si="6"/>
        <v>2363346</v>
      </c>
      <c r="G160" s="48">
        <v>214148.39999999997</v>
      </c>
      <c r="H160" s="48">
        <f t="shared" si="7"/>
        <v>2577494.4</v>
      </c>
      <c r="I160" s="48">
        <v>65861.7</v>
      </c>
      <c r="J160" s="48">
        <v>648725.4</v>
      </c>
      <c r="K160" s="50">
        <v>38886.800000000047</v>
      </c>
      <c r="L160" s="49"/>
      <c r="M160" s="49">
        <f>2240.2-198051.8</f>
        <v>-195811.59999999998</v>
      </c>
      <c r="N160" s="49">
        <f t="shared" si="15"/>
        <v>557662.30000000005</v>
      </c>
      <c r="O160" s="49">
        <f t="shared" si="9"/>
        <v>3135156.7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14"/>
        <v>1675310.5666666667</v>
      </c>
      <c r="E161" s="48">
        <v>694771.8666666667</v>
      </c>
      <c r="F161" s="49">
        <f t="shared" si="6"/>
        <v>2370082.4333333336</v>
      </c>
      <c r="G161" s="48">
        <v>212334.90000000002</v>
      </c>
      <c r="H161" s="48">
        <f t="shared" si="7"/>
        <v>2582417.3333333335</v>
      </c>
      <c r="I161" s="48">
        <v>61430.1</v>
      </c>
      <c r="J161" s="48">
        <v>660664.93333333347</v>
      </c>
      <c r="K161" s="50">
        <v>27567.566666666768</v>
      </c>
      <c r="L161" s="49"/>
      <c r="M161" s="49">
        <f>2063-214618.6</f>
        <v>-212555.6</v>
      </c>
      <c r="N161" s="49">
        <f t="shared" si="15"/>
        <v>537107.00000000023</v>
      </c>
      <c r="O161" s="49">
        <f t="shared" si="9"/>
        <v>3119524.333333334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14"/>
        <v>1732103.7333333334</v>
      </c>
      <c r="E162" s="48">
        <v>711189.33333333326</v>
      </c>
      <c r="F162" s="49">
        <f t="shared" si="6"/>
        <v>2443293.0666666664</v>
      </c>
      <c r="G162" s="48">
        <v>217309.30000000002</v>
      </c>
      <c r="H162" s="48">
        <f t="shared" si="7"/>
        <v>2660602.3666666662</v>
      </c>
      <c r="I162" s="48">
        <v>58995.199999999997</v>
      </c>
      <c r="J162" s="48">
        <v>670968.86666666658</v>
      </c>
      <c r="K162" s="50">
        <v>7042.8333333333139</v>
      </c>
      <c r="L162" s="49"/>
      <c r="M162" s="49">
        <f>1885.7-239110.9</f>
        <v>-237225.19999999998</v>
      </c>
      <c r="N162" s="49">
        <f t="shared" si="15"/>
        <v>499781.69999999995</v>
      </c>
      <c r="O162" s="49">
        <f t="shared" si="9"/>
        <v>3160384.0666666664</v>
      </c>
      <c r="P162" s="53"/>
      <c r="Q162" s="53"/>
    </row>
    <row r="163" spans="1:17" s="52" customFormat="1" x14ac:dyDescent="0.25">
      <c r="A163" s="47">
        <v>44196</v>
      </c>
      <c r="B163" s="48">
        <v>433279.2</v>
      </c>
      <c r="C163" s="48">
        <v>1369841.3000000003</v>
      </c>
      <c r="D163" s="49">
        <f t="shared" si="14"/>
        <v>1803120.5000000002</v>
      </c>
      <c r="E163" s="48">
        <v>723397.99999999988</v>
      </c>
      <c r="F163" s="49">
        <f t="shared" si="6"/>
        <v>2526518.5</v>
      </c>
      <c r="G163" s="48">
        <v>207328.49999999997</v>
      </c>
      <c r="H163" s="48">
        <f t="shared" si="7"/>
        <v>2733847</v>
      </c>
      <c r="I163" s="48">
        <v>63218.3</v>
      </c>
      <c r="J163" s="48">
        <v>656423.30000000005</v>
      </c>
      <c r="K163" s="50">
        <v>45705</v>
      </c>
      <c r="L163" s="49"/>
      <c r="M163" s="49">
        <f>2040.4-222761.5</f>
        <v>-220721.1</v>
      </c>
      <c r="N163" s="49">
        <f t="shared" si="15"/>
        <v>544625.50000000012</v>
      </c>
      <c r="O163" s="49">
        <f t="shared" si="9"/>
        <v>3278472.5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14"/>
        <v>1823327.2666666666</v>
      </c>
      <c r="E164" s="48">
        <v>727016.46666666679</v>
      </c>
      <c r="F164" s="49">
        <f t="shared" si="6"/>
        <v>2550343.7333333334</v>
      </c>
      <c r="G164" s="48">
        <v>221420.39999999997</v>
      </c>
      <c r="H164" s="48">
        <f t="shared" si="7"/>
        <v>2771764.1333333333</v>
      </c>
      <c r="I164" s="48">
        <v>64791.399999999994</v>
      </c>
      <c r="J164" s="48">
        <v>667956.30000000005</v>
      </c>
      <c r="K164" s="50">
        <v>31567</v>
      </c>
      <c r="L164" s="49"/>
      <c r="M164" s="50">
        <v>-244680.64439999999</v>
      </c>
      <c r="N164" s="49">
        <f t="shared" si="15"/>
        <v>519634.05560000008</v>
      </c>
      <c r="O164" s="49">
        <f t="shared" si="9"/>
        <v>3291398.1889333334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14"/>
        <v>1838052.4333333333</v>
      </c>
      <c r="E165" s="48">
        <v>750924.83333333337</v>
      </c>
      <c r="F165" s="49">
        <f t="shared" si="6"/>
        <v>2588977.2666666666</v>
      </c>
      <c r="G165" s="48">
        <v>223798.89999999997</v>
      </c>
      <c r="H165" s="48">
        <f t="shared" si="7"/>
        <v>2812776.1666666665</v>
      </c>
      <c r="I165" s="48">
        <v>66010.299999999988</v>
      </c>
      <c r="J165" s="48">
        <v>692501</v>
      </c>
      <c r="K165" s="50">
        <v>29791.300000000047</v>
      </c>
      <c r="L165" s="49"/>
      <c r="M165" s="49">
        <f>2607.7-250433.2</f>
        <v>-247825.5</v>
      </c>
      <c r="N165" s="49">
        <f t="shared" si="15"/>
        <v>540477.10000000009</v>
      </c>
      <c r="O165" s="49">
        <f t="shared" si="9"/>
        <v>3353253.2666666666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14"/>
        <v>1842008.1999999997</v>
      </c>
      <c r="E166" s="48">
        <v>773663.29999999993</v>
      </c>
      <c r="F166" s="49">
        <f t="shared" si="6"/>
        <v>2615671.4999999995</v>
      </c>
      <c r="G166" s="48">
        <v>224018.69999999992</v>
      </c>
      <c r="H166" s="48">
        <f t="shared" si="7"/>
        <v>2839690.1999999993</v>
      </c>
      <c r="I166" s="48">
        <v>64851.1</v>
      </c>
      <c r="J166" s="48">
        <v>675528.2</v>
      </c>
      <c r="K166" s="50">
        <v>107070.19999999992</v>
      </c>
      <c r="L166" s="49"/>
      <c r="M166" s="49">
        <f>2891.3-263499.5</f>
        <v>-260608.2</v>
      </c>
      <c r="N166" s="49">
        <f t="shared" si="15"/>
        <v>586841.29999999981</v>
      </c>
      <c r="O166" s="49">
        <f t="shared" si="9"/>
        <v>3426531.4999999991</v>
      </c>
      <c r="P166" s="53"/>
      <c r="Q166" s="53"/>
    </row>
    <row r="167" spans="1:17" s="52" customFormat="1" ht="18" x14ac:dyDescent="0.25">
      <c r="A167" s="47" t="s">
        <v>56</v>
      </c>
      <c r="B167" s="48">
        <v>408506.6</v>
      </c>
      <c r="C167" s="48">
        <v>1411283.2999999998</v>
      </c>
      <c r="D167" s="49">
        <f t="shared" si="14"/>
        <v>1819789.9</v>
      </c>
      <c r="E167" s="48">
        <v>777000.09999999986</v>
      </c>
      <c r="F167" s="49">
        <f t="shared" si="6"/>
        <v>2596790</v>
      </c>
      <c r="G167" s="48">
        <v>212953.90000000002</v>
      </c>
      <c r="H167" s="48">
        <f t="shared" si="7"/>
        <v>2809743.9</v>
      </c>
      <c r="I167" s="48">
        <v>59833.200000000004</v>
      </c>
      <c r="J167" s="48">
        <v>673594.89999999991</v>
      </c>
      <c r="K167" s="50">
        <v>147981.40000000005</v>
      </c>
      <c r="L167" s="49"/>
      <c r="M167" s="49">
        <f>2891.3-267098.1</f>
        <v>-264206.8</v>
      </c>
      <c r="N167" s="49">
        <f t="shared" si="15"/>
        <v>617202.69999999995</v>
      </c>
      <c r="O167" s="49">
        <f t="shared" si="9"/>
        <v>3426946.5999999996</v>
      </c>
      <c r="P167" s="53"/>
      <c r="Q167" s="53"/>
    </row>
    <row r="168" spans="1:17" s="52" customFormat="1" ht="18" x14ac:dyDescent="0.25">
      <c r="A168" s="47" t="s">
        <v>57</v>
      </c>
      <c r="B168" s="48">
        <v>421298.29999999993</v>
      </c>
      <c r="C168" s="48">
        <v>1468984.6</v>
      </c>
      <c r="D168" s="49">
        <f t="shared" si="14"/>
        <v>1890282.9</v>
      </c>
      <c r="E168" s="48">
        <v>768669</v>
      </c>
      <c r="F168" s="49">
        <f t="shared" si="6"/>
        <v>2658951.9</v>
      </c>
      <c r="G168" s="48">
        <v>215416.59999999998</v>
      </c>
      <c r="H168" s="48">
        <f t="shared" si="7"/>
        <v>2874368.5</v>
      </c>
      <c r="I168" s="48">
        <v>59255.3</v>
      </c>
      <c r="J168" s="48">
        <v>684751</v>
      </c>
      <c r="K168" s="50">
        <v>158213.00000000012</v>
      </c>
      <c r="L168" s="49"/>
      <c r="M168" s="49">
        <f>2891.3-279727.5</f>
        <v>-276836.2</v>
      </c>
      <c r="N168" s="49">
        <f t="shared" si="15"/>
        <v>625383.10000000009</v>
      </c>
      <c r="O168" s="49">
        <f t="shared" si="9"/>
        <v>3499751.6</v>
      </c>
      <c r="P168" s="53"/>
      <c r="Q168" s="53"/>
    </row>
    <row r="169" spans="1:17" s="52" customFormat="1" ht="18" x14ac:dyDescent="0.25">
      <c r="A169" s="47" t="s">
        <v>58</v>
      </c>
      <c r="B169" s="48">
        <v>460210.4</v>
      </c>
      <c r="C169" s="48">
        <v>1520875.7000000002</v>
      </c>
      <c r="D169" s="49">
        <f t="shared" si="14"/>
        <v>1981086.1</v>
      </c>
      <c r="E169" s="48">
        <v>811677.29999999993</v>
      </c>
      <c r="F169" s="49">
        <f t="shared" si="6"/>
        <v>2792763.4</v>
      </c>
      <c r="G169" s="48">
        <v>225156.69999999995</v>
      </c>
      <c r="H169" s="48">
        <f t="shared" si="7"/>
        <v>3017920.0999999996</v>
      </c>
      <c r="I169" s="48">
        <v>65638.100000000006</v>
      </c>
      <c r="J169" s="48">
        <v>687637.2</v>
      </c>
      <c r="K169" s="50">
        <v>147666.39999999997</v>
      </c>
      <c r="L169" s="49"/>
      <c r="M169" s="49">
        <f>2891.3-265708.1</f>
        <v>-262816.8</v>
      </c>
      <c r="N169" s="49">
        <f t="shared" si="15"/>
        <v>638124.89999999991</v>
      </c>
      <c r="O169" s="49">
        <f t="shared" si="9"/>
        <v>3656044.9999999995</v>
      </c>
      <c r="P169" s="53"/>
      <c r="Q169" s="53"/>
    </row>
    <row r="170" spans="1:17" s="53" customFormat="1" x14ac:dyDescent="0.25">
      <c r="A170" s="55" t="s">
        <v>46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7"/>
    </row>
    <row r="171" spans="1:17" s="52" customFormat="1" x14ac:dyDescent="0.25">
      <c r="A171" s="58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60"/>
    </row>
  </sheetData>
  <mergeCells count="15">
    <mergeCell ref="A170:O171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3"/>
  <sheetViews>
    <sheetView workbookViewId="0">
      <pane xSplit="1" ySplit="7" topLeftCell="B51" activePane="bottomRight" state="frozen"/>
      <selection pane="topRight" activeCell="B1" sqref="B1"/>
      <selection pane="bottomLeft" activeCell="A8" sqref="A8"/>
      <selection pane="bottomRight" activeCell="B56" sqref="B56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61" si="7">D37+E37</f>
        <v>967836.19999999972</v>
      </c>
      <c r="G37" s="48">
        <v>136241.59999999995</v>
      </c>
      <c r="H37" s="48">
        <f t="shared" ref="H37:H61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61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61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61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38886.800000000047</v>
      </c>
      <c r="L58" s="49"/>
      <c r="M58" s="49">
        <f>2240.2-198051.8</f>
        <v>-195811.59999999998</v>
      </c>
      <c r="N58" s="49">
        <f t="shared" si="18"/>
        <v>557662.30000000005</v>
      </c>
      <c r="O58" s="49">
        <f t="shared" si="10"/>
        <v>3135156.7</v>
      </c>
      <c r="P58" s="53"/>
      <c r="Q58" s="53"/>
    </row>
    <row r="59" spans="1:17" s="52" customFormat="1" x14ac:dyDescent="0.25">
      <c r="A59" s="47">
        <v>44196</v>
      </c>
      <c r="B59" s="48">
        <v>433279.2</v>
      </c>
      <c r="C59" s="48">
        <v>1369841.3000000003</v>
      </c>
      <c r="D59" s="49">
        <f t="shared" si="17"/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656423.30000000005</v>
      </c>
      <c r="K59" s="50">
        <v>45705</v>
      </c>
      <c r="L59" s="49"/>
      <c r="M59" s="49">
        <f>2040.4-222761.5</f>
        <v>-220721.1</v>
      </c>
      <c r="N59" s="49">
        <f t="shared" si="18"/>
        <v>544625.50000000012</v>
      </c>
      <c r="O59" s="49">
        <f t="shared" si="10"/>
        <v>3278472.5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f t="shared" si="17"/>
        <v>1842008.1999999997</v>
      </c>
      <c r="E60" s="48">
        <v>773663.29999999993</v>
      </c>
      <c r="F60" s="49">
        <f t="shared" si="7"/>
        <v>2615671.4999999995</v>
      </c>
      <c r="G60" s="48">
        <v>224018.69999999992</v>
      </c>
      <c r="H60" s="48">
        <f t="shared" si="8"/>
        <v>2839690.1999999993</v>
      </c>
      <c r="I60" s="48">
        <v>64851.1</v>
      </c>
      <c r="J60" s="48">
        <v>675528.2</v>
      </c>
      <c r="K60" s="50">
        <v>107070.19999999992</v>
      </c>
      <c r="L60" s="49"/>
      <c r="M60" s="49">
        <f>2891.3-263499.5</f>
        <v>-260608.2</v>
      </c>
      <c r="N60" s="49">
        <f t="shared" si="18"/>
        <v>586841.29999999981</v>
      </c>
      <c r="O60" s="49">
        <f t="shared" si="10"/>
        <v>3426531.4999999991</v>
      </c>
      <c r="P60" s="53"/>
      <c r="Q60" s="53"/>
    </row>
    <row r="61" spans="1:17" s="52" customFormat="1" ht="18" x14ac:dyDescent="0.25">
      <c r="A61" s="47" t="s">
        <v>58</v>
      </c>
      <c r="B61" s="48">
        <v>460210.4</v>
      </c>
      <c r="C61" s="48">
        <v>1520875.7000000002</v>
      </c>
      <c r="D61" s="49">
        <f t="shared" si="17"/>
        <v>1981086.1</v>
      </c>
      <c r="E61" s="48">
        <v>811677.29999999993</v>
      </c>
      <c r="F61" s="49">
        <f t="shared" si="7"/>
        <v>2792763.4</v>
      </c>
      <c r="G61" s="48">
        <v>225156.69999999995</v>
      </c>
      <c r="H61" s="48">
        <f t="shared" si="8"/>
        <v>3017920.0999999996</v>
      </c>
      <c r="I61" s="48">
        <v>65638.100000000006</v>
      </c>
      <c r="J61" s="48">
        <v>687637.2</v>
      </c>
      <c r="K61" s="50">
        <v>147666.39999999997</v>
      </c>
      <c r="L61" s="49"/>
      <c r="M61" s="49">
        <f>2891.3-265708.1</f>
        <v>-262816.8</v>
      </c>
      <c r="N61" s="49">
        <f t="shared" si="18"/>
        <v>638124.89999999991</v>
      </c>
      <c r="O61" s="49">
        <f t="shared" si="10"/>
        <v>3656044.9999999995</v>
      </c>
      <c r="P61" s="53"/>
      <c r="Q61" s="53"/>
    </row>
    <row r="62" spans="1:17" s="53" customFormat="1" x14ac:dyDescent="0.25">
      <c r="A62" s="55" t="s">
        <v>46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  <row r="63" spans="1:17" s="52" customFormat="1" x14ac:dyDescent="0.2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</row>
  </sheetData>
  <mergeCells count="15">
    <mergeCell ref="A62:O63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3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19" sqref="A19:A20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0" si="1">D8+E8</f>
        <v>419524.60000000003</v>
      </c>
      <c r="G8" s="48">
        <v>63073.699999999953</v>
      </c>
      <c r="H8" s="48">
        <f t="shared" ref="H8:H20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0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656423.30000000005</v>
      </c>
      <c r="K20" s="50">
        <v>45705</v>
      </c>
      <c r="L20" s="49"/>
      <c r="M20" s="49">
        <f>2040.4-222761.5</f>
        <v>-220721.1</v>
      </c>
      <c r="N20" s="49">
        <f t="shared" si="6"/>
        <v>544625.50000000012</v>
      </c>
      <c r="O20" s="49">
        <f t="shared" si="4"/>
        <v>3278472.5</v>
      </c>
      <c r="P20" s="53"/>
      <c r="Q20" s="53"/>
    </row>
    <row r="21" spans="1:17" s="53" customFormat="1" x14ac:dyDescent="0.25">
      <c r="A21" s="55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7" s="52" customForma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7" s="54" customFormat="1" x14ac:dyDescent="0.25"/>
  </sheetData>
  <mergeCells count="15">
    <mergeCell ref="A21:O22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2020-05-13T08:56:01Z</cp:lastPrinted>
  <dcterms:created xsi:type="dcterms:W3CDTF">2000-07-11T13:49:14Z</dcterms:created>
  <dcterms:modified xsi:type="dcterms:W3CDTF">2021-09-20T07:58:55Z</dcterms:modified>
</cp:coreProperties>
</file>