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_Crédit en Français NOVEMBRE\"/>
    </mc:Choice>
  </mc:AlternateContent>
  <bookViews>
    <workbookView xWindow="0" yWindow="0" windowWidth="12090" windowHeight="7860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N20" i="6" l="1"/>
  <c r="M20" i="6"/>
  <c r="F20" i="6"/>
  <c r="H20" i="6" s="1"/>
  <c r="O20" i="6" s="1"/>
  <c r="D20" i="6"/>
  <c r="M59" i="5"/>
  <c r="N59" i="5" s="1"/>
  <c r="D59" i="5"/>
  <c r="F59" i="5" s="1"/>
  <c r="H59" i="5" s="1"/>
  <c r="O59" i="5" s="1"/>
  <c r="N163" i="4"/>
  <c r="M163" i="4"/>
  <c r="D163" i="4"/>
  <c r="F163" i="4" s="1"/>
  <c r="H163" i="4" s="1"/>
  <c r="O163" i="4" s="1"/>
  <c r="M58" i="5" l="1"/>
  <c r="N58" i="5" s="1"/>
  <c r="D58" i="5"/>
  <c r="F58" i="5" s="1"/>
  <c r="H58" i="5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O160" i="4" l="1"/>
  <c r="O58" i="5"/>
  <c r="O162" i="4"/>
  <c r="O159" i="4"/>
  <c r="O158" i="4"/>
  <c r="O161" i="4"/>
  <c r="M19" i="6" l="1"/>
  <c r="N19" i="6" s="1"/>
  <c r="D19" i="6"/>
  <c r="F19" i="6" s="1"/>
  <c r="H19" i="6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M151" i="4"/>
  <c r="N151" i="4" s="1"/>
  <c r="D151" i="4"/>
  <c r="F151" i="4" s="1"/>
  <c r="H151" i="4" s="1"/>
  <c r="O151" i="4" s="1"/>
  <c r="N150" i="4"/>
  <c r="D150" i="4"/>
  <c r="F150" i="4" s="1"/>
  <c r="H150" i="4" s="1"/>
  <c r="N149" i="4"/>
  <c r="D149" i="4"/>
  <c r="F149" i="4" s="1"/>
  <c r="H149" i="4" s="1"/>
  <c r="M148" i="4"/>
  <c r="N148" i="4" s="1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O55" i="5" l="1"/>
  <c r="O148" i="4"/>
  <c r="O19" i="6"/>
  <c r="O57" i="5"/>
  <c r="O54" i="5"/>
  <c r="O56" i="5"/>
  <c r="O152" i="4"/>
  <c r="O149" i="4"/>
  <c r="O154" i="4"/>
  <c r="O153" i="4"/>
  <c r="O156" i="4"/>
  <c r="O157" i="4"/>
  <c r="O146" i="4"/>
  <c r="O150" i="4"/>
  <c r="O155" i="4"/>
  <c r="N53" i="5" l="1"/>
  <c r="D53" i="5"/>
  <c r="F53" i="5" s="1"/>
  <c r="H53" i="5" s="1"/>
  <c r="N52" i="5"/>
  <c r="D52" i="5"/>
  <c r="F52" i="5" s="1"/>
  <c r="H52" i="5" s="1"/>
  <c r="O52" i="5" l="1"/>
  <c r="O53" i="5"/>
  <c r="N145" i="4" l="1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3" i="4" l="1"/>
  <c r="O140" i="4"/>
  <c r="O144" i="4"/>
  <c r="O142" i="4"/>
  <c r="O141" i="4"/>
  <c r="O145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N47" i="5"/>
  <c r="D47" i="5"/>
  <c r="F47" i="5" s="1"/>
  <c r="H47" i="5" s="1"/>
  <c r="O17" i="6" l="1"/>
  <c r="O18" i="6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63" i="4" l="1"/>
  <c r="O123" i="4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<sst xmlns="http://schemas.openxmlformats.org/spreadsheetml/2006/main" count="237" uniqueCount="71">
  <si>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</si>
  <si>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</si>
  <si>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</si>
  <si>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</si>
  <si>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</si>
  <si>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</si>
  <si>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</si>
  <si>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</si>
  <si>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</si>
  <si>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</si>
  <si>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</si>
  <si>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</si>
  <si>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</si>
  <si>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</si>
  <si>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</si>
  <si>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</si>
  <si>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</si>
  <si>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</si>
  <si>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</si>
  <si>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</si>
  <si>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</si>
  <si>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</si>
  <si>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</si>
  <si>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</si>
  <si>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</si>
  <si>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</si>
  <si>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</si>
  <si>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</si>
  <si>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</si>
  <si>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</si>
  <si>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</si>
  <si>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</si>
  <si>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</si>
  <si>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</si>
  <si>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</si>
  <si>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</si>
  <si>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</si>
  <si>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</si>
  <si>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</si>
  <si>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</si>
  <si>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</si>
  <si>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</si>
  <si>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</si>
  <si>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</si>
  <si>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</si>
  <si>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</si>
  <si>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</si>
  <si>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</si>
  <si>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</si>
  <si>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</si>
  <si>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</si>
  <si>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</si>
  <si>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</si>
  <si>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</si>
  <si>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r>
      <t>Janv-22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</si>
  <si>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</si>
  <si>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</si>
  <si>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</si>
  <si>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</si>
  <si>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</si>
  <si>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</si>
  <si>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          Août-22</t>
    </r>
    <r>
      <rPr>
        <vertAlign val="superscript"/>
        <sz val="12"/>
        <rFont val="Cambria"/>
        <family val="1"/>
      </rPr>
      <t>(p)</t>
    </r>
  </si>
  <si>
    <r>
      <t xml:space="preserve"> Sept-22</t>
    </r>
    <r>
      <rPr>
        <vertAlign val="superscript"/>
        <sz val="12"/>
        <rFont val="Cambria"/>
        <family val="1"/>
      </rPr>
      <t>(p)</t>
    </r>
  </si>
  <si>
    <r>
      <t xml:space="preserve">   Sept-22</t>
    </r>
    <r>
      <rPr>
        <vertAlign val="superscript"/>
        <sz val="12"/>
        <rFont val="Cambria"/>
        <family val="1"/>
      </rPr>
      <t>(p)</t>
    </r>
  </si>
  <si>
    <r>
      <t xml:space="preserve">   Oct-22</t>
    </r>
    <r>
      <rPr>
        <vertAlign val="superscript"/>
        <sz val="12"/>
        <rFont val="Cambria"/>
        <family val="1"/>
      </rPr>
      <t>(p)</t>
    </r>
  </si>
  <si>
    <r>
      <t xml:space="preserve">   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</si>
  <si>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</si>
  <si>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</si>
  <si>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 xml:space="preserve">   Déc-22</t>
    </r>
    <r>
      <rPr>
        <vertAlign val="superscript"/>
        <sz val="12"/>
        <rFont val="Cambria"/>
        <family val="1"/>
      </rPr>
      <t>(p)</t>
    </r>
  </si>
  <si>
    <r>
      <t xml:space="preserve"> Déc-22</t>
    </r>
    <r>
      <rPr>
        <vertAlign val="superscript"/>
        <sz val="12"/>
        <rFont val="Cambria"/>
        <family val="1"/>
      </rPr>
      <t>(p)</t>
    </r>
  </si>
  <si>
    <t>2022(p)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</si>
</sst>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3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abSelected="1" topLeftCell="D7" workbookViewId="0">
      <selection activeCell="G33" sqref="G33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44925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66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67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89"/>
  <sheetViews>
    <sheetView workbookViewId="0">
      <pane xSplit="1" ySplit="7" topLeftCell="B174" activePane="bottomRight" state="frozen"/>
      <selection pane="topRight" activeCell="B1" sqref="B1"/>
      <selection pane="bottomLeft" activeCell="A8" sqref="A8"/>
      <selection pane="bottomRight" activeCell="B164" sqref="B164:O187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73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73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73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39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39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ref="D140:D145" si="12">SUM(B140:C140)</f>
        <v>1234844.4666666668</v>
      </c>
      <c r="E140" s="48">
        <v>424822</v>
      </c>
      <c r="F140" s="49">
        <f t="shared" si="6"/>
        <v>1659666.4666666668</v>
      </c>
      <c r="G140" s="48">
        <v>172774.39999999999</v>
      </c>
      <c r="H140" s="48">
        <f t="shared" si="7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ref="N140:N145" si="13">SUM(I140:M140)</f>
        <v>297038.13333333342</v>
      </c>
      <c r="O140" s="49">
        <f t="shared" si="9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12"/>
        <v>1252005.7333333332</v>
      </c>
      <c r="E141" s="48">
        <v>418300.6</v>
      </c>
      <c r="F141" s="49">
        <f t="shared" si="6"/>
        <v>1670306.333333333</v>
      </c>
      <c r="G141" s="48">
        <v>182328.2</v>
      </c>
      <c r="H141" s="48">
        <f t="shared" si="7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3"/>
        <v>369491.10000000021</v>
      </c>
      <c r="O141" s="49">
        <f t="shared" si="9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12"/>
        <v>1277203.9999999998</v>
      </c>
      <c r="E142" s="48">
        <v>422729.69999999984</v>
      </c>
      <c r="F142" s="49">
        <f t="shared" si="6"/>
        <v>1699933.6999999997</v>
      </c>
      <c r="G142" s="48">
        <v>185301.5</v>
      </c>
      <c r="H142" s="48">
        <f t="shared" si="7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3"/>
        <v>341805.89999999979</v>
      </c>
      <c r="O142" s="49">
        <f t="shared" si="9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12"/>
        <v>1297256.0333333332</v>
      </c>
      <c r="E143" s="48">
        <v>427716.5</v>
      </c>
      <c r="F143" s="49">
        <f t="shared" si="6"/>
        <v>1724972.5333333332</v>
      </c>
      <c r="G143" s="48">
        <v>176055.30000000002</v>
      </c>
      <c r="H143" s="48">
        <f t="shared" si="7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3"/>
        <v>351088.03333333333</v>
      </c>
      <c r="O143" s="49">
        <f t="shared" si="9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12"/>
        <v>1345065.8666666669</v>
      </c>
      <c r="E144" s="48">
        <v>439645.1</v>
      </c>
      <c r="F144" s="49">
        <f t="shared" si="6"/>
        <v>1784710.9666666668</v>
      </c>
      <c r="G144" s="48">
        <v>169993.60000000001</v>
      </c>
      <c r="H144" s="48">
        <f t="shared" si="7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3"/>
        <v>350586.66666666674</v>
      </c>
      <c r="O144" s="49">
        <f t="shared" si="9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12"/>
        <v>1392963.7000000002</v>
      </c>
      <c r="E145" s="48">
        <v>458268.4</v>
      </c>
      <c r="F145" s="49">
        <f t="shared" si="6"/>
        <v>1851232.1</v>
      </c>
      <c r="G145" s="48">
        <v>178256.6</v>
      </c>
      <c r="H145" s="48">
        <f t="shared" si="7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3"/>
        <v>354584.39999999991</v>
      </c>
      <c r="O145" s="49">
        <f t="shared" si="9"/>
        <v>2384073.1</v>
      </c>
      <c r="P145" s="53"/>
      <c r="Q145" s="53"/>
    </row>
    <row r="146" spans="1:17" s="52" customFormat="1" x14ac:dyDescent="0.25">
      <c r="A146" s="47">
        <v>43677</v>
      </c>
      <c r="B146" s="48">
        <v>317003.46666666667</v>
      </c>
      <c r="C146" s="48">
        <v>1089702.6333333333</v>
      </c>
      <c r="D146" s="49">
        <f t="shared" ref="D146:D157" si="14">SUM(B146:C146)</f>
        <v>1406706.1</v>
      </c>
      <c r="E146" s="48">
        <v>453810.73333333334</v>
      </c>
      <c r="F146" s="49">
        <f t="shared" si="6"/>
        <v>1860516.8333333335</v>
      </c>
      <c r="G146" s="48">
        <v>181531.50000000003</v>
      </c>
      <c r="H146" s="48">
        <f t="shared" si="7"/>
        <v>2042048.3333333335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ref="N146:N157" si="15">SUM(I146:M146)</f>
        <v>340154.3000000001</v>
      </c>
      <c r="O146" s="49">
        <f t="shared" si="9"/>
        <v>2382202.6333333338</v>
      </c>
      <c r="P146" s="53"/>
      <c r="Q146" s="53"/>
    </row>
    <row r="147" spans="1:17" s="52" customFormat="1" x14ac:dyDescent="0.25">
      <c r="A147" s="47">
        <v>43708</v>
      </c>
      <c r="B147" s="48">
        <v>328754.43333333335</v>
      </c>
      <c r="C147" s="48">
        <v>1108837.1666666667</v>
      </c>
      <c r="D147" s="49">
        <f t="shared" si="14"/>
        <v>1437591.6</v>
      </c>
      <c r="E147" s="48">
        <v>459121.96666666667</v>
      </c>
      <c r="F147" s="49">
        <f t="shared" si="6"/>
        <v>1896713.5666666669</v>
      </c>
      <c r="G147" s="48">
        <v>179118.5</v>
      </c>
      <c r="H147" s="48">
        <f t="shared" si="7"/>
        <v>2075832.0666666669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15"/>
        <v>322582.49999999988</v>
      </c>
      <c r="O147" s="49">
        <f t="shared" si="9"/>
        <v>2398414.5666666669</v>
      </c>
      <c r="P147" s="53"/>
      <c r="Q147" s="53"/>
    </row>
    <row r="148" spans="1:17" s="52" customFormat="1" x14ac:dyDescent="0.25">
      <c r="A148" s="47">
        <v>43738</v>
      </c>
      <c r="B148" s="48">
        <v>317565.40000000002</v>
      </c>
      <c r="C148" s="48">
        <v>1118003.3</v>
      </c>
      <c r="D148" s="49">
        <f t="shared" si="14"/>
        <v>1435568.7000000002</v>
      </c>
      <c r="E148" s="48">
        <v>454128</v>
      </c>
      <c r="F148" s="49">
        <f t="shared" si="6"/>
        <v>1889696.7000000002</v>
      </c>
      <c r="G148" s="48">
        <v>185112.4</v>
      </c>
      <c r="H148" s="48">
        <f t="shared" si="7"/>
        <v>2074809.1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15"/>
        <v>380017.69999999995</v>
      </c>
      <c r="O148" s="49">
        <f t="shared" si="9"/>
        <v>2454826.7999999998</v>
      </c>
      <c r="P148" s="53"/>
      <c r="Q148" s="53"/>
    </row>
    <row r="149" spans="1:17" s="52" customFormat="1" x14ac:dyDescent="0.25">
      <c r="A149" s="47">
        <v>43769</v>
      </c>
      <c r="B149" s="48">
        <v>326378.83333333331</v>
      </c>
      <c r="C149" s="48">
        <v>1092664.4000000001</v>
      </c>
      <c r="D149" s="49">
        <f t="shared" si="14"/>
        <v>1419043.2333333334</v>
      </c>
      <c r="E149" s="48">
        <v>476498.96666666673</v>
      </c>
      <c r="F149" s="49">
        <f t="shared" si="6"/>
        <v>1895542.2000000002</v>
      </c>
      <c r="G149" s="48">
        <v>182921.19999999995</v>
      </c>
      <c r="H149" s="48">
        <f t="shared" si="7"/>
        <v>2078463.4000000001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15"/>
        <v>397659.4</v>
      </c>
      <c r="O149" s="49">
        <f t="shared" si="9"/>
        <v>2476122.8000000003</v>
      </c>
      <c r="P149" s="53"/>
      <c r="Q149" s="53"/>
    </row>
    <row r="150" spans="1:17" s="52" customFormat="1" x14ac:dyDescent="0.25">
      <c r="A150" s="47">
        <v>43799</v>
      </c>
      <c r="B150" s="48">
        <v>331951.86666666664</v>
      </c>
      <c r="C150" s="48">
        <v>1028720.2</v>
      </c>
      <c r="D150" s="49">
        <f t="shared" si="14"/>
        <v>1360672.0666666667</v>
      </c>
      <c r="E150" s="48">
        <v>559743.83333333326</v>
      </c>
      <c r="F150" s="49">
        <f t="shared" si="6"/>
        <v>1920415.9</v>
      </c>
      <c r="G150" s="48">
        <v>190110.90000000002</v>
      </c>
      <c r="H150" s="48">
        <f t="shared" si="7"/>
        <v>2110526.7999999998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15"/>
        <v>411994.69999999995</v>
      </c>
      <c r="O150" s="49">
        <f t="shared" si="9"/>
        <v>2522521.5</v>
      </c>
      <c r="P150" s="53"/>
      <c r="Q150" s="53"/>
    </row>
    <row r="151" spans="1:17" s="52" customFormat="1" x14ac:dyDescent="0.25">
      <c r="A151" s="47">
        <v>43830</v>
      </c>
      <c r="B151" s="48">
        <v>359960.00000000006</v>
      </c>
      <c r="C151" s="48">
        <v>1070136.7999999998</v>
      </c>
      <c r="D151" s="49">
        <f t="shared" si="14"/>
        <v>1430096.7999999998</v>
      </c>
      <c r="E151" s="48">
        <v>584633</v>
      </c>
      <c r="F151" s="49">
        <f t="shared" si="6"/>
        <v>2014729.7999999998</v>
      </c>
      <c r="G151" s="48">
        <v>188088.8</v>
      </c>
      <c r="H151" s="48">
        <f t="shared" si="7"/>
        <v>2202818.5999999996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si="15"/>
        <v>418426.40000000008</v>
      </c>
      <c r="O151" s="49">
        <f t="shared" si="9"/>
        <v>2621244.9999999995</v>
      </c>
      <c r="P151" s="53"/>
      <c r="Q151" s="53"/>
    </row>
    <row r="152" spans="1:17" s="52" customFormat="1" x14ac:dyDescent="0.25">
      <c r="A152" s="47">
        <v>43861</v>
      </c>
      <c r="B152" s="48">
        <v>338501.96666666667</v>
      </c>
      <c r="C152" s="48">
        <v>1074330.9333333336</v>
      </c>
      <c r="D152" s="49">
        <f t="shared" si="14"/>
        <v>1412832.9000000004</v>
      </c>
      <c r="E152" s="48">
        <v>593099.96666666656</v>
      </c>
      <c r="F152" s="49">
        <f t="shared" si="6"/>
        <v>2005932.8666666669</v>
      </c>
      <c r="G152" s="48">
        <v>190696.59999999998</v>
      </c>
      <c r="H152" s="48">
        <f t="shared" si="7"/>
        <v>2196629.4666666668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si="15"/>
        <v>423493.13333333354</v>
      </c>
      <c r="O152" s="49">
        <f t="shared" si="9"/>
        <v>2620122.6000000006</v>
      </c>
      <c r="P152" s="53"/>
      <c r="Q152" s="53"/>
    </row>
    <row r="153" spans="1:17" s="52" customFormat="1" x14ac:dyDescent="0.25">
      <c r="A153" s="47">
        <v>43890</v>
      </c>
      <c r="B153" s="48">
        <v>334751.1333333333</v>
      </c>
      <c r="C153" s="48">
        <v>1095272.9666666666</v>
      </c>
      <c r="D153" s="49">
        <f t="shared" si="14"/>
        <v>1430024.0999999999</v>
      </c>
      <c r="E153" s="48">
        <v>608829.43333333347</v>
      </c>
      <c r="F153" s="49">
        <f t="shared" si="6"/>
        <v>2038853.5333333332</v>
      </c>
      <c r="G153" s="48">
        <v>192620.2</v>
      </c>
      <c r="H153" s="48">
        <f t="shared" si="7"/>
        <v>2231473.7333333334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15"/>
        <v>443526.76666666666</v>
      </c>
      <c r="O153" s="49">
        <f t="shared" si="9"/>
        <v>2675000.5</v>
      </c>
      <c r="P153" s="53"/>
      <c r="Q153" s="53"/>
    </row>
    <row r="154" spans="1:17" s="52" customFormat="1" x14ac:dyDescent="0.25">
      <c r="A154" s="47">
        <v>43921</v>
      </c>
      <c r="B154" s="48">
        <v>330762.59999999998</v>
      </c>
      <c r="C154" s="48">
        <v>1082118.7</v>
      </c>
      <c r="D154" s="49">
        <f t="shared" si="14"/>
        <v>1412881.2999999998</v>
      </c>
      <c r="E154" s="48">
        <v>609190.6</v>
      </c>
      <c r="F154" s="49">
        <f t="shared" si="6"/>
        <v>2022071.9</v>
      </c>
      <c r="G154" s="48">
        <v>190685.09999999998</v>
      </c>
      <c r="H154" s="48">
        <f t="shared" si="7"/>
        <v>2212757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15"/>
        <v>410835.6</v>
      </c>
      <c r="O154" s="49">
        <f t="shared" si="9"/>
        <v>2623592.6</v>
      </c>
      <c r="P154" s="53"/>
      <c r="Q154" s="53"/>
    </row>
    <row r="155" spans="1:17" s="52" customFormat="1" x14ac:dyDescent="0.25">
      <c r="A155" s="47">
        <v>43951</v>
      </c>
      <c r="B155" s="48">
        <v>341669.3666666667</v>
      </c>
      <c r="C155" s="48">
        <v>1098907.7</v>
      </c>
      <c r="D155" s="49">
        <f t="shared" si="14"/>
        <v>1440577.0666666667</v>
      </c>
      <c r="E155" s="48">
        <v>622889.10000000009</v>
      </c>
      <c r="F155" s="49">
        <f t="shared" si="6"/>
        <v>2063466.1666666667</v>
      </c>
      <c r="G155" s="48">
        <v>193470.40000000002</v>
      </c>
      <c r="H155" s="48">
        <f t="shared" si="7"/>
        <v>2256936.5666666669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15"/>
        <v>389893.46666666644</v>
      </c>
      <c r="O155" s="49">
        <f t="shared" si="9"/>
        <v>2646830.0333333332</v>
      </c>
      <c r="P155" s="53"/>
      <c r="Q155" s="53"/>
    </row>
    <row r="156" spans="1:17" s="52" customFormat="1" x14ac:dyDescent="0.25">
      <c r="A156" s="47">
        <v>43982</v>
      </c>
      <c r="B156" s="48">
        <v>352276.43333333335</v>
      </c>
      <c r="C156" s="48">
        <v>1089509.2000000002</v>
      </c>
      <c r="D156" s="49">
        <f t="shared" si="14"/>
        <v>1441785.6333333335</v>
      </c>
      <c r="E156" s="48">
        <v>632402.19999999995</v>
      </c>
      <c r="F156" s="49">
        <f t="shared" si="6"/>
        <v>2074187.8333333335</v>
      </c>
      <c r="G156" s="48">
        <v>192666.99999999997</v>
      </c>
      <c r="H156" s="48">
        <f t="shared" si="7"/>
        <v>2266854.8333333335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15"/>
        <v>394292.53333333338</v>
      </c>
      <c r="O156" s="49">
        <f t="shared" si="9"/>
        <v>2661147.3666666667</v>
      </c>
      <c r="P156" s="53"/>
      <c r="Q156" s="53"/>
    </row>
    <row r="157" spans="1:17" s="52" customFormat="1" x14ac:dyDescent="0.25">
      <c r="A157" s="47">
        <v>44012</v>
      </c>
      <c r="B157" s="48">
        <v>378103.8</v>
      </c>
      <c r="C157" s="48">
        <v>1180168.2999999998</v>
      </c>
      <c r="D157" s="49">
        <f t="shared" si="14"/>
        <v>1558272.0999999999</v>
      </c>
      <c r="E157" s="48">
        <v>642361.4</v>
      </c>
      <c r="F157" s="49">
        <f t="shared" si="6"/>
        <v>2200633.5</v>
      </c>
      <c r="G157" s="48">
        <v>200919</v>
      </c>
      <c r="H157" s="48">
        <f t="shared" si="7"/>
        <v>2401552.5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15"/>
        <v>370470.89999999985</v>
      </c>
      <c r="O157" s="49">
        <f t="shared" si="9"/>
        <v>2772023.4</v>
      </c>
      <c r="P157" s="53"/>
      <c r="Q157" s="53"/>
    </row>
    <row r="158" spans="1:17" s="52" customFormat="1" x14ac:dyDescent="0.25">
      <c r="A158" s="47">
        <v>44043</v>
      </c>
      <c r="B158" s="48">
        <v>389511.8</v>
      </c>
      <c r="C158" s="48">
        <v>1147270.2</v>
      </c>
      <c r="D158" s="49">
        <f t="shared" ref="D158:D168" si="16">SUM(B158:C158)</f>
        <v>1536782</v>
      </c>
      <c r="E158" s="48">
        <v>696045.6333333333</v>
      </c>
      <c r="F158" s="49">
        <f t="shared" si="6"/>
        <v>2232827.6333333333</v>
      </c>
      <c r="G158" s="48">
        <v>213647.3</v>
      </c>
      <c r="H158" s="48">
        <f t="shared" si="7"/>
        <v>2446474.9333333331</v>
      </c>
      <c r="I158" s="48">
        <v>56940</v>
      </c>
      <c r="J158" s="48">
        <v>638432.3666666667</v>
      </c>
      <c r="K158" s="50">
        <v>20249.266666666663</v>
      </c>
      <c r="L158" s="49"/>
      <c r="M158" s="49">
        <f>2166.5-325443.5</f>
        <v>-323277</v>
      </c>
      <c r="N158" s="49">
        <f t="shared" ref="N158:N168" si="17">SUM(I158:M158)</f>
        <v>392344.6333333333</v>
      </c>
      <c r="O158" s="49">
        <f t="shared" si="9"/>
        <v>2838819.5666666664</v>
      </c>
      <c r="P158" s="53"/>
      <c r="Q158" s="53"/>
    </row>
    <row r="159" spans="1:17" s="52" customFormat="1" x14ac:dyDescent="0.25">
      <c r="A159" s="47">
        <v>44074</v>
      </c>
      <c r="B159" s="48">
        <v>398942.49999999994</v>
      </c>
      <c r="C159" s="48">
        <v>1182206.3</v>
      </c>
      <c r="D159" s="49">
        <f t="shared" si="16"/>
        <v>1581148.8</v>
      </c>
      <c r="E159" s="48">
        <v>705981.7666666666</v>
      </c>
      <c r="F159" s="49">
        <f t="shared" si="6"/>
        <v>2287130.5666666664</v>
      </c>
      <c r="G159" s="48">
        <v>211594.8</v>
      </c>
      <c r="H159" s="48">
        <f t="shared" si="7"/>
        <v>2498725.3666666662</v>
      </c>
      <c r="I159" s="48">
        <v>60606</v>
      </c>
      <c r="J159" s="48">
        <v>616904.6333333333</v>
      </c>
      <c r="K159" s="50">
        <v>24845.033333333151</v>
      </c>
      <c r="L159" s="49"/>
      <c r="M159" s="49">
        <f>2203.4-310512.1</f>
        <v>-308308.69999999995</v>
      </c>
      <c r="N159" s="49">
        <f t="shared" si="17"/>
        <v>394046.96666666656</v>
      </c>
      <c r="O159" s="49">
        <f t="shared" si="9"/>
        <v>2892772.333333333</v>
      </c>
      <c r="P159" s="53"/>
      <c r="Q159" s="53"/>
    </row>
    <row r="160" spans="1:17" s="52" customFormat="1" x14ac:dyDescent="0.25">
      <c r="A160" s="47">
        <v>44104</v>
      </c>
      <c r="B160" s="48">
        <v>389406.69999999995</v>
      </c>
      <c r="C160" s="48">
        <v>1295715.9000000001</v>
      </c>
      <c r="D160" s="49">
        <f t="shared" si="16"/>
        <v>1685122.6</v>
      </c>
      <c r="E160" s="48">
        <v>678223.39999999991</v>
      </c>
      <c r="F160" s="49">
        <f t="shared" si="6"/>
        <v>2363346</v>
      </c>
      <c r="G160" s="48">
        <v>214148.39999999997</v>
      </c>
      <c r="H160" s="48">
        <f t="shared" si="7"/>
        <v>2577494.4</v>
      </c>
      <c r="I160" s="48">
        <v>65861.7</v>
      </c>
      <c r="J160" s="48">
        <v>648725.4</v>
      </c>
      <c r="K160" s="50">
        <v>27836.800000000047</v>
      </c>
      <c r="L160" s="49"/>
      <c r="M160" s="49">
        <f>2240.2-198051.8</f>
        <v>-195811.59999999998</v>
      </c>
      <c r="N160" s="49">
        <f t="shared" si="17"/>
        <v>546612.30000000005</v>
      </c>
      <c r="O160" s="49">
        <f t="shared" si="9"/>
        <v>3124106.7</v>
      </c>
      <c r="P160" s="53"/>
      <c r="Q160" s="53"/>
    </row>
    <row r="161" spans="1:17" s="52" customFormat="1" x14ac:dyDescent="0.25">
      <c r="A161" s="47">
        <v>44135</v>
      </c>
      <c r="B161" s="48">
        <v>387230.36666666664</v>
      </c>
      <c r="C161" s="48">
        <v>1288080.2</v>
      </c>
      <c r="D161" s="49">
        <f t="shared" si="16"/>
        <v>1675310.5666666667</v>
      </c>
      <c r="E161" s="48">
        <v>694771.8666666667</v>
      </c>
      <c r="F161" s="49">
        <f t="shared" si="6"/>
        <v>2370082.4333333336</v>
      </c>
      <c r="G161" s="48">
        <v>212334.90000000002</v>
      </c>
      <c r="H161" s="48">
        <f t="shared" si="7"/>
        <v>2582417.3333333335</v>
      </c>
      <c r="I161" s="48">
        <v>61430.1</v>
      </c>
      <c r="J161" s="48">
        <v>660664.93333333347</v>
      </c>
      <c r="K161" s="50">
        <v>16517.566666666709</v>
      </c>
      <c r="L161" s="49"/>
      <c r="M161" s="49">
        <f>2063-214618.6</f>
        <v>-212555.6</v>
      </c>
      <c r="N161" s="49">
        <f t="shared" si="17"/>
        <v>526057.00000000012</v>
      </c>
      <c r="O161" s="49">
        <f t="shared" si="9"/>
        <v>3108474.3333333335</v>
      </c>
      <c r="P161" s="53"/>
      <c r="Q161" s="53"/>
    </row>
    <row r="162" spans="1:17" s="52" customFormat="1" x14ac:dyDescent="0.25">
      <c r="A162" s="47">
        <v>44165</v>
      </c>
      <c r="B162" s="48">
        <v>392088.33333333337</v>
      </c>
      <c r="C162" s="48">
        <v>1340015.3999999999</v>
      </c>
      <c r="D162" s="49">
        <f t="shared" si="16"/>
        <v>1732103.7333333334</v>
      </c>
      <c r="E162" s="48">
        <v>711189.33333333326</v>
      </c>
      <c r="F162" s="49">
        <f t="shared" si="6"/>
        <v>2443293.0666666664</v>
      </c>
      <c r="G162" s="48">
        <v>217309.30000000002</v>
      </c>
      <c r="H162" s="48">
        <f t="shared" si="7"/>
        <v>2660602.3666666662</v>
      </c>
      <c r="I162" s="48">
        <v>58995.199999999997</v>
      </c>
      <c r="J162" s="48">
        <v>670968.86666666658</v>
      </c>
      <c r="K162" s="50">
        <v>-11123.166666666686</v>
      </c>
      <c r="L162" s="49"/>
      <c r="M162" s="49">
        <f>1885.7-239110.9</f>
        <v>-237225.19999999998</v>
      </c>
      <c r="N162" s="49">
        <f t="shared" si="17"/>
        <v>481615.69999999995</v>
      </c>
      <c r="O162" s="49">
        <f t="shared" si="9"/>
        <v>3142218.0666666664</v>
      </c>
      <c r="P162" s="53"/>
      <c r="Q162" s="53"/>
    </row>
    <row r="163" spans="1:17" s="52" customFormat="1" x14ac:dyDescent="0.25">
      <c r="A163" s="47">
        <v>44166</v>
      </c>
      <c r="B163" s="48">
        <v>433279.2</v>
      </c>
      <c r="C163" s="48">
        <v>1369841.3000000003</v>
      </c>
      <c r="D163" s="49">
        <f t="shared" ref="D163" si="18">SUM(B163:C163)</f>
        <v>1803120.5000000002</v>
      </c>
      <c r="E163" s="48">
        <v>723397.99999999988</v>
      </c>
      <c r="F163" s="49">
        <f t="shared" si="6"/>
        <v>2526518.5</v>
      </c>
      <c r="G163" s="48">
        <v>207328.49999999997</v>
      </c>
      <c r="H163" s="48">
        <f t="shared" si="7"/>
        <v>2733847</v>
      </c>
      <c r="I163" s="48">
        <v>63218.3</v>
      </c>
      <c r="J163" s="48">
        <v>656262.9</v>
      </c>
      <c r="K163" s="50">
        <v>25423.799999999988</v>
      </c>
      <c r="L163" s="49"/>
      <c r="M163" s="49">
        <f>2040.4-222775.8</f>
        <v>-220735.4</v>
      </c>
      <c r="N163" s="49">
        <f t="shared" ref="N163" si="19">SUM(I163:M163)</f>
        <v>524169.6</v>
      </c>
      <c r="O163" s="49">
        <f t="shared" si="9"/>
        <v>3258016.6</v>
      </c>
      <c r="P163" s="53"/>
      <c r="Q163" s="53"/>
    </row>
    <row r="164" spans="1:17" s="52" customFormat="1" x14ac:dyDescent="0.25">
      <c r="A164" s="47">
        <v>44227</v>
      </c>
      <c r="B164" s="48">
        <v>404990.10000000003</v>
      </c>
      <c r="C164" s="48">
        <v>1418337.1666666665</v>
      </c>
      <c r="D164" s="49">
        <v>1823327.2666666666</v>
      </c>
      <c r="E164" s="48">
        <v>727016.46666666679</v>
      </c>
      <c r="F164" s="49">
        <v>2550343.7333333334</v>
      </c>
      <c r="G164" s="48">
        <v>221420.39999999997</v>
      </c>
      <c r="H164" s="48">
        <v>2771764.1333333333</v>
      </c>
      <c r="I164" s="48">
        <v>64791.399999999994</v>
      </c>
      <c r="J164" s="48">
        <v>669591.30000000005</v>
      </c>
      <c r="K164" s="50">
        <v>10612.099999999977</v>
      </c>
      <c r="L164" s="49"/>
      <c r="M164" s="49">
        <v>-244680.6667</v>
      </c>
      <c r="N164" s="49">
        <v>500314.13330000004</v>
      </c>
      <c r="O164" s="49">
        <v>3272078.2666333332</v>
      </c>
      <c r="P164" s="53"/>
      <c r="Q164" s="53"/>
    </row>
    <row r="165" spans="1:17" s="52" customFormat="1" x14ac:dyDescent="0.25">
      <c r="A165" s="47">
        <v>44255</v>
      </c>
      <c r="B165" s="48">
        <v>397492.80000000005</v>
      </c>
      <c r="C165" s="48">
        <v>1440559.6333333333</v>
      </c>
      <c r="D165" s="49">
        <v>1838052.4333333333</v>
      </c>
      <c r="E165" s="48">
        <v>750924.83333333337</v>
      </c>
      <c r="F165" s="49">
        <v>2588977.2666666666</v>
      </c>
      <c r="G165" s="48">
        <v>223798.89999999997</v>
      </c>
      <c r="H165" s="48">
        <v>2812776.1666666665</v>
      </c>
      <c r="I165" s="48">
        <v>66010.299999999988</v>
      </c>
      <c r="J165" s="48">
        <v>694135.89999999991</v>
      </c>
      <c r="K165" s="50">
        <v>8835.3000000000466</v>
      </c>
      <c r="L165" s="49"/>
      <c r="M165" s="49">
        <v>-247825.5</v>
      </c>
      <c r="N165" s="49">
        <v>521156</v>
      </c>
      <c r="O165" s="49">
        <v>3333932.1666666665</v>
      </c>
      <c r="P165" s="53"/>
      <c r="Q165" s="53"/>
    </row>
    <row r="166" spans="1:17" s="52" customFormat="1" x14ac:dyDescent="0.25">
      <c r="A166" s="47">
        <v>44286</v>
      </c>
      <c r="B166" s="48">
        <v>396465.3</v>
      </c>
      <c r="C166" s="48">
        <v>1445542.8999999997</v>
      </c>
      <c r="D166" s="49">
        <v>1842008.1999999997</v>
      </c>
      <c r="E166" s="48">
        <v>773663.29999999993</v>
      </c>
      <c r="F166" s="49">
        <v>2615671.4999999995</v>
      </c>
      <c r="G166" s="48">
        <v>224018.69999999992</v>
      </c>
      <c r="H166" s="48">
        <v>2839690.1999999993</v>
      </c>
      <c r="I166" s="48">
        <v>64851.1</v>
      </c>
      <c r="J166" s="48">
        <v>674743.89999999991</v>
      </c>
      <c r="K166" s="50">
        <v>38659.599999999948</v>
      </c>
      <c r="L166" s="49"/>
      <c r="M166" s="49">
        <v>-260608.2</v>
      </c>
      <c r="N166" s="49">
        <v>517646.39999999985</v>
      </c>
      <c r="O166" s="49">
        <v>3357336.5999999992</v>
      </c>
      <c r="P166" s="53"/>
      <c r="Q166" s="53"/>
    </row>
    <row r="167" spans="1:17" s="52" customFormat="1" x14ac:dyDescent="0.25">
      <c r="A167" s="47">
        <v>44316</v>
      </c>
      <c r="B167" s="48">
        <v>407868.6</v>
      </c>
      <c r="C167" s="48">
        <v>1434653.5999999999</v>
      </c>
      <c r="D167" s="49">
        <v>1842522.1999999997</v>
      </c>
      <c r="E167" s="48">
        <v>780328.79999999993</v>
      </c>
      <c r="F167" s="49">
        <v>2622850.9999999995</v>
      </c>
      <c r="G167" s="48">
        <v>212953.90000000002</v>
      </c>
      <c r="H167" s="48">
        <v>2835804.8999999994</v>
      </c>
      <c r="I167" s="48">
        <v>59833.200000000004</v>
      </c>
      <c r="J167" s="48">
        <v>675252.9</v>
      </c>
      <c r="K167" s="50">
        <v>38882.500000000087</v>
      </c>
      <c r="L167" s="49"/>
      <c r="M167" s="49">
        <v>-267671.3</v>
      </c>
      <c r="N167" s="49">
        <v>506297.3000000001</v>
      </c>
      <c r="O167" s="49">
        <v>3342102.1999999997</v>
      </c>
      <c r="P167" s="53"/>
      <c r="Q167" s="53"/>
    </row>
    <row r="168" spans="1:17" s="52" customFormat="1" x14ac:dyDescent="0.25">
      <c r="A168" s="47">
        <v>44347</v>
      </c>
      <c r="B168" s="48">
        <v>420022.29999999993</v>
      </c>
      <c r="C168" s="48">
        <v>1515725.2000000002</v>
      </c>
      <c r="D168" s="49">
        <v>1935747.5</v>
      </c>
      <c r="E168" s="48">
        <v>775326.40000000014</v>
      </c>
      <c r="F168" s="49">
        <v>2711073.9000000004</v>
      </c>
      <c r="G168" s="48">
        <v>215416.59999999998</v>
      </c>
      <c r="H168" s="48">
        <v>2926490.5000000005</v>
      </c>
      <c r="I168" s="48">
        <v>59255.3</v>
      </c>
      <c r="J168" s="48">
        <v>688164</v>
      </c>
      <c r="K168" s="50">
        <v>25663.499999999942</v>
      </c>
      <c r="L168" s="49"/>
      <c r="M168" s="49">
        <v>-283078</v>
      </c>
      <c r="N168" s="49">
        <v>490004.80000000005</v>
      </c>
      <c r="O168" s="49">
        <v>3416495.3000000007</v>
      </c>
      <c r="P168" s="53"/>
      <c r="Q168" s="53"/>
    </row>
    <row r="169" spans="1:17" s="52" customFormat="1" x14ac:dyDescent="0.25">
      <c r="A169" s="47">
        <v>44377</v>
      </c>
      <c r="B169" s="48">
        <v>458296.4</v>
      </c>
      <c r="C169" s="48">
        <v>1589876.0300000003</v>
      </c>
      <c r="D169" s="49">
        <v>2048172.4300000002</v>
      </c>
      <c r="E169" s="48">
        <v>821663.4</v>
      </c>
      <c r="F169" s="49">
        <v>2869835.83</v>
      </c>
      <c r="G169" s="48">
        <v>225156.69999999995</v>
      </c>
      <c r="H169" s="48">
        <v>3094992.5300000003</v>
      </c>
      <c r="I169" s="48">
        <v>65638.100000000006</v>
      </c>
      <c r="J169" s="48">
        <v>693492.5</v>
      </c>
      <c r="K169" s="50">
        <v>-14995.100000000006</v>
      </c>
      <c r="L169" s="49"/>
      <c r="M169" s="49">
        <v>-272523</v>
      </c>
      <c r="N169" s="49">
        <v>471612.5</v>
      </c>
      <c r="O169" s="49">
        <v>3566605.0300000003</v>
      </c>
      <c r="P169" s="53"/>
      <c r="Q169" s="53"/>
    </row>
    <row r="170" spans="1:17" s="52" customFormat="1" x14ac:dyDescent="0.25">
      <c r="A170" s="47">
        <v>44378</v>
      </c>
      <c r="B170" s="48">
        <v>467369.8</v>
      </c>
      <c r="C170" s="48">
        <v>1653985.9</v>
      </c>
      <c r="D170" s="49">
        <v>2121355.6999999997</v>
      </c>
      <c r="E170" s="48">
        <v>831070.5</v>
      </c>
      <c r="F170" s="49">
        <v>2952426.1999999997</v>
      </c>
      <c r="G170" s="48">
        <v>226194.40000000002</v>
      </c>
      <c r="H170" s="48">
        <v>3178620.5999999996</v>
      </c>
      <c r="I170" s="48">
        <v>64846.5</v>
      </c>
      <c r="J170" s="48">
        <v>714830</v>
      </c>
      <c r="K170" s="50">
        <v>16366.5</v>
      </c>
      <c r="L170" s="49"/>
      <c r="M170" s="49">
        <v>-340379.89999999997</v>
      </c>
      <c r="N170" s="49">
        <v>455663.10000000003</v>
      </c>
      <c r="O170" s="49">
        <v>3634283.6999999997</v>
      </c>
      <c r="P170" s="53"/>
      <c r="Q170" s="53"/>
    </row>
    <row r="171" spans="1:17" s="52" customFormat="1" x14ac:dyDescent="0.25">
      <c r="A171" s="47">
        <v>44410</v>
      </c>
      <c r="B171" s="48">
        <v>464646.46666666673</v>
      </c>
      <c r="C171" s="48">
        <v>1688957.3666666667</v>
      </c>
      <c r="D171" s="49">
        <v>2153603.8333333335</v>
      </c>
      <c r="E171" s="48">
        <v>873637.36666666681</v>
      </c>
      <c r="F171" s="49">
        <v>3027241.2</v>
      </c>
      <c r="G171" s="48">
        <v>221551.40000000002</v>
      </c>
      <c r="H171" s="48">
        <v>3248792.6</v>
      </c>
      <c r="I171" s="48">
        <v>62211.199999999997</v>
      </c>
      <c r="J171" s="48">
        <v>736598.83333333326</v>
      </c>
      <c r="K171" s="50">
        <v>-31370.866666666756</v>
      </c>
      <c r="L171" s="49"/>
      <c r="M171" s="49">
        <v>-337221.6</v>
      </c>
      <c r="N171" s="49">
        <v>430217.56666666653</v>
      </c>
      <c r="O171" s="49">
        <v>3679010.1666666665</v>
      </c>
      <c r="P171" s="53"/>
      <c r="Q171" s="53"/>
    </row>
    <row r="172" spans="1:17" s="52" customFormat="1" x14ac:dyDescent="0.25">
      <c r="A172" s="47">
        <v>44442</v>
      </c>
      <c r="B172" s="48">
        <v>452797.99999999994</v>
      </c>
      <c r="C172" s="48">
        <v>1675444.2</v>
      </c>
      <c r="D172" s="49">
        <v>2128242.1999999997</v>
      </c>
      <c r="E172" s="48">
        <v>964342.7</v>
      </c>
      <c r="F172" s="49">
        <v>3092584.8999999994</v>
      </c>
      <c r="G172" s="48">
        <v>234167.69999999998</v>
      </c>
      <c r="H172" s="48">
        <v>3326752.5999999996</v>
      </c>
      <c r="I172" s="48">
        <v>56628.299999999996</v>
      </c>
      <c r="J172" s="48">
        <v>790867.4</v>
      </c>
      <c r="K172" s="50">
        <v>-24587.1</v>
      </c>
      <c r="L172" s="49"/>
      <c r="M172" s="49">
        <v>-245299.3</v>
      </c>
      <c r="N172" s="49">
        <v>577609.30000000005</v>
      </c>
      <c r="O172" s="49">
        <v>3904361.8999999994</v>
      </c>
      <c r="P172" s="53"/>
      <c r="Q172" s="53"/>
    </row>
    <row r="173" spans="1:17" s="52" customFormat="1" x14ac:dyDescent="0.25">
      <c r="A173" s="47">
        <v>44473</v>
      </c>
      <c r="B173" s="48">
        <v>446126.6</v>
      </c>
      <c r="C173" s="48">
        <v>1673106.666666667</v>
      </c>
      <c r="D173" s="49">
        <v>2119233.2666666671</v>
      </c>
      <c r="E173" s="48">
        <v>960232.16666666674</v>
      </c>
      <c r="F173" s="49">
        <v>3079465.4333333336</v>
      </c>
      <c r="G173" s="48">
        <v>256977.09999999995</v>
      </c>
      <c r="H173" s="48">
        <v>3336442.5333333337</v>
      </c>
      <c r="I173" s="48">
        <v>56167.700000000004</v>
      </c>
      <c r="J173" s="48">
        <v>809373.2</v>
      </c>
      <c r="K173" s="50">
        <v>-10759.933333333291</v>
      </c>
      <c r="L173" s="49"/>
      <c r="M173" s="49">
        <v>-259236.90000000002</v>
      </c>
      <c r="N173" s="49">
        <v>595544.06666666653</v>
      </c>
      <c r="O173" s="49">
        <v>3931986.6</v>
      </c>
      <c r="P173" s="53"/>
      <c r="Q173" s="53"/>
    </row>
    <row r="174" spans="1:17" s="52" customFormat="1" x14ac:dyDescent="0.25">
      <c r="A174" s="47">
        <v>44505</v>
      </c>
      <c r="B174" s="48">
        <v>450663.6</v>
      </c>
      <c r="C174" s="48">
        <v>1612604.4333333331</v>
      </c>
      <c r="D174" s="49">
        <v>2063268.0333333332</v>
      </c>
      <c r="E174" s="48">
        <v>974650.63333333342</v>
      </c>
      <c r="F174" s="49">
        <v>3037918.6666666665</v>
      </c>
      <c r="G174" s="48">
        <v>258218.69999999998</v>
      </c>
      <c r="H174" s="48">
        <v>3296137.3666666667</v>
      </c>
      <c r="I174" s="48">
        <v>61852.1</v>
      </c>
      <c r="J174" s="48">
        <v>831252.50000000012</v>
      </c>
      <c r="K174" s="50">
        <v>8882.1333333333896</v>
      </c>
      <c r="L174" s="49"/>
      <c r="M174" s="49">
        <v>-230901.6</v>
      </c>
      <c r="N174" s="49">
        <v>671085.13333333354</v>
      </c>
      <c r="O174" s="49">
        <v>3967222.5</v>
      </c>
      <c r="P174" s="53"/>
      <c r="Q174" s="53"/>
    </row>
    <row r="175" spans="1:17" s="52" customFormat="1" x14ac:dyDescent="0.25">
      <c r="A175" s="47">
        <v>44536</v>
      </c>
      <c r="B175" s="48">
        <v>478831.7</v>
      </c>
      <c r="C175" s="48">
        <v>1569167.3999999997</v>
      </c>
      <c r="D175" s="49">
        <v>2047999.0999999996</v>
      </c>
      <c r="E175" s="48">
        <v>987235.6</v>
      </c>
      <c r="F175" s="49">
        <v>3035234.6999999997</v>
      </c>
      <c r="G175" s="48">
        <v>254710.69999999998</v>
      </c>
      <c r="H175" s="48">
        <v>3289945.4</v>
      </c>
      <c r="I175" s="48">
        <v>56884.399999999994</v>
      </c>
      <c r="J175" s="48">
        <v>844856.1</v>
      </c>
      <c r="K175" s="50">
        <v>20382.199999999895</v>
      </c>
      <c r="L175" s="49"/>
      <c r="M175" s="49">
        <v>-226463.90000000002</v>
      </c>
      <c r="N175" s="49">
        <v>695658.79999999993</v>
      </c>
      <c r="O175" s="49">
        <v>3985604.1999999997</v>
      </c>
      <c r="P175" s="53"/>
      <c r="Q175" s="53"/>
    </row>
    <row r="176" spans="1:17" s="52" customFormat="1" ht="18" x14ac:dyDescent="0.25">
      <c r="A176" s="47" t="s">
        <v>54</v>
      </c>
      <c r="B176" s="48">
        <v>450673.13333333336</v>
      </c>
      <c r="C176" s="48">
        <v>1746322.1666666663</v>
      </c>
      <c r="D176" s="49">
        <v>2196995.2999999998</v>
      </c>
      <c r="E176" s="48">
        <v>981140.56666666653</v>
      </c>
      <c r="F176" s="49">
        <v>3178135.8666666662</v>
      </c>
      <c r="G176" s="48">
        <v>252261.50000000003</v>
      </c>
      <c r="H176" s="48">
        <v>3430397.3666666662</v>
      </c>
      <c r="I176" s="48">
        <v>55379.399999999994</v>
      </c>
      <c r="J176" s="48">
        <v>860279.03333333333</v>
      </c>
      <c r="K176" s="50">
        <v>19278.066666666607</v>
      </c>
      <c r="L176" s="49"/>
      <c r="M176" s="49">
        <v>-227126.69999999998</v>
      </c>
      <c r="N176" s="49">
        <v>707809.8</v>
      </c>
      <c r="O176" s="49">
        <v>4138207.166666666</v>
      </c>
      <c r="P176" s="53"/>
      <c r="Q176" s="53"/>
    </row>
    <row r="177" spans="1:17" s="52" customFormat="1" ht="18" x14ac:dyDescent="0.25">
      <c r="A177" s="47" t="s">
        <v>55</v>
      </c>
      <c r="B177" s="48">
        <v>442606.56666666671</v>
      </c>
      <c r="C177" s="48">
        <v>1696040.033333333</v>
      </c>
      <c r="D177" s="49">
        <v>2138646.5999999996</v>
      </c>
      <c r="E177" s="48">
        <v>1022650.2333333335</v>
      </c>
      <c r="F177" s="49">
        <v>3161296.833333333</v>
      </c>
      <c r="G177" s="48">
        <v>289165.90000000002</v>
      </c>
      <c r="H177" s="48">
        <v>3450462.7333333329</v>
      </c>
      <c r="I177" s="48">
        <v>55379.399999999994</v>
      </c>
      <c r="J177" s="48">
        <v>883764.66666666674</v>
      </c>
      <c r="K177" s="50">
        <v>66306.633333333448</v>
      </c>
      <c r="L177" s="49"/>
      <c r="M177" s="49">
        <v>-225457.4</v>
      </c>
      <c r="N177" s="49">
        <v>779993.30000000016</v>
      </c>
      <c r="O177" s="49">
        <v>4230456.0333333332</v>
      </c>
      <c r="P177" s="53"/>
      <c r="Q177" s="53"/>
    </row>
    <row r="178" spans="1:17" s="52" customFormat="1" ht="18" x14ac:dyDescent="0.25">
      <c r="A178" s="47" t="s">
        <v>56</v>
      </c>
      <c r="B178" s="48">
        <v>449058.3</v>
      </c>
      <c r="C178" s="48">
        <v>1693512.7</v>
      </c>
      <c r="D178" s="49">
        <v>2142571</v>
      </c>
      <c r="E178" s="48">
        <v>1035025.2999999999</v>
      </c>
      <c r="F178" s="49">
        <v>3177596.3</v>
      </c>
      <c r="G178" s="48">
        <v>287866.70000000007</v>
      </c>
      <c r="H178" s="48">
        <v>3465463</v>
      </c>
      <c r="I178" s="48">
        <v>68013.899999999994</v>
      </c>
      <c r="J178" s="48">
        <v>871231.10000000009</v>
      </c>
      <c r="K178" s="50">
        <v>-15366.099999999919</v>
      </c>
      <c r="L178" s="49"/>
      <c r="M178" s="49">
        <v>-214597.1</v>
      </c>
      <c r="N178" s="49">
        <v>709281.80000000016</v>
      </c>
      <c r="O178" s="49">
        <v>4174744.8000000003</v>
      </c>
      <c r="P178" s="53"/>
      <c r="Q178" s="53"/>
    </row>
    <row r="179" spans="1:17" s="52" customFormat="1" ht="18" x14ac:dyDescent="0.25">
      <c r="A179" s="47" t="s">
        <v>57</v>
      </c>
      <c r="B179" s="48">
        <v>452452.1333333333</v>
      </c>
      <c r="C179" s="48">
        <v>1801305.7999999998</v>
      </c>
      <c r="D179" s="49">
        <v>2253757.9333333331</v>
      </c>
      <c r="E179" s="48">
        <v>1041490.3999999999</v>
      </c>
      <c r="F179" s="49">
        <v>3295248.333333333</v>
      </c>
      <c r="G179" s="48">
        <v>266070.3</v>
      </c>
      <c r="H179" s="48">
        <v>3561318.6333333328</v>
      </c>
      <c r="I179" s="48">
        <v>68013.899999999994</v>
      </c>
      <c r="J179" s="48">
        <v>888631.79999999993</v>
      </c>
      <c r="K179" s="50">
        <v>15132</v>
      </c>
      <c r="L179" s="49"/>
      <c r="M179" s="49">
        <v>-221444.6</v>
      </c>
      <c r="N179" s="49">
        <v>750333.1</v>
      </c>
      <c r="O179" s="49">
        <v>4311651.7333333325</v>
      </c>
      <c r="P179" s="53"/>
      <c r="Q179" s="53"/>
    </row>
    <row r="180" spans="1:17" s="52" customFormat="1" ht="18" x14ac:dyDescent="0.25">
      <c r="A180" s="47" t="s">
        <v>58</v>
      </c>
      <c r="B180" s="48">
        <v>450262.06666666665</v>
      </c>
      <c r="C180" s="48">
        <v>1855757.4</v>
      </c>
      <c r="D180" s="49">
        <v>2306019.4666666668</v>
      </c>
      <c r="E180" s="48">
        <v>1044218.3</v>
      </c>
      <c r="F180" s="49">
        <v>3350237.7666666666</v>
      </c>
      <c r="G180" s="48">
        <v>292367.09999999998</v>
      </c>
      <c r="H180" s="48">
        <v>3642604.8666666667</v>
      </c>
      <c r="I180" s="48">
        <v>68013.899999999994</v>
      </c>
      <c r="J180" s="48">
        <v>905224.39999999991</v>
      </c>
      <c r="K180" s="50">
        <v>-2912.8</v>
      </c>
      <c r="L180" s="49"/>
      <c r="M180" s="49">
        <v>-206360.4</v>
      </c>
      <c r="N180" s="49">
        <v>763965.09999999986</v>
      </c>
      <c r="O180" s="49">
        <v>4406569.9666666668</v>
      </c>
      <c r="P180" s="53"/>
      <c r="Q180" s="53"/>
    </row>
    <row r="181" spans="1:17" s="52" customFormat="1" ht="18" x14ac:dyDescent="0.25">
      <c r="A181" s="47" t="s">
        <v>59</v>
      </c>
      <c r="B181" s="48">
        <v>519477.69999999995</v>
      </c>
      <c r="C181" s="48">
        <v>1920444.2</v>
      </c>
      <c r="D181" s="49">
        <v>2439921.9</v>
      </c>
      <c r="E181" s="48">
        <v>1025777.7000000002</v>
      </c>
      <c r="F181" s="49">
        <v>3465699.6</v>
      </c>
      <c r="G181" s="48">
        <v>272594.40000000002</v>
      </c>
      <c r="H181" s="48">
        <v>3738294</v>
      </c>
      <c r="I181" s="48">
        <v>53079.899999999994</v>
      </c>
      <c r="J181" s="48">
        <v>939410.09999999986</v>
      </c>
      <c r="K181" s="50">
        <v>70627.10000000021</v>
      </c>
      <c r="L181" s="49"/>
      <c r="M181" s="49">
        <v>-77859.600000000006</v>
      </c>
      <c r="N181" s="49">
        <v>985257.50000000012</v>
      </c>
      <c r="O181" s="49">
        <v>4723551.5</v>
      </c>
      <c r="P181" s="53"/>
      <c r="Q181" s="53"/>
    </row>
    <row r="182" spans="1:17" s="52" customFormat="1" ht="18" x14ac:dyDescent="0.25">
      <c r="A182" s="47" t="s">
        <v>60</v>
      </c>
      <c r="B182" s="48">
        <v>529114.79999999993</v>
      </c>
      <c r="C182" s="48">
        <v>2232687.9333333327</v>
      </c>
      <c r="D182" s="49">
        <v>2761802.7333333325</v>
      </c>
      <c r="E182" s="48">
        <v>1007535.6333333333</v>
      </c>
      <c r="F182" s="49">
        <v>3769338.3666666658</v>
      </c>
      <c r="G182" s="48">
        <v>297849.90000000002</v>
      </c>
      <c r="H182" s="48">
        <v>4067188.2666666657</v>
      </c>
      <c r="I182" s="48">
        <v>58993.7</v>
      </c>
      <c r="J182" s="48">
        <v>960554.2666666666</v>
      </c>
      <c r="K182" s="50">
        <v>80193.600000000006</v>
      </c>
      <c r="L182" s="49"/>
      <c r="M182" s="49">
        <v>-195274.7</v>
      </c>
      <c r="N182" s="49">
        <v>904466.8666666667</v>
      </c>
      <c r="O182" s="49">
        <v>4971655.1333333328</v>
      </c>
      <c r="P182" s="53"/>
      <c r="Q182" s="53"/>
    </row>
    <row r="183" spans="1:17" s="52" customFormat="1" ht="18" x14ac:dyDescent="0.25">
      <c r="A183" s="47" t="s">
        <v>61</v>
      </c>
      <c r="B183" s="48">
        <v>545457.89999999991</v>
      </c>
      <c r="C183" s="48">
        <v>2186999.6666666665</v>
      </c>
      <c r="D183" s="49">
        <v>2732457.5666666664</v>
      </c>
      <c r="E183" s="48">
        <v>1035280.3666666667</v>
      </c>
      <c r="F183" s="49">
        <v>3767737.9333333331</v>
      </c>
      <c r="G183" s="48">
        <v>285855.8</v>
      </c>
      <c r="H183" s="48">
        <v>4053593.7333333329</v>
      </c>
      <c r="I183" s="48">
        <v>65393.3</v>
      </c>
      <c r="J183" s="48">
        <v>985934.6</v>
      </c>
      <c r="K183" s="50">
        <v>98500.633333333302</v>
      </c>
      <c r="L183" s="49"/>
      <c r="M183" s="49">
        <v>-78867.600000000006</v>
      </c>
      <c r="N183" s="49">
        <v>1070960.9333333331</v>
      </c>
      <c r="O183" s="49">
        <v>5124554.666666666</v>
      </c>
      <c r="P183" s="53"/>
      <c r="Q183" s="53"/>
    </row>
    <row r="184" spans="1:17" s="52" customFormat="1" ht="18" x14ac:dyDescent="0.25">
      <c r="A184" s="47" t="s">
        <v>63</v>
      </c>
      <c r="B184" s="48">
        <v>524631</v>
      </c>
      <c r="C184" s="48">
        <v>2193476.5</v>
      </c>
      <c r="D184" s="49">
        <v>2718107.5</v>
      </c>
      <c r="E184" s="48">
        <v>1120177.4999999998</v>
      </c>
      <c r="F184" s="49">
        <v>3838285</v>
      </c>
      <c r="G184" s="48">
        <v>278709.8</v>
      </c>
      <c r="H184" s="48">
        <v>4116994.8</v>
      </c>
      <c r="I184" s="48">
        <v>63262.399999999994</v>
      </c>
      <c r="J184" s="48">
        <v>1010246.9000000001</v>
      </c>
      <c r="K184" s="50">
        <v>119826.59999999971</v>
      </c>
      <c r="L184" s="49"/>
      <c r="M184" s="49">
        <v>-122497.4</v>
      </c>
      <c r="N184" s="49">
        <v>1070838.4999999998</v>
      </c>
      <c r="O184" s="49">
        <v>5187833.3</v>
      </c>
      <c r="P184" s="53"/>
      <c r="Q184" s="53"/>
    </row>
    <row r="185" spans="1:17" s="52" customFormat="1" ht="18" x14ac:dyDescent="0.25">
      <c r="A185" s="47" t="s">
        <v>64</v>
      </c>
      <c r="B185" s="48">
        <v>517652.5</v>
      </c>
      <c r="C185" s="48">
        <v>2227867.1999999997</v>
      </c>
      <c r="D185" s="49">
        <v>2745519.6999999997</v>
      </c>
      <c r="E185" s="48">
        <v>1126884.2999999998</v>
      </c>
      <c r="F185" s="49">
        <v>3872403.9999999995</v>
      </c>
      <c r="G185" s="48">
        <v>289614.7</v>
      </c>
      <c r="H185" s="48">
        <v>4162018.6999999997</v>
      </c>
      <c r="I185" s="48">
        <v>73848.299999999988</v>
      </c>
      <c r="J185" s="48">
        <v>1008254.5</v>
      </c>
      <c r="K185" s="50">
        <v>129863.89999999994</v>
      </c>
      <c r="L185" s="49"/>
      <c r="M185" s="49">
        <v>-114357.29999999999</v>
      </c>
      <c r="N185" s="49">
        <v>1097609.3999999999</v>
      </c>
      <c r="O185" s="49">
        <v>5259628.0999999996</v>
      </c>
      <c r="P185" s="53"/>
      <c r="Q185" s="53"/>
    </row>
    <row r="186" spans="1:17" s="52" customFormat="1" ht="18" x14ac:dyDescent="0.25">
      <c r="A186" s="47" t="s">
        <v>65</v>
      </c>
      <c r="B186" s="48">
        <v>519135.4</v>
      </c>
      <c r="C186" s="48">
        <v>2235852.4000000004</v>
      </c>
      <c r="D186" s="49">
        <v>2754987.8000000003</v>
      </c>
      <c r="E186" s="48">
        <v>1151804.0000000002</v>
      </c>
      <c r="F186" s="49">
        <v>3906791.8000000007</v>
      </c>
      <c r="G186" s="48">
        <v>298352.00000000006</v>
      </c>
      <c r="H186" s="48">
        <v>4205143.8000000007</v>
      </c>
      <c r="I186" s="48">
        <v>77245.700000000012</v>
      </c>
      <c r="J186" s="48">
        <v>958455</v>
      </c>
      <c r="K186" s="50">
        <v>51198.299999999959</v>
      </c>
      <c r="L186" s="49"/>
      <c r="M186" s="49">
        <v>-53773.000000000007</v>
      </c>
      <c r="N186" s="49">
        <v>1033126</v>
      </c>
      <c r="O186" s="49">
        <v>5238269.8000000007</v>
      </c>
      <c r="P186" s="53"/>
      <c r="Q186" s="53"/>
    </row>
    <row r="187" spans="1:17" s="52" customFormat="1" ht="18" x14ac:dyDescent="0.25">
      <c r="A187" s="47" t="s">
        <v>68</v>
      </c>
      <c r="B187" s="48">
        <v>559301.20000000007</v>
      </c>
      <c r="C187" s="48">
        <v>2320551.2999999998</v>
      </c>
      <c r="D187" s="49">
        <v>2879852.5</v>
      </c>
      <c r="E187" s="48">
        <v>1192025.1000000001</v>
      </c>
      <c r="F187" s="49">
        <v>4071877.6</v>
      </c>
      <c r="G187" s="48">
        <v>300211.50000000006</v>
      </c>
      <c r="H187" s="48">
        <v>4372089.1000000006</v>
      </c>
      <c r="I187" s="48">
        <v>86450.8</v>
      </c>
      <c r="J187" s="48">
        <v>1021948.7</v>
      </c>
      <c r="K187" s="50">
        <v>-19673.799999999843</v>
      </c>
      <c r="L187" s="49"/>
      <c r="M187" s="49">
        <v>-130746.4</v>
      </c>
      <c r="N187" s="49">
        <v>957979.30000000016</v>
      </c>
      <c r="O187" s="49">
        <v>5330068.4000000004</v>
      </c>
      <c r="P187" s="53"/>
      <c r="Q187" s="53"/>
    </row>
    <row r="188" spans="1:17" s="53" customFormat="1" x14ac:dyDescent="0.25">
      <c r="A188" s="55" t="s">
        <v>46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7"/>
    </row>
    <row r="189" spans="1:17" s="52" customFormat="1" x14ac:dyDescent="0.25">
      <c r="A189" s="58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60"/>
    </row>
  </sheetData>
  <mergeCells count="15">
    <mergeCell ref="A188:O189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69"/>
  <sheetViews>
    <sheetView workbookViewId="0">
      <pane xSplit="1" ySplit="7" topLeftCell="O57" activePane="bottomRight" state="frozen"/>
      <selection pane="topRight" activeCell="B1" sqref="B1"/>
      <selection pane="bottomLeft" activeCell="A8" sqref="A8"/>
      <selection pane="bottomRight" activeCell="B60" sqref="B60:O67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9" si="7">D37+E37</f>
        <v>967836.19999999972</v>
      </c>
      <c r="G37" s="48">
        <v>136241.59999999995</v>
      </c>
      <c r="H37" s="48">
        <f t="shared" ref="H37:H59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9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3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3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x14ac:dyDescent="0.25">
      <c r="A54" s="47">
        <v>43738</v>
      </c>
      <c r="B54" s="48">
        <v>317565.40000000002</v>
      </c>
      <c r="C54" s="48">
        <v>1118003.3</v>
      </c>
      <c r="D54" s="49">
        <f t="shared" ref="D54:D58" si="17">SUM(B54:C54)</f>
        <v>1435568.7000000002</v>
      </c>
      <c r="E54" s="48">
        <v>454128</v>
      </c>
      <c r="F54" s="49">
        <f t="shared" si="7"/>
        <v>1889696.7000000002</v>
      </c>
      <c r="G54" s="48">
        <v>185112.4</v>
      </c>
      <c r="H54" s="48">
        <f t="shared" si="8"/>
        <v>2074809.1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ref="N54:N57" si="18">SUM(I54:M54)</f>
        <v>380017.69999999995</v>
      </c>
      <c r="O54" s="49">
        <f t="shared" si="10"/>
        <v>2454826.7999999998</v>
      </c>
      <c r="P54" s="53"/>
      <c r="Q54" s="53"/>
    </row>
    <row r="55" spans="1:17" s="52" customFormat="1" x14ac:dyDescent="0.25">
      <c r="A55" s="47">
        <v>43830</v>
      </c>
      <c r="B55" s="48">
        <v>359960.00000000006</v>
      </c>
      <c r="C55" s="48">
        <v>1070136.7999999998</v>
      </c>
      <c r="D55" s="49">
        <f t="shared" si="17"/>
        <v>1430096.7999999998</v>
      </c>
      <c r="E55" s="48">
        <v>584633</v>
      </c>
      <c r="F55" s="49">
        <f t="shared" si="7"/>
        <v>2014729.7999999998</v>
      </c>
      <c r="G55" s="48">
        <v>188088.8</v>
      </c>
      <c r="H55" s="48">
        <f t="shared" si="8"/>
        <v>2202818.5999999996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si="18"/>
        <v>418426.40000000008</v>
      </c>
      <c r="O55" s="49">
        <f t="shared" si="10"/>
        <v>2621244.9999999995</v>
      </c>
      <c r="P55" s="53"/>
      <c r="Q55" s="53"/>
    </row>
    <row r="56" spans="1:17" s="52" customFormat="1" x14ac:dyDescent="0.25">
      <c r="A56" s="47">
        <v>43921</v>
      </c>
      <c r="B56" s="48">
        <v>330762.59999999998</v>
      </c>
      <c r="C56" s="48">
        <v>1082118.7</v>
      </c>
      <c r="D56" s="49">
        <f t="shared" si="17"/>
        <v>1412881.2999999998</v>
      </c>
      <c r="E56" s="48">
        <v>609190.6</v>
      </c>
      <c r="F56" s="49">
        <f t="shared" si="7"/>
        <v>2022071.9</v>
      </c>
      <c r="G56" s="48">
        <v>190685.09999999998</v>
      </c>
      <c r="H56" s="48">
        <f t="shared" si="8"/>
        <v>2212757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si="18"/>
        <v>410835.6</v>
      </c>
      <c r="O56" s="49">
        <f t="shared" si="10"/>
        <v>2623592.6</v>
      </c>
      <c r="P56" s="53"/>
      <c r="Q56" s="53"/>
    </row>
    <row r="57" spans="1:17" s="52" customFormat="1" x14ac:dyDescent="0.25">
      <c r="A57" s="47">
        <v>44012</v>
      </c>
      <c r="B57" s="48">
        <v>378103.8</v>
      </c>
      <c r="C57" s="48">
        <v>1180168.2999999998</v>
      </c>
      <c r="D57" s="49">
        <f t="shared" si="17"/>
        <v>1558272.0999999999</v>
      </c>
      <c r="E57" s="48">
        <v>642361.4</v>
      </c>
      <c r="F57" s="49">
        <f t="shared" si="7"/>
        <v>2200633.5</v>
      </c>
      <c r="G57" s="48">
        <v>200919</v>
      </c>
      <c r="H57" s="48">
        <f t="shared" si="8"/>
        <v>2401552.5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18"/>
        <v>370470.89999999985</v>
      </c>
      <c r="O57" s="49">
        <f t="shared" si="10"/>
        <v>2772023.4</v>
      </c>
      <c r="P57" s="53"/>
      <c r="Q57" s="53"/>
    </row>
    <row r="58" spans="1:17" s="52" customFormat="1" x14ac:dyDescent="0.25">
      <c r="A58" s="47">
        <v>44104</v>
      </c>
      <c r="B58" s="48">
        <v>389406.69999999995</v>
      </c>
      <c r="C58" s="48">
        <v>1295715.9000000001</v>
      </c>
      <c r="D58" s="49">
        <f t="shared" si="17"/>
        <v>1685122.6</v>
      </c>
      <c r="E58" s="48">
        <v>678223.39999999991</v>
      </c>
      <c r="F58" s="49">
        <f t="shared" si="7"/>
        <v>2363346</v>
      </c>
      <c r="G58" s="48">
        <v>214148.39999999997</v>
      </c>
      <c r="H58" s="48">
        <f t="shared" si="8"/>
        <v>2577494.4</v>
      </c>
      <c r="I58" s="48">
        <v>65861.7</v>
      </c>
      <c r="J58" s="48">
        <v>648725.4</v>
      </c>
      <c r="K58" s="50">
        <v>27836.800000000047</v>
      </c>
      <c r="L58" s="49"/>
      <c r="M58" s="49">
        <f>2240.2-198051.8</f>
        <v>-195811.59999999998</v>
      </c>
      <c r="N58" s="49">
        <f t="shared" ref="N58" si="19">SUM(I58:M58)</f>
        <v>546612.30000000005</v>
      </c>
      <c r="O58" s="49">
        <f t="shared" si="10"/>
        <v>3124106.7</v>
      </c>
      <c r="P58" s="53"/>
      <c r="Q58" s="53"/>
    </row>
    <row r="59" spans="1:17" s="52" customFormat="1" x14ac:dyDescent="0.25">
      <c r="A59" s="47">
        <v>44166</v>
      </c>
      <c r="B59" s="48">
        <v>433279.2</v>
      </c>
      <c r="C59" s="48">
        <v>1369841.3000000003</v>
      </c>
      <c r="D59" s="49">
        <f t="shared" ref="D59" si="20">SUM(B59:C59)</f>
        <v>1803120.5000000002</v>
      </c>
      <c r="E59" s="48">
        <v>723397.99999999988</v>
      </c>
      <c r="F59" s="49">
        <f t="shared" si="7"/>
        <v>2526518.5</v>
      </c>
      <c r="G59" s="48">
        <v>207328.49999999997</v>
      </c>
      <c r="H59" s="48">
        <f t="shared" si="8"/>
        <v>2733847</v>
      </c>
      <c r="I59" s="48">
        <v>63218.3</v>
      </c>
      <c r="J59" s="48">
        <v>656262.9</v>
      </c>
      <c r="K59" s="50">
        <v>25423.799999999988</v>
      </c>
      <c r="L59" s="49"/>
      <c r="M59" s="49">
        <f>2040.4-222775.8</f>
        <v>-220735.4</v>
      </c>
      <c r="N59" s="49">
        <f t="shared" ref="N59" si="21">SUM(I59:M59)</f>
        <v>524169.6</v>
      </c>
      <c r="O59" s="49">
        <f t="shared" si="10"/>
        <v>3258016.6</v>
      </c>
      <c r="P59" s="53"/>
      <c r="Q59" s="53"/>
    </row>
    <row r="60" spans="1:17" s="52" customFormat="1" x14ac:dyDescent="0.25">
      <c r="A60" s="47">
        <v>44286</v>
      </c>
      <c r="B60" s="48">
        <v>396465.3</v>
      </c>
      <c r="C60" s="48">
        <v>1445542.8999999997</v>
      </c>
      <c r="D60" s="49">
        <v>1842008.1999999997</v>
      </c>
      <c r="E60" s="48">
        <v>773663.29999999993</v>
      </c>
      <c r="F60" s="49">
        <v>2615671.4999999995</v>
      </c>
      <c r="G60" s="48">
        <v>224018.69999999992</v>
      </c>
      <c r="H60" s="48">
        <v>2839690.1999999993</v>
      </c>
      <c r="I60" s="48">
        <v>64851.1</v>
      </c>
      <c r="J60" s="48">
        <v>674743.89999999991</v>
      </c>
      <c r="K60" s="50">
        <v>38659.599999999948</v>
      </c>
      <c r="L60" s="49"/>
      <c r="M60" s="49">
        <v>-260608.2</v>
      </c>
      <c r="N60" s="49">
        <v>517646.39999999985</v>
      </c>
      <c r="O60" s="49">
        <v>3357336.5999999992</v>
      </c>
      <c r="P60" s="53"/>
      <c r="Q60" s="53"/>
    </row>
    <row r="61" spans="1:17" s="52" customFormat="1" x14ac:dyDescent="0.25">
      <c r="A61" s="47">
        <v>44377</v>
      </c>
      <c r="B61" s="48">
        <v>458296.4</v>
      </c>
      <c r="C61" s="48">
        <v>1589876.0300000003</v>
      </c>
      <c r="D61" s="49">
        <v>2048172.4300000002</v>
      </c>
      <c r="E61" s="48">
        <v>821663.4</v>
      </c>
      <c r="F61" s="49">
        <v>2869835.83</v>
      </c>
      <c r="G61" s="48">
        <v>225156.69999999995</v>
      </c>
      <c r="H61" s="48">
        <v>3094992.5300000003</v>
      </c>
      <c r="I61" s="48">
        <v>65638.100000000006</v>
      </c>
      <c r="J61" s="48">
        <v>693492.5</v>
      </c>
      <c r="K61" s="50">
        <v>-14995.100000000006</v>
      </c>
      <c r="L61" s="49"/>
      <c r="M61" s="49">
        <v>-272523</v>
      </c>
      <c r="N61" s="49">
        <v>471612.5</v>
      </c>
      <c r="O61" s="49">
        <v>3566605.0300000003</v>
      </c>
      <c r="P61" s="53"/>
      <c r="Q61" s="53"/>
    </row>
    <row r="62" spans="1:17" s="52" customFormat="1" x14ac:dyDescent="0.25">
      <c r="A62" s="47">
        <v>44440</v>
      </c>
      <c r="B62" s="48">
        <v>452797.99999999994</v>
      </c>
      <c r="C62" s="48">
        <v>1675444.2</v>
      </c>
      <c r="D62" s="49">
        <v>2128242.1999999997</v>
      </c>
      <c r="E62" s="48">
        <v>964342.7</v>
      </c>
      <c r="F62" s="49">
        <v>3092584.8999999994</v>
      </c>
      <c r="G62" s="48">
        <v>234167.69999999998</v>
      </c>
      <c r="H62" s="48">
        <v>3326752.5999999996</v>
      </c>
      <c r="I62" s="48">
        <v>56628.299999999996</v>
      </c>
      <c r="J62" s="48">
        <v>790867.4</v>
      </c>
      <c r="K62" s="50">
        <v>-24587.1</v>
      </c>
      <c r="L62" s="49"/>
      <c r="M62" s="49">
        <v>-245299.3</v>
      </c>
      <c r="N62" s="49">
        <v>577609.30000000005</v>
      </c>
      <c r="O62" s="49">
        <v>3904361.8999999994</v>
      </c>
      <c r="P62" s="53"/>
      <c r="Q62" s="53"/>
    </row>
    <row r="63" spans="1:17" s="52" customFormat="1" x14ac:dyDescent="0.25">
      <c r="A63" s="47">
        <v>44532</v>
      </c>
      <c r="B63" s="48">
        <v>478831.7</v>
      </c>
      <c r="C63" s="48">
        <v>1569167.3999999997</v>
      </c>
      <c r="D63" s="49">
        <v>2047999.0999999996</v>
      </c>
      <c r="E63" s="48">
        <v>987235.6</v>
      </c>
      <c r="F63" s="49">
        <v>3035234.6999999997</v>
      </c>
      <c r="G63" s="48">
        <v>254710.69999999998</v>
      </c>
      <c r="H63" s="48">
        <v>3289945.4</v>
      </c>
      <c r="I63" s="48">
        <v>56884.399999999994</v>
      </c>
      <c r="J63" s="48">
        <v>844856.1</v>
      </c>
      <c r="K63" s="50">
        <v>20382.199999999895</v>
      </c>
      <c r="L63" s="49"/>
      <c r="M63" s="49">
        <v>-226463.90000000002</v>
      </c>
      <c r="N63" s="49">
        <v>695658.79999999993</v>
      </c>
      <c r="O63" s="49">
        <v>3985604.1999999997</v>
      </c>
      <c r="P63" s="53"/>
      <c r="Q63" s="53"/>
    </row>
    <row r="64" spans="1:17" s="52" customFormat="1" ht="18" x14ac:dyDescent="0.25">
      <c r="A64" s="47" t="s">
        <v>56</v>
      </c>
      <c r="B64" s="48">
        <v>449058.3</v>
      </c>
      <c r="C64" s="48">
        <v>1693512.7</v>
      </c>
      <c r="D64" s="49">
        <v>2142571</v>
      </c>
      <c r="E64" s="48">
        <v>1035025.2999999999</v>
      </c>
      <c r="F64" s="49">
        <v>3177596.3</v>
      </c>
      <c r="G64" s="48">
        <v>287866.70000000007</v>
      </c>
      <c r="H64" s="48">
        <v>3465463</v>
      </c>
      <c r="I64" s="48">
        <v>68013.899999999994</v>
      </c>
      <c r="J64" s="48">
        <v>871231.10000000009</v>
      </c>
      <c r="K64" s="50">
        <v>-15366.099999999919</v>
      </c>
      <c r="L64" s="49"/>
      <c r="M64" s="49">
        <v>-214597.1</v>
      </c>
      <c r="N64" s="49">
        <v>709281.80000000016</v>
      </c>
      <c r="O64" s="49">
        <v>4174744.8000000003</v>
      </c>
      <c r="P64" s="53"/>
      <c r="Q64" s="53"/>
    </row>
    <row r="65" spans="1:17" s="52" customFormat="1" ht="18" x14ac:dyDescent="0.25">
      <c r="A65" s="47" t="s">
        <v>59</v>
      </c>
      <c r="B65" s="48">
        <v>519477.69999999995</v>
      </c>
      <c r="C65" s="48">
        <v>1920444.2</v>
      </c>
      <c r="D65" s="49">
        <v>2439921.9</v>
      </c>
      <c r="E65" s="48">
        <v>1025777.7000000002</v>
      </c>
      <c r="F65" s="49">
        <v>3465699.6</v>
      </c>
      <c r="G65" s="48">
        <v>272594.40000000002</v>
      </c>
      <c r="H65" s="48">
        <v>3738294</v>
      </c>
      <c r="I65" s="48">
        <v>53079.899999999994</v>
      </c>
      <c r="J65" s="48">
        <v>939410.09999999986</v>
      </c>
      <c r="K65" s="50">
        <v>70627.10000000021</v>
      </c>
      <c r="L65" s="49"/>
      <c r="M65" s="49">
        <v>-77859.600000000006</v>
      </c>
      <c r="N65" s="49">
        <v>985257.50000000012</v>
      </c>
      <c r="O65" s="49">
        <v>4723551.5</v>
      </c>
      <c r="P65" s="53"/>
      <c r="Q65" s="53"/>
    </row>
    <row r="66" spans="1:17" s="52" customFormat="1" ht="18" x14ac:dyDescent="0.25">
      <c r="A66" s="47" t="s">
        <v>62</v>
      </c>
      <c r="B66" s="48">
        <v>524631</v>
      </c>
      <c r="C66" s="48">
        <v>2193476.5</v>
      </c>
      <c r="D66" s="49">
        <v>2718107.5</v>
      </c>
      <c r="E66" s="48">
        <v>1120177.4999999998</v>
      </c>
      <c r="F66" s="49">
        <v>3838285</v>
      </c>
      <c r="G66" s="48">
        <v>278709.8</v>
      </c>
      <c r="H66" s="48">
        <v>4116994.8</v>
      </c>
      <c r="I66" s="48">
        <v>63262.399999999994</v>
      </c>
      <c r="J66" s="48">
        <v>1010246.9000000001</v>
      </c>
      <c r="K66" s="50">
        <v>119826.59999999971</v>
      </c>
      <c r="L66" s="49"/>
      <c r="M66" s="49">
        <v>-122497.4</v>
      </c>
      <c r="N66" s="49">
        <v>1070838.4999999998</v>
      </c>
      <c r="O66" s="49">
        <v>5187833.3</v>
      </c>
      <c r="P66" s="53"/>
      <c r="Q66" s="53"/>
    </row>
    <row r="67" spans="1:17" s="52" customFormat="1" ht="18" x14ac:dyDescent="0.25">
      <c r="A67" s="47" t="s">
        <v>69</v>
      </c>
      <c r="B67" s="48">
        <v>559301.20000000007</v>
      </c>
      <c r="C67" s="48">
        <v>2320551.2999999998</v>
      </c>
      <c r="D67" s="49">
        <v>2879852.5</v>
      </c>
      <c r="E67" s="48">
        <v>1192025.1000000001</v>
      </c>
      <c r="F67" s="49">
        <v>4071877.6</v>
      </c>
      <c r="G67" s="48">
        <v>300211.50000000006</v>
      </c>
      <c r="H67" s="48">
        <v>4372089.1000000006</v>
      </c>
      <c r="I67" s="48">
        <v>86450.8</v>
      </c>
      <c r="J67" s="48">
        <v>1021948.7</v>
      </c>
      <c r="K67" s="50">
        <v>-19673.799999999843</v>
      </c>
      <c r="L67" s="49"/>
      <c r="M67" s="49">
        <v>-130746.4</v>
      </c>
      <c r="N67" s="49">
        <v>957979.30000000016</v>
      </c>
      <c r="O67" s="49">
        <v>5330068.4000000004</v>
      </c>
      <c r="P67" s="53"/>
      <c r="Q67" s="53"/>
    </row>
    <row r="68" spans="1:17" s="53" customFormat="1" x14ac:dyDescent="0.25">
      <c r="A68" s="55" t="s">
        <v>46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  <row r="69" spans="1:17" s="52" customFormat="1" x14ac:dyDescent="0.25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</row>
  </sheetData>
  <mergeCells count="15">
    <mergeCell ref="A68:O69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5"/>
  <sheetViews>
    <sheetView workbookViewId="0">
      <pane xSplit="1" ySplit="7" topLeftCell="N17" activePane="bottomRight" state="frozen"/>
      <selection pane="topRight" activeCell="B1" sqref="B1"/>
      <selection pane="bottomLeft" activeCell="A8" sqref="A8"/>
      <selection pane="bottomRight" activeCell="N29" sqref="N29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21" si="1">D8+E8</f>
        <v>419524.60000000003</v>
      </c>
      <c r="G8" s="48">
        <v>63073.699999999953</v>
      </c>
      <c r="H8" s="48">
        <f t="shared" ref="H8:H21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21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20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20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x14ac:dyDescent="0.25">
      <c r="A19" s="46">
        <v>2019</v>
      </c>
      <c r="B19" s="48">
        <v>359960.00000000006</v>
      </c>
      <c r="C19" s="48">
        <v>1070136.7999999998</v>
      </c>
      <c r="D19" s="49">
        <f t="shared" si="5"/>
        <v>1430096.7999999998</v>
      </c>
      <c r="E19" s="48">
        <v>584633</v>
      </c>
      <c r="F19" s="49">
        <f t="shared" si="1"/>
        <v>2014729.7999999998</v>
      </c>
      <c r="G19" s="48">
        <v>188088.8</v>
      </c>
      <c r="H19" s="48">
        <f t="shared" si="2"/>
        <v>2202818.5999999996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2621244.9999999995</v>
      </c>
      <c r="P19" s="53"/>
      <c r="Q19" s="53"/>
    </row>
    <row r="20" spans="1:17" s="52" customFormat="1" x14ac:dyDescent="0.25">
      <c r="A20" s="46">
        <v>2020</v>
      </c>
      <c r="B20" s="48">
        <v>433279.2</v>
      </c>
      <c r="C20" s="48">
        <v>1369841.3000000003</v>
      </c>
      <c r="D20" s="49">
        <f t="shared" si="5"/>
        <v>1803120.5000000002</v>
      </c>
      <c r="E20" s="48">
        <v>723397.99999999988</v>
      </c>
      <c r="F20" s="49">
        <f t="shared" si="1"/>
        <v>2526518.5</v>
      </c>
      <c r="G20" s="48">
        <v>207328.49999999997</v>
      </c>
      <c r="H20" s="48">
        <f t="shared" si="2"/>
        <v>2733847</v>
      </c>
      <c r="I20" s="48">
        <v>63218.3</v>
      </c>
      <c r="J20" s="48">
        <v>656262.9</v>
      </c>
      <c r="K20" s="50">
        <v>25423.799999999988</v>
      </c>
      <c r="L20" s="49"/>
      <c r="M20" s="49">
        <f>2040.4-222775.8</f>
        <v>-220735.4</v>
      </c>
      <c r="N20" s="49">
        <f t="shared" si="6"/>
        <v>524169.6</v>
      </c>
      <c r="O20" s="49">
        <f t="shared" si="4"/>
        <v>3258016.6</v>
      </c>
      <c r="P20" s="53"/>
      <c r="Q20" s="53"/>
    </row>
    <row r="21" spans="1:17" s="52" customFormat="1" x14ac:dyDescent="0.25">
      <c r="A21" s="46">
        <v>2021</v>
      </c>
      <c r="B21" s="48">
        <v>478831.7</v>
      </c>
      <c r="C21" s="48">
        <v>1569167.3999999997</v>
      </c>
      <c r="D21" s="49">
        <v>2047999.0999999996</v>
      </c>
      <c r="E21" s="48">
        <v>987235.6</v>
      </c>
      <c r="F21" s="49">
        <v>3035234.6999999997</v>
      </c>
      <c r="G21" s="48">
        <v>254710.69999999998</v>
      </c>
      <c r="H21" s="48">
        <v>3289945.4</v>
      </c>
      <c r="I21" s="48">
        <v>56884.399999999994</v>
      </c>
      <c r="J21" s="48">
        <v>844856.1</v>
      </c>
      <c r="K21" s="50">
        <v>20382.199999999895</v>
      </c>
      <c r="L21" s="49"/>
      <c r="M21" s="49">
        <v>-226463.90000000002</v>
      </c>
      <c r="N21" s="49">
        <v>695658.79999999993</v>
      </c>
      <c r="O21" s="49">
        <v>3985604.1999999997</v>
      </c>
      <c r="P21" s="53"/>
      <c r="Q21" s="53"/>
    </row>
    <row r="22" spans="1:17" s="52" customFormat="1" x14ac:dyDescent="0.25">
      <c r="A22" s="46" t="s">
        <v>70</v>
      </c>
      <c r="B22" s="48">
        <v>559301.20000000007</v>
      </c>
      <c r="C22" s="48">
        <v>2320551.2999999998</v>
      </c>
      <c r="D22" s="49">
        <v>2879852.5</v>
      </c>
      <c r="E22" s="48">
        <v>1192025.1000000001</v>
      </c>
      <c r="F22" s="49">
        <v>4071877.6</v>
      </c>
      <c r="G22" s="48">
        <v>300211.50000000006</v>
      </c>
      <c r="H22" s="48">
        <v>4372089.1000000006</v>
      </c>
      <c r="I22" s="48">
        <v>86450.8</v>
      </c>
      <c r="J22" s="48">
        <v>1021948.7</v>
      </c>
      <c r="K22" s="50">
        <v>-19673.799999999843</v>
      </c>
      <c r="L22" s="49"/>
      <c r="M22" s="49">
        <v>-130746.4</v>
      </c>
      <c r="N22" s="49">
        <v>957979.30000000016</v>
      </c>
      <c r="O22" s="49">
        <v>5330068.4000000004</v>
      </c>
      <c r="P22" s="53"/>
      <c r="Q22" s="53"/>
    </row>
    <row r="23" spans="1:17" s="53" customFormat="1" x14ac:dyDescent="0.25">
      <c r="A23" s="55" t="s">
        <v>46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1:17" s="52" customFormat="1" x14ac:dyDescent="0.2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</row>
    <row r="25" spans="1:17" s="54" customFormat="1" x14ac:dyDescent="0.25"/>
  </sheetData>
  <mergeCells count="15">
    <mergeCell ref="A23:O24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IZERIMANA Hugues</cp:lastModifiedBy>
  <cp:lastPrinted>2020-05-13T08:56:01Z</cp:lastPrinted>
  <dcterms:created xsi:type="dcterms:W3CDTF">2000-07-11T13:49:14Z</dcterms:created>
  <dcterms:modified xsi:type="dcterms:W3CDTF">2023-02-16T06:19:34Z</dcterms:modified>
</cp:coreProperties>
</file>