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LES PUBLICATIONS\Monnaie_Crédit en Français\"/>
    </mc:Choice>
  </mc:AlternateContent>
  <bookViews>
    <workbookView xWindow="0" yWindow="0" windowWidth="12090" windowHeight="7860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M156" i="4" l="1"/>
  <c r="N156" i="4" s="1"/>
  <c r="D156" i="4"/>
  <c r="F156" i="4" s="1"/>
  <c r="H156" i="4" s="1"/>
  <c r="M155" i="4"/>
  <c r="N155" i="4" s="1"/>
  <c r="D155" i="4"/>
  <c r="F155" i="4" s="1"/>
  <c r="H155" i="4" s="1"/>
  <c r="O155" i="4" s="1"/>
  <c r="M154" i="4"/>
  <c r="N154" i="4" s="1"/>
  <c r="D154" i="4"/>
  <c r="F154" i="4" s="1"/>
  <c r="H154" i="4" s="1"/>
  <c r="O154" i="4" s="1"/>
  <c r="M153" i="4"/>
  <c r="N153" i="4" s="1"/>
  <c r="D153" i="4"/>
  <c r="F153" i="4" s="1"/>
  <c r="H153" i="4" s="1"/>
  <c r="O153" i="4" s="1"/>
  <c r="M152" i="4"/>
  <c r="N152" i="4" s="1"/>
  <c r="D152" i="4"/>
  <c r="F152" i="4" s="1"/>
  <c r="H152" i="4" s="1"/>
  <c r="O152" i="4" s="1"/>
  <c r="O156" i="4" l="1"/>
  <c r="N19" i="6" l="1"/>
  <c r="D19" i="6"/>
  <c r="F19" i="6" s="1"/>
  <c r="H19" i="6" s="1"/>
  <c r="O19" i="6" s="1"/>
  <c r="M56" i="5"/>
  <c r="N56" i="5" s="1"/>
  <c r="D56" i="5"/>
  <c r="F56" i="5" s="1"/>
  <c r="H56" i="5" s="1"/>
  <c r="N55" i="5"/>
  <c r="D55" i="5"/>
  <c r="F55" i="5" s="1"/>
  <c r="H55" i="5" s="1"/>
  <c r="O55" i="5" s="1"/>
  <c r="M54" i="5"/>
  <c r="N54" i="5" s="1"/>
  <c r="D54" i="5"/>
  <c r="F54" i="5" s="1"/>
  <c r="H54" i="5" s="1"/>
  <c r="N53" i="5"/>
  <c r="D53" i="5"/>
  <c r="F53" i="5" s="1"/>
  <c r="H53" i="5" s="1"/>
  <c r="N52" i="5"/>
  <c r="D52" i="5"/>
  <c r="F52" i="5" s="1"/>
  <c r="H52" i="5" s="1"/>
  <c r="O52" i="5" l="1"/>
  <c r="O53" i="5"/>
  <c r="O54" i="5"/>
  <c r="O56" i="5"/>
  <c r="N151" i="4" l="1"/>
  <c r="D151" i="4"/>
  <c r="F151" i="4" s="1"/>
  <c r="H151" i="4" s="1"/>
  <c r="N150" i="4"/>
  <c r="D150" i="4"/>
  <c r="F150" i="4" s="1"/>
  <c r="H150" i="4" s="1"/>
  <c r="N149" i="4"/>
  <c r="D149" i="4"/>
  <c r="F149" i="4" s="1"/>
  <c r="H149" i="4" s="1"/>
  <c r="O149" i="4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O144" i="4" s="1"/>
  <c r="N143" i="4"/>
  <c r="D143" i="4"/>
  <c r="F143" i="4" s="1"/>
  <c r="H143" i="4" s="1"/>
  <c r="O143" i="4" s="1"/>
  <c r="N142" i="4"/>
  <c r="D142" i="4"/>
  <c r="F142" i="4" s="1"/>
  <c r="H142" i="4" s="1"/>
  <c r="O142" i="4" s="1"/>
  <c r="N141" i="4"/>
  <c r="D141" i="4"/>
  <c r="F141" i="4" s="1"/>
  <c r="H141" i="4" s="1"/>
  <c r="N140" i="4"/>
  <c r="D140" i="4"/>
  <c r="F140" i="4" s="1"/>
  <c r="H140" i="4" s="1"/>
  <c r="O140" i="4" s="1"/>
  <c r="O146" i="4" l="1"/>
  <c r="O141" i="4"/>
  <c r="O145" i="4"/>
  <c r="O150" i="4"/>
  <c r="O148" i="4"/>
  <c r="O151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O17" i="6" s="1"/>
  <c r="N47" i="5"/>
  <c r="D47" i="5"/>
  <c r="F47" i="5" s="1"/>
  <c r="H47" i="5" s="1"/>
  <c r="O18" i="6" l="1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O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O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124" i="4" l="1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<sst xmlns="http://schemas.openxmlformats.org/spreadsheetml/2006/main" count="235" uniqueCount="68">
  <si>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</si>
  <si>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</si>
  <si>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</si>
  <si>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</si>
  <si>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</si>
  <si>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</si>
  <si>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</si>
  <si>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</si>
  <si>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</si>
  <si>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</si>
  <si>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</si>
  <si>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</si>
  <si>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</si>
  <si>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</si>
  <si>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</si>
  <si>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</si>
  <si>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</si>
  <si>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</si>
  <si>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</si>
  <si>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</si>
  <si>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</si>
  <si>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</si>
  <si>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</si>
  <si>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</si>
  <si>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</si>
  <si>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</si>
  <si>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</si>
  <si>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</si>
  <si>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</si>
  <si>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</si>
  <si>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</si>
  <si>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</si>
  <si>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</si>
  <si>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</si>
  <si>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</si>
  <si>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</si>
  <si>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</si>
  <si>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</si>
  <si>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</si>
  <si>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</si>
  <si>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</si>
  <si>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</si>
  <si>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</si>
  <si>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</si>
  <si>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</si>
  <si>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</si>
  <si>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</si>
  <si>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</si>
  <si>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</si>
  <si>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</si>
  <si>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</si>
  <si>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</si>
  <si>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</si>
  <si>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</si>
  <si>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t>2019</t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</si>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</sst>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E19" sqref="E19"/>
    </sheetView>
  </sheetViews>
  <sheetFormatPr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43982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56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54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58"/>
  <sheetViews>
    <sheetView tabSelected="1" workbookViewId="0">
      <pane xSplit="1" ySplit="7" topLeftCell="O148" activePane="bottomRight" state="frozen"/>
      <selection pane="topRight" activeCell="B1" sqref="B1"/>
      <selection pane="bottomLeft" activeCell="A8" sqref="A8"/>
      <selection pane="bottomRight" activeCell="A157" sqref="A157:O158"/>
    </sheetView>
  </sheetViews>
  <sheetFormatPr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55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55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55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ref="D140:D155" si="12">SUM(B140:C140)</f>
        <v>1234844.4666666668</v>
      </c>
      <c r="E140" s="48">
        <v>424822</v>
      </c>
      <c r="F140" s="49">
        <f t="shared" si="6"/>
        <v>1659666.4666666668</v>
      </c>
      <c r="G140" s="48">
        <v>172774.39999999999</v>
      </c>
      <c r="H140" s="48">
        <f t="shared" si="7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ref="N140:N155" si="13">SUM(I140:M140)</f>
        <v>297038.13333333342</v>
      </c>
      <c r="O140" s="49">
        <f t="shared" si="9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12"/>
        <v>1252005.7333333332</v>
      </c>
      <c r="E141" s="48">
        <v>418300.6</v>
      </c>
      <c r="F141" s="49">
        <f t="shared" si="6"/>
        <v>1670306.333333333</v>
      </c>
      <c r="G141" s="48">
        <v>182328.2</v>
      </c>
      <c r="H141" s="48">
        <f t="shared" si="7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3"/>
        <v>369491.10000000021</v>
      </c>
      <c r="O141" s="49">
        <f t="shared" si="9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12"/>
        <v>1277203.9999999998</v>
      </c>
      <c r="E142" s="48">
        <v>422729.69999999984</v>
      </c>
      <c r="F142" s="49">
        <f t="shared" si="6"/>
        <v>1699933.6999999997</v>
      </c>
      <c r="G142" s="48">
        <v>185301.5</v>
      </c>
      <c r="H142" s="48">
        <f t="shared" si="7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3"/>
        <v>341805.89999999979</v>
      </c>
      <c r="O142" s="49">
        <f t="shared" si="9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12"/>
        <v>1297256.0333333332</v>
      </c>
      <c r="E143" s="48">
        <v>427716.5</v>
      </c>
      <c r="F143" s="49">
        <f t="shared" si="6"/>
        <v>1724972.5333333332</v>
      </c>
      <c r="G143" s="48">
        <v>176055.30000000002</v>
      </c>
      <c r="H143" s="48">
        <f t="shared" si="7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3"/>
        <v>351088.03333333333</v>
      </c>
      <c r="O143" s="49">
        <f t="shared" si="9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12"/>
        <v>1345065.8666666669</v>
      </c>
      <c r="E144" s="48">
        <v>439645.1</v>
      </c>
      <c r="F144" s="49">
        <f t="shared" si="6"/>
        <v>1784710.9666666668</v>
      </c>
      <c r="G144" s="48">
        <v>169993.60000000001</v>
      </c>
      <c r="H144" s="48">
        <f t="shared" si="7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3"/>
        <v>350586.66666666674</v>
      </c>
      <c r="O144" s="49">
        <f t="shared" si="9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12"/>
        <v>1392963.7000000002</v>
      </c>
      <c r="E145" s="48">
        <v>458268.4</v>
      </c>
      <c r="F145" s="49">
        <f t="shared" si="6"/>
        <v>1851232.1</v>
      </c>
      <c r="G145" s="48">
        <v>178256.6</v>
      </c>
      <c r="H145" s="48">
        <f t="shared" si="7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3"/>
        <v>354584.39999999991</v>
      </c>
      <c r="O145" s="49">
        <f t="shared" si="9"/>
        <v>2384073.1</v>
      </c>
      <c r="P145" s="53"/>
      <c r="Q145" s="53"/>
    </row>
    <row r="146" spans="1:17" s="52" customFormat="1" ht="18" x14ac:dyDescent="0.25">
      <c r="A146" s="47" t="s">
        <v>57</v>
      </c>
      <c r="B146" s="48">
        <v>317003.46666666667</v>
      </c>
      <c r="C146" s="48">
        <v>1094137.3333333333</v>
      </c>
      <c r="D146" s="49">
        <f t="shared" si="12"/>
        <v>1411140.7999999998</v>
      </c>
      <c r="E146" s="48">
        <v>453810.83333333331</v>
      </c>
      <c r="F146" s="49">
        <f t="shared" si="6"/>
        <v>1864951.6333333331</v>
      </c>
      <c r="G146" s="48">
        <v>181531.50000000003</v>
      </c>
      <c r="H146" s="48">
        <f t="shared" si="7"/>
        <v>2046483.1333333331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si="13"/>
        <v>340154.3000000001</v>
      </c>
      <c r="O146" s="49">
        <f t="shared" si="9"/>
        <v>2386637.4333333331</v>
      </c>
      <c r="P146" s="53"/>
      <c r="Q146" s="53"/>
    </row>
    <row r="147" spans="1:17" s="52" customFormat="1" ht="18" x14ac:dyDescent="0.25">
      <c r="A147" s="47" t="s">
        <v>58</v>
      </c>
      <c r="B147" s="48">
        <v>328754.43333333335</v>
      </c>
      <c r="C147" s="48">
        <v>1109366.7666666666</v>
      </c>
      <c r="D147" s="49">
        <f t="shared" si="12"/>
        <v>1438121.2</v>
      </c>
      <c r="E147" s="48">
        <v>459122.06666666665</v>
      </c>
      <c r="F147" s="49">
        <f t="shared" si="6"/>
        <v>1897243.2666666666</v>
      </c>
      <c r="G147" s="48">
        <v>179118.5</v>
      </c>
      <c r="H147" s="48">
        <f t="shared" si="7"/>
        <v>2076361.7666666666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3"/>
        <v>322582.49999999988</v>
      </c>
      <c r="O147" s="49">
        <f t="shared" si="9"/>
        <v>2398944.2666666666</v>
      </c>
      <c r="P147" s="53"/>
      <c r="Q147" s="53"/>
    </row>
    <row r="148" spans="1:17" s="52" customFormat="1" ht="18" x14ac:dyDescent="0.25">
      <c r="A148" s="47" t="s">
        <v>59</v>
      </c>
      <c r="B148" s="48">
        <v>317565.40000000002</v>
      </c>
      <c r="C148" s="48">
        <v>1119232.8</v>
      </c>
      <c r="D148" s="49">
        <f t="shared" si="12"/>
        <v>1436798.2000000002</v>
      </c>
      <c r="E148" s="48">
        <v>454128.1</v>
      </c>
      <c r="F148" s="49">
        <f t="shared" si="6"/>
        <v>1890926.3000000003</v>
      </c>
      <c r="G148" s="48">
        <v>185112.4</v>
      </c>
      <c r="H148" s="48">
        <f t="shared" si="7"/>
        <v>2076038.7000000002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13"/>
        <v>380017.69999999995</v>
      </c>
      <c r="O148" s="49">
        <f t="shared" si="9"/>
        <v>2456056.4000000004</v>
      </c>
      <c r="P148" s="53"/>
      <c r="Q148" s="53"/>
    </row>
    <row r="149" spans="1:17" s="52" customFormat="1" ht="18" x14ac:dyDescent="0.25">
      <c r="A149" s="47" t="s">
        <v>60</v>
      </c>
      <c r="B149" s="48">
        <v>326378.83333333331</v>
      </c>
      <c r="C149" s="48">
        <v>1094640.4000000001</v>
      </c>
      <c r="D149" s="49">
        <f t="shared" si="12"/>
        <v>1421019.2333333334</v>
      </c>
      <c r="E149" s="48">
        <v>476499.06666666671</v>
      </c>
      <c r="F149" s="49">
        <f t="shared" si="6"/>
        <v>1897518.3</v>
      </c>
      <c r="G149" s="48">
        <v>182921.19999999995</v>
      </c>
      <c r="H149" s="48">
        <f t="shared" si="7"/>
        <v>2080439.5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13"/>
        <v>397659.4</v>
      </c>
      <c r="O149" s="49">
        <f t="shared" si="9"/>
        <v>2478098.9</v>
      </c>
      <c r="P149" s="53"/>
      <c r="Q149" s="53"/>
    </row>
    <row r="150" spans="1:17" s="52" customFormat="1" ht="18" x14ac:dyDescent="0.25">
      <c r="A150" s="47" t="s">
        <v>61</v>
      </c>
      <c r="B150" s="48">
        <v>331951.86666666664</v>
      </c>
      <c r="C150" s="48">
        <v>1029842.6000000001</v>
      </c>
      <c r="D150" s="49">
        <f t="shared" si="12"/>
        <v>1361794.4666666668</v>
      </c>
      <c r="E150" s="48">
        <v>559743.93333333323</v>
      </c>
      <c r="F150" s="49">
        <f t="shared" si="6"/>
        <v>1921538.4</v>
      </c>
      <c r="G150" s="48">
        <v>190110.90000000002</v>
      </c>
      <c r="H150" s="48">
        <f t="shared" si="7"/>
        <v>2111649.2999999998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13"/>
        <v>411994.69999999995</v>
      </c>
      <c r="O150" s="49">
        <f t="shared" si="9"/>
        <v>2523644</v>
      </c>
      <c r="P150" s="53"/>
      <c r="Q150" s="53"/>
    </row>
    <row r="151" spans="1:17" s="52" customFormat="1" ht="18" x14ac:dyDescent="0.25">
      <c r="A151" s="47" t="s">
        <v>62</v>
      </c>
      <c r="B151" s="48">
        <v>359960.00000000006</v>
      </c>
      <c r="C151" s="48">
        <v>1072573.7999999998</v>
      </c>
      <c r="D151" s="49">
        <f t="shared" si="12"/>
        <v>1432533.7999999998</v>
      </c>
      <c r="E151" s="48">
        <v>584633.1</v>
      </c>
      <c r="F151" s="49">
        <f t="shared" si="6"/>
        <v>2017166.9</v>
      </c>
      <c r="G151" s="48">
        <v>188088.8</v>
      </c>
      <c r="H151" s="48">
        <f t="shared" si="7"/>
        <v>2205255.6999999997</v>
      </c>
      <c r="I151" s="48">
        <v>59688.299999999996</v>
      </c>
      <c r="J151" s="48">
        <v>572582.5</v>
      </c>
      <c r="K151" s="50">
        <v>12335.5</v>
      </c>
      <c r="L151" s="49"/>
      <c r="M151" s="49">
        <v>-226080.8</v>
      </c>
      <c r="N151" s="49">
        <f t="shared" si="13"/>
        <v>418525.50000000006</v>
      </c>
      <c r="O151" s="49">
        <f t="shared" si="9"/>
        <v>2623781.1999999997</v>
      </c>
      <c r="P151" s="53"/>
      <c r="Q151" s="53"/>
    </row>
    <row r="152" spans="1:17" s="52" customFormat="1" ht="18" x14ac:dyDescent="0.25">
      <c r="A152" s="47" t="s">
        <v>63</v>
      </c>
      <c r="B152" s="48">
        <v>338501.96666666667</v>
      </c>
      <c r="C152" s="48">
        <v>1074278.6333333335</v>
      </c>
      <c r="D152" s="49">
        <f t="shared" ref="D152:D156" si="14">SUM(B152:C152)</f>
        <v>1412780.6</v>
      </c>
      <c r="E152" s="48">
        <v>593100.06666666653</v>
      </c>
      <c r="F152" s="49">
        <f t="shared" si="6"/>
        <v>2005880.6666666665</v>
      </c>
      <c r="G152" s="48">
        <v>190696.59999999998</v>
      </c>
      <c r="H152" s="48">
        <f t="shared" si="7"/>
        <v>2196577.2666666666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ref="N152:N156" si="15">SUM(I152:M152)</f>
        <v>423493.13333333354</v>
      </c>
      <c r="O152" s="49">
        <f t="shared" si="9"/>
        <v>2620070.4000000004</v>
      </c>
      <c r="P152" s="53"/>
      <c r="Q152" s="53"/>
    </row>
    <row r="153" spans="1:17" s="52" customFormat="1" ht="18" x14ac:dyDescent="0.25">
      <c r="A153" s="47" t="s">
        <v>64</v>
      </c>
      <c r="B153" s="48">
        <v>334751.1333333333</v>
      </c>
      <c r="C153" s="48">
        <v>1095008.5666666667</v>
      </c>
      <c r="D153" s="49">
        <f t="shared" si="14"/>
        <v>1429759.7</v>
      </c>
      <c r="E153" s="48">
        <v>608829.53333333344</v>
      </c>
      <c r="F153" s="49">
        <f t="shared" si="6"/>
        <v>2038589.2333333334</v>
      </c>
      <c r="G153" s="48">
        <v>192620.2</v>
      </c>
      <c r="H153" s="48">
        <f t="shared" si="7"/>
        <v>2231209.4333333336</v>
      </c>
      <c r="I153" s="48">
        <v>58145.599999999999</v>
      </c>
      <c r="J153" s="48">
        <v>595462.73333333328</v>
      </c>
      <c r="K153" s="50">
        <v>30103.333333333314</v>
      </c>
      <c r="L153" s="49"/>
      <c r="M153" s="49">
        <f>2283.2-242369</f>
        <v>-240085.8</v>
      </c>
      <c r="N153" s="49">
        <f t="shared" si="15"/>
        <v>443625.86666666652</v>
      </c>
      <c r="O153" s="49">
        <f t="shared" si="9"/>
        <v>2674835.3000000003</v>
      </c>
      <c r="P153" s="53"/>
      <c r="Q153" s="53"/>
    </row>
    <row r="154" spans="1:17" s="52" customFormat="1" ht="18" x14ac:dyDescent="0.25">
      <c r="A154" s="47" t="s">
        <v>65</v>
      </c>
      <c r="B154" s="48">
        <v>330684.09999999998</v>
      </c>
      <c r="C154" s="48">
        <v>1080500.3</v>
      </c>
      <c r="D154" s="49">
        <f t="shared" si="14"/>
        <v>1411184.4</v>
      </c>
      <c r="E154" s="48">
        <v>608816.39999999991</v>
      </c>
      <c r="F154" s="49">
        <f t="shared" si="6"/>
        <v>2020000.7999999998</v>
      </c>
      <c r="G154" s="48">
        <v>190685.09999999998</v>
      </c>
      <c r="H154" s="48">
        <f t="shared" si="7"/>
        <v>2210685.9</v>
      </c>
      <c r="I154" s="48">
        <v>58131.8</v>
      </c>
      <c r="J154" s="48">
        <v>579573.30000000005</v>
      </c>
      <c r="K154" s="50">
        <v>18026.400000000081</v>
      </c>
      <c r="L154" s="49"/>
      <c r="M154" s="49">
        <f>2473.5-247166.2</f>
        <v>-244692.7</v>
      </c>
      <c r="N154" s="49">
        <f t="shared" si="15"/>
        <v>411038.80000000022</v>
      </c>
      <c r="O154" s="49">
        <f t="shared" si="9"/>
        <v>2621724.7000000002</v>
      </c>
      <c r="P154" s="53"/>
      <c r="Q154" s="53"/>
    </row>
    <row r="155" spans="1:17" s="52" customFormat="1" ht="18" x14ac:dyDescent="0.25">
      <c r="A155" s="47" t="s">
        <v>66</v>
      </c>
      <c r="B155" s="48">
        <v>342352.2</v>
      </c>
      <c r="C155" s="48">
        <v>1103358.3999999999</v>
      </c>
      <c r="D155" s="49">
        <f t="shared" si="14"/>
        <v>1445710.5999999999</v>
      </c>
      <c r="E155" s="48">
        <v>620782.50000000012</v>
      </c>
      <c r="F155" s="49">
        <f t="shared" si="6"/>
        <v>2066493.1</v>
      </c>
      <c r="G155" s="48">
        <v>193470.40000000002</v>
      </c>
      <c r="H155" s="48">
        <f t="shared" si="7"/>
        <v>2259963.5</v>
      </c>
      <c r="I155" s="48">
        <v>53990.1</v>
      </c>
      <c r="J155" s="48">
        <v>590220.9</v>
      </c>
      <c r="K155" s="50">
        <v>-3171.7999999998719</v>
      </c>
      <c r="L155" s="49"/>
      <c r="M155" s="49">
        <f>2473.5-261040.5</f>
        <v>-258567</v>
      </c>
      <c r="N155" s="49">
        <f t="shared" si="15"/>
        <v>382472.20000000019</v>
      </c>
      <c r="O155" s="49">
        <f t="shared" si="9"/>
        <v>2642435.7000000002</v>
      </c>
      <c r="P155" s="53"/>
      <c r="Q155" s="53"/>
    </row>
    <row r="156" spans="1:17" s="52" customFormat="1" ht="18" x14ac:dyDescent="0.25">
      <c r="A156" s="47" t="s">
        <v>67</v>
      </c>
      <c r="B156" s="48">
        <v>353720.6</v>
      </c>
      <c r="C156" s="48">
        <v>1096814.9000000001</v>
      </c>
      <c r="D156" s="49">
        <f t="shared" si="14"/>
        <v>1450535.5</v>
      </c>
      <c r="E156" s="48">
        <v>628563.19999999995</v>
      </c>
      <c r="F156" s="49">
        <f t="shared" ref="F156" si="16">D156+E156</f>
        <v>2079098.7</v>
      </c>
      <c r="G156" s="48">
        <v>192666.99999999997</v>
      </c>
      <c r="H156" s="48">
        <f t="shared" ref="H156" si="17">F156+G156</f>
        <v>2271765.6999999997</v>
      </c>
      <c r="I156" s="48">
        <v>50618.299999999996</v>
      </c>
      <c r="J156" s="48">
        <v>599600.70000000007</v>
      </c>
      <c r="K156" s="50">
        <v>-2493</v>
      </c>
      <c r="L156" s="49"/>
      <c r="M156" s="49">
        <f>2473.5-270952.6</f>
        <v>-268479.09999999998</v>
      </c>
      <c r="N156" s="49">
        <f t="shared" si="15"/>
        <v>379246.90000000014</v>
      </c>
      <c r="O156" s="49">
        <f t="shared" ref="O156" si="18">H156+N156</f>
        <v>2651012.5999999996</v>
      </c>
      <c r="P156" s="53"/>
      <c r="Q156" s="53"/>
    </row>
    <row r="157" spans="1:17" s="53" customFormat="1" x14ac:dyDescent="0.25">
      <c r="A157" s="55" t="s">
        <v>46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7"/>
    </row>
    <row r="158" spans="1:17" s="52" customFormat="1" x14ac:dyDescent="0.25">
      <c r="A158" s="58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60"/>
    </row>
  </sheetData>
  <mergeCells count="15">
    <mergeCell ref="A157:O158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8"/>
  <sheetViews>
    <sheetView workbookViewId="0">
      <pane xSplit="1" ySplit="7" topLeftCell="O51" activePane="bottomRight" state="frozen"/>
      <selection pane="topRight" activeCell="B1" sqref="B1"/>
      <selection pane="bottomLeft" activeCell="A8" sqref="A8"/>
      <selection pane="bottomRight" activeCell="A55" sqref="A55:XFD55"/>
    </sheetView>
  </sheetViews>
  <sheetFormatPr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6" si="7">D37+E37</f>
        <v>967836.19999999972</v>
      </c>
      <c r="G37" s="48">
        <v>136241.59999999995</v>
      </c>
      <c r="H37" s="48">
        <f t="shared" ref="H37:H56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6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6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6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ht="18" x14ac:dyDescent="0.25">
      <c r="A54" s="47" t="s">
        <v>59</v>
      </c>
      <c r="B54" s="48">
        <v>317565.40000000002</v>
      </c>
      <c r="C54" s="48">
        <v>1119232.8</v>
      </c>
      <c r="D54" s="49">
        <f t="shared" si="15"/>
        <v>1436798.2000000002</v>
      </c>
      <c r="E54" s="48">
        <v>454128.1</v>
      </c>
      <c r="F54" s="49">
        <f t="shared" si="7"/>
        <v>1890926.3000000003</v>
      </c>
      <c r="G54" s="48">
        <v>185112.4</v>
      </c>
      <c r="H54" s="48">
        <f t="shared" si="8"/>
        <v>2076038.7000000002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si="16"/>
        <v>380017.69999999995</v>
      </c>
      <c r="O54" s="49">
        <f t="shared" si="10"/>
        <v>2456056.4000000004</v>
      </c>
      <c r="P54" s="53"/>
      <c r="Q54" s="53"/>
    </row>
    <row r="55" spans="1:17" s="52" customFormat="1" ht="18" x14ac:dyDescent="0.25">
      <c r="A55" s="47" t="s">
        <v>62</v>
      </c>
      <c r="B55" s="48">
        <v>359960.00000000006</v>
      </c>
      <c r="C55" s="48">
        <v>1072573.7999999998</v>
      </c>
      <c r="D55" s="49">
        <f t="shared" si="15"/>
        <v>1432533.7999999998</v>
      </c>
      <c r="E55" s="48">
        <v>584633.1</v>
      </c>
      <c r="F55" s="49">
        <f t="shared" si="7"/>
        <v>2017166.9</v>
      </c>
      <c r="G55" s="48">
        <v>188088.8</v>
      </c>
      <c r="H55" s="48">
        <f t="shared" si="8"/>
        <v>2205255.6999999997</v>
      </c>
      <c r="I55" s="48">
        <v>59688.299999999996</v>
      </c>
      <c r="J55" s="48">
        <v>572582.5</v>
      </c>
      <c r="K55" s="50">
        <v>12335.5</v>
      </c>
      <c r="L55" s="49"/>
      <c r="M55" s="49">
        <v>-226080.8</v>
      </c>
      <c r="N55" s="49">
        <f t="shared" si="16"/>
        <v>418525.50000000006</v>
      </c>
      <c r="O55" s="49">
        <f t="shared" si="10"/>
        <v>2623781.1999999997</v>
      </c>
      <c r="P55" s="53"/>
      <c r="Q55" s="53"/>
    </row>
    <row r="56" spans="1:17" s="52" customFormat="1" ht="18" x14ac:dyDescent="0.25">
      <c r="A56" s="47" t="s">
        <v>65</v>
      </c>
      <c r="B56" s="48">
        <v>334636.7</v>
      </c>
      <c r="C56" s="48">
        <v>1082324.8</v>
      </c>
      <c r="D56" s="49">
        <f t="shared" si="15"/>
        <v>1416961.5</v>
      </c>
      <c r="E56" s="48">
        <v>601421.79999999993</v>
      </c>
      <c r="F56" s="49">
        <f t="shared" si="7"/>
        <v>2018383.2999999998</v>
      </c>
      <c r="G56" s="48">
        <v>190685.09999999998</v>
      </c>
      <c r="H56" s="48">
        <f t="shared" si="8"/>
        <v>2209068.4</v>
      </c>
      <c r="I56" s="48">
        <v>58131.8</v>
      </c>
      <c r="J56" s="48">
        <v>580948.30000000005</v>
      </c>
      <c r="K56" s="50">
        <v>-6441.4000000000233</v>
      </c>
      <c r="L56" s="49"/>
      <c r="M56" s="49">
        <f>1977.9-75.3-252523.8</f>
        <v>-250621.19999999998</v>
      </c>
      <c r="N56" s="49">
        <f t="shared" si="16"/>
        <v>382017.50000000012</v>
      </c>
      <c r="O56" s="49">
        <f t="shared" si="10"/>
        <v>2591085.9</v>
      </c>
      <c r="P56" s="53"/>
      <c r="Q56" s="53"/>
    </row>
    <row r="57" spans="1:17" s="53" customFormat="1" x14ac:dyDescent="0.25">
      <c r="A57" s="55" t="s">
        <v>46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  <row r="58" spans="1:17" s="52" customFormat="1" x14ac:dyDescent="0.2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</row>
  </sheetData>
  <mergeCells count="15">
    <mergeCell ref="A57:O58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2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23" sqref="B23"/>
    </sheetView>
  </sheetViews>
  <sheetFormatPr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19" si="1">D8+E8</f>
        <v>419524.60000000003</v>
      </c>
      <c r="G8" s="48">
        <v>63073.699999999953</v>
      </c>
      <c r="H8" s="48">
        <f t="shared" ref="H8:H19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19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19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19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ht="18" x14ac:dyDescent="0.25">
      <c r="A19" s="46" t="s">
        <v>55</v>
      </c>
      <c r="B19" s="48">
        <v>359960.00000000006</v>
      </c>
      <c r="C19" s="48">
        <v>1072573.7999999998</v>
      </c>
      <c r="D19" s="49">
        <f t="shared" si="5"/>
        <v>1432533.7999999998</v>
      </c>
      <c r="E19" s="48">
        <v>584633.1</v>
      </c>
      <c r="F19" s="49">
        <f t="shared" si="1"/>
        <v>2017166.9</v>
      </c>
      <c r="G19" s="48">
        <v>188088.8</v>
      </c>
      <c r="H19" s="48">
        <f t="shared" si="2"/>
        <v>2205255.6999999997</v>
      </c>
      <c r="I19" s="48">
        <v>59688.299999999996</v>
      </c>
      <c r="J19" s="48">
        <v>572582.5</v>
      </c>
      <c r="K19" s="50">
        <v>12335.5</v>
      </c>
      <c r="L19" s="49"/>
      <c r="M19" s="49">
        <v>-226080.8</v>
      </c>
      <c r="N19" s="49">
        <f t="shared" si="6"/>
        <v>418525.50000000006</v>
      </c>
      <c r="O19" s="49">
        <f t="shared" si="4"/>
        <v>2623781.1999999997</v>
      </c>
      <c r="P19" s="53"/>
      <c r="Q19" s="53"/>
    </row>
    <row r="20" spans="1:17" s="53" customFormat="1" x14ac:dyDescent="0.25">
      <c r="A20" s="55" t="s">
        <v>46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</row>
    <row r="21" spans="1:17" s="52" customForma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</row>
    <row r="22" spans="1:17" s="54" customFormat="1" x14ac:dyDescent="0.25"/>
  </sheetData>
  <mergeCells count="15">
    <mergeCell ref="A20:O21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2020-05-13T08:56:01Z</cp:lastPrinted>
  <dcterms:created xsi:type="dcterms:W3CDTF">2000-07-11T13:49:14Z</dcterms:created>
  <dcterms:modified xsi:type="dcterms:W3CDTF">2020-08-03T08:47:22Z</dcterms:modified>
</cp:coreProperties>
</file>