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Anglais\"/>
    </mc:Choice>
  </mc:AlternateContent>
  <bookViews>
    <workbookView xWindow="0" yWindow="0" windowWidth="12090" windowHeight="7860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94" i="3" l="1"/>
  <c r="J94" i="3"/>
  <c r="F94" i="3"/>
  <c r="C94" i="3"/>
  <c r="L94" i="3" s="1"/>
  <c r="K93" i="3" l="1"/>
  <c r="J93" i="3"/>
  <c r="F93" i="3"/>
  <c r="C93" i="3"/>
  <c r="L93" i="3" s="1"/>
  <c r="K55" i="4" l="1"/>
  <c r="J55" i="4"/>
  <c r="F55" i="4"/>
  <c r="C55" i="4"/>
  <c r="L55" i="4" s="1"/>
  <c r="K92" i="3"/>
  <c r="J92" i="3"/>
  <c r="F92" i="3"/>
  <c r="C92" i="3"/>
  <c r="L92" i="3" s="1"/>
  <c r="K91" i="3" l="1"/>
  <c r="J91" i="3"/>
  <c r="F91" i="3"/>
  <c r="C91" i="3"/>
  <c r="L91" i="3" s="1"/>
  <c r="K90" i="3" l="1"/>
  <c r="J90" i="3"/>
  <c r="F90" i="3"/>
  <c r="C90" i="3"/>
  <c r="L90" i="3" s="1"/>
  <c r="K18" i="5" l="1"/>
  <c r="J18" i="5"/>
  <c r="F18" i="5"/>
  <c r="C18" i="5"/>
  <c r="L18" i="5" s="1"/>
  <c r="L54" i="4"/>
  <c r="K54" i="4"/>
  <c r="J54" i="4"/>
  <c r="F54" i="4"/>
  <c r="C54" i="4"/>
  <c r="K89" i="3"/>
  <c r="J89" i="3"/>
  <c r="F89" i="3"/>
  <c r="C89" i="3"/>
  <c r="L89" i="3" s="1"/>
  <c r="K88" i="3" l="1"/>
  <c r="J88" i="3"/>
  <c r="F88" i="3"/>
  <c r="C88" i="3"/>
  <c r="L88" i="3" s="1"/>
  <c r="K87" i="3" l="1"/>
  <c r="J87" i="3"/>
  <c r="F87" i="3"/>
  <c r="C87" i="3"/>
  <c r="L87" i="3" s="1"/>
  <c r="K53" i="4" l="1"/>
  <c r="J53" i="4"/>
  <c r="F53" i="4"/>
  <c r="C53" i="4"/>
  <c r="L53" i="4" s="1"/>
  <c r="K86" i="3"/>
  <c r="J86" i="3"/>
  <c r="F86" i="3"/>
  <c r="C86" i="3"/>
  <c r="L86" i="3" s="1"/>
  <c r="K85" i="3" l="1"/>
  <c r="J85" i="3"/>
  <c r="F85" i="3"/>
  <c r="C85" i="3"/>
  <c r="L85" i="3" l="1"/>
  <c r="K84" i="3"/>
  <c r="J84" i="3"/>
  <c r="F84" i="3"/>
  <c r="C84" i="3"/>
  <c r="L84" i="3" s="1"/>
  <c r="K52" i="4" l="1"/>
  <c r="J52" i="4"/>
  <c r="F52" i="4"/>
  <c r="C52" i="4"/>
  <c r="L52" i="4" s="1"/>
  <c r="L82" i="3"/>
  <c r="K83" i="3"/>
  <c r="J83" i="3"/>
  <c r="F83" i="3"/>
  <c r="C83" i="3"/>
  <c r="K82" i="3"/>
  <c r="J82" i="3"/>
  <c r="F82" i="3"/>
  <c r="C82" i="3"/>
  <c r="L83" i="3" l="1"/>
  <c r="K81" i="3"/>
  <c r="J81" i="3"/>
  <c r="F81" i="3"/>
  <c r="D81" i="3"/>
  <c r="C81" i="3"/>
  <c r="L81" i="3" s="1"/>
  <c r="L17" i="5" l="1"/>
  <c r="L51" i="4"/>
  <c r="L50" i="4"/>
  <c r="L49" i="4"/>
  <c r="L48" i="4"/>
  <c r="E47" i="4"/>
  <c r="L47" i="4" s="1"/>
  <c r="L80" i="3"/>
  <c r="L79" i="3"/>
  <c r="L78" i="3"/>
  <c r="L77" i="3"/>
  <c r="L76" i="3"/>
  <c r="L75" i="3"/>
  <c r="L74" i="3"/>
  <c r="L73" i="3"/>
  <c r="L72" i="3"/>
  <c r="L71" i="3"/>
  <c r="L70" i="3"/>
  <c r="L69" i="3"/>
  <c r="E68" i="3"/>
  <c r="L68" i="3" s="1"/>
  <c r="E67" i="3"/>
  <c r="L67" i="3" s="1"/>
  <c r="E66" i="3"/>
  <c r="L66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</calcChain>
</file>

<file path=xl/sharedStrings.xml><?xml version="1.0" encoding="utf-8"?>
<sst xmlns="http://schemas.openxmlformats.org/spreadsheetml/2006/main" count="355" uniqueCount="45">
  <si>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</si>
  <si>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</si>
  <si>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</si>
  <si>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</si>
  <si>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</si>
  <si>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</si>
  <si>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</si>
  <si>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</si>
  <si>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</si>
  <si>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</si>
  <si>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</si>
  <si>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</si>
  <si>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</si>
  <si>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</si>
  <si>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</si>
  <si>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</si>
  <si>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</si>
  <si>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</si>
  <si>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</si>
  <si>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</si>
  <si>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</si>
  <si>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</si>
  <si>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</si>
  <si>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</si>
  <si>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</si>
  <si>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</si>
  <si>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</si>
  <si>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</si>
  <si>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</si>
  <si>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</si>
  <si>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</si>
  <si>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</si>
  <si>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</si>
  <si>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</si>
  <si>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</si>
  <si>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</si>
  <si>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</si>
  <si>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Source : Other financial intermediaries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</si>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</sst>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D1" workbookViewId="0">
      <selection activeCell="O13" sqref="O13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43982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44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43</v>
      </c>
    </row>
    <row r="16" spans="2:5" x14ac:dyDescent="0.25">
      <c r="B16" s="15" t="s">
        <v>18</v>
      </c>
      <c r="C16" s="22"/>
    </row>
    <row r="17" spans="2:3" x14ac:dyDescent="0.25">
      <c r="B17" s="15" t="s">
        <v>39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40</v>
      </c>
    </row>
    <row r="24" spans="2:3" x14ac:dyDescent="0.25">
      <c r="B24" s="54" t="s">
        <v>42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7"/>
  <sheetViews>
    <sheetView workbookViewId="0">
      <pane xSplit="1" ySplit="6" topLeftCell="K91" activePane="bottomRight" state="frozen"/>
      <selection pane="topRight" activeCell="B1" sqref="B1"/>
      <selection pane="bottomLeft" activeCell="A7" sqref="A7"/>
      <selection pane="bottomRight" activeCell="L94" sqref="L94"/>
    </sheetView>
  </sheetViews>
  <sheetFormatPr baseColWidth="10"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7" width="16.44140625" style="27" customWidth="1"/>
    <col min="8" max="8" width="23.77734375" style="27" customWidth="1"/>
    <col min="9" max="9" width="18.88671875" style="27" customWidth="1"/>
    <col min="10" max="10" width="11.33203125" style="27" customWidth="1"/>
    <col min="11" max="11" width="15.5546875" style="27" bestFit="1" customWidth="1"/>
    <col min="12" max="12" width="15.88671875" style="27" customWidth="1"/>
    <col min="13" max="16384" width="11.5546875" style="27"/>
  </cols>
  <sheetData>
    <row r="1" spans="1:13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42" t="s">
        <v>41</v>
      </c>
    </row>
    <row r="2" spans="1:13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47"/>
      <c r="M2" s="48"/>
    </row>
    <row r="3" spans="1:13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6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43"/>
      <c r="B5" s="68"/>
      <c r="C5" s="44"/>
      <c r="D5" s="44"/>
      <c r="E5" s="44"/>
      <c r="F5" s="44"/>
      <c r="G5" s="44"/>
      <c r="H5" s="44"/>
      <c r="I5" s="44"/>
      <c r="J5" s="44"/>
      <c r="K5" s="44"/>
      <c r="L5" s="44"/>
      <c r="M5" s="49"/>
    </row>
    <row r="6" spans="1:13" s="46" customFormat="1" ht="57.75" customHeight="1" x14ac:dyDescent="0.3">
      <c r="A6" s="50" t="s">
        <v>35</v>
      </c>
      <c r="B6" s="63" t="s">
        <v>42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>
        <v>696.1</v>
      </c>
      <c r="I7" s="12">
        <v>816.5</v>
      </c>
      <c r="J7" s="12">
        <v>59923.900000000009</v>
      </c>
      <c r="K7" s="13">
        <v>5930.7000000000007</v>
      </c>
      <c r="L7" s="12">
        <f t="shared" ref="L7:L65" si="0">SUM(B7:K7)</f>
        <v>71874.100000000006</v>
      </c>
    </row>
    <row r="8" spans="1:13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>
        <v>659.3</v>
      </c>
      <c r="I8" s="12">
        <v>804.49999999999989</v>
      </c>
      <c r="J8" s="12">
        <v>61556.200000000012</v>
      </c>
      <c r="K8" s="13">
        <v>5974.5</v>
      </c>
      <c r="L8" s="12">
        <f t="shared" si="0"/>
        <v>72972.600000000006</v>
      </c>
    </row>
    <row r="9" spans="1:13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>
        <v>889.6</v>
      </c>
      <c r="I9" s="12">
        <v>792.99999999999989</v>
      </c>
      <c r="J9" s="12">
        <v>62499.7</v>
      </c>
      <c r="K9" s="13">
        <v>6220.6</v>
      </c>
      <c r="L9" s="12">
        <f t="shared" si="0"/>
        <v>73496</v>
      </c>
    </row>
    <row r="10" spans="1:13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>
        <v>866.2</v>
      </c>
      <c r="I10" s="12">
        <v>780.99999999999989</v>
      </c>
      <c r="J10" s="12">
        <v>63391.9</v>
      </c>
      <c r="K10" s="13">
        <v>6340</v>
      </c>
      <c r="L10" s="12">
        <f t="shared" si="0"/>
        <v>74523.600000000006</v>
      </c>
    </row>
    <row r="11" spans="1:13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>
        <v>1041.2</v>
      </c>
      <c r="I11" s="12">
        <v>769.29999999999984</v>
      </c>
      <c r="J11" s="12">
        <v>63817.599999999999</v>
      </c>
      <c r="K11" s="13">
        <v>6176</v>
      </c>
      <c r="L11" s="12">
        <f t="shared" si="0"/>
        <v>75167.399999999994</v>
      </c>
    </row>
    <row r="12" spans="1:13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>
        <v>803.3</v>
      </c>
      <c r="I12" s="12">
        <v>606.09999999999991</v>
      </c>
      <c r="J12" s="12">
        <v>66088.400000000009</v>
      </c>
      <c r="K12" s="13">
        <v>6685.5999999999995</v>
      </c>
      <c r="L12" s="12">
        <f t="shared" si="0"/>
        <v>77035.700000000012</v>
      </c>
    </row>
    <row r="13" spans="1:13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>
        <v>829.2</v>
      </c>
      <c r="I13" s="12">
        <v>605.4</v>
      </c>
      <c r="J13" s="12">
        <v>67490.700000000012</v>
      </c>
      <c r="K13" s="13">
        <v>7354.7</v>
      </c>
      <c r="L13" s="12">
        <f t="shared" si="0"/>
        <v>77970.600000000006</v>
      </c>
    </row>
    <row r="14" spans="1:13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>
        <v>550.70000000000005</v>
      </c>
      <c r="I14" s="12">
        <v>605.4</v>
      </c>
      <c r="J14" s="12">
        <v>69742.100000000006</v>
      </c>
      <c r="K14" s="13">
        <v>6601.1</v>
      </c>
      <c r="L14" s="12">
        <f t="shared" si="0"/>
        <v>78715.600000000006</v>
      </c>
    </row>
    <row r="15" spans="1:13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>
        <v>698.4</v>
      </c>
      <c r="I15" s="12">
        <v>604.99999999999989</v>
      </c>
      <c r="J15" s="12">
        <v>71180.100000000006</v>
      </c>
      <c r="K15" s="13">
        <v>7066.9</v>
      </c>
      <c r="L15" s="12">
        <f t="shared" si="0"/>
        <v>81440.600000000006</v>
      </c>
    </row>
    <row r="16" spans="1:13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>
        <v>372.6</v>
      </c>
      <c r="I16" s="12">
        <v>604.99999999999989</v>
      </c>
      <c r="J16" s="12">
        <v>72581.100000000006</v>
      </c>
      <c r="K16" s="13">
        <v>7601.2999999999993</v>
      </c>
      <c r="L16" s="12">
        <f t="shared" si="0"/>
        <v>82377.3</v>
      </c>
    </row>
    <row r="17" spans="1:12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>
        <v>609.79999999999995</v>
      </c>
      <c r="I17" s="12">
        <v>604.59999999999991</v>
      </c>
      <c r="J17" s="12">
        <v>73439.199999999997</v>
      </c>
      <c r="K17" s="13">
        <v>6708.5</v>
      </c>
      <c r="L17" s="12">
        <f t="shared" si="0"/>
        <v>83108.599999999991</v>
      </c>
    </row>
    <row r="18" spans="1:12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>
        <v>433.2</v>
      </c>
      <c r="I18" s="11">
        <v>604.19999999999993</v>
      </c>
      <c r="J18" s="11">
        <v>74690.200000000012</v>
      </c>
      <c r="K18" s="13">
        <v>6804.6</v>
      </c>
      <c r="L18" s="12">
        <f t="shared" si="0"/>
        <v>83714.000000000015</v>
      </c>
    </row>
    <row r="19" spans="1:12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>
        <v>65.900000000000006</v>
      </c>
      <c r="I19" s="11">
        <v>603.79999999999995</v>
      </c>
      <c r="J19" s="11">
        <v>76361.8</v>
      </c>
      <c r="K19" s="13">
        <v>7146.8</v>
      </c>
      <c r="L19" s="12">
        <f t="shared" si="0"/>
        <v>85578.5</v>
      </c>
    </row>
    <row r="20" spans="1:12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>
        <v>461.5</v>
      </c>
      <c r="I20" s="11">
        <v>602.99999999999989</v>
      </c>
      <c r="J20" s="11">
        <v>75716.200000000012</v>
      </c>
      <c r="K20" s="13">
        <v>7587.5</v>
      </c>
      <c r="L20" s="12">
        <f t="shared" si="0"/>
        <v>85755.1</v>
      </c>
    </row>
    <row r="21" spans="1:12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>
        <v>382.1</v>
      </c>
      <c r="I21" s="11">
        <v>602.99999999999989</v>
      </c>
      <c r="J21" s="11">
        <v>76553.2</v>
      </c>
      <c r="K21" s="13">
        <v>7581.9000000000005</v>
      </c>
      <c r="L21" s="12">
        <f t="shared" si="0"/>
        <v>87701.2</v>
      </c>
    </row>
    <row r="22" spans="1:12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>
        <v>55.4</v>
      </c>
      <c r="I22" s="11">
        <v>602.19999999999993</v>
      </c>
      <c r="J22" s="11">
        <v>78787.899999999994</v>
      </c>
      <c r="K22" s="13">
        <v>7542.2000000000007</v>
      </c>
      <c r="L22" s="12">
        <f t="shared" si="0"/>
        <v>88829.599999999991</v>
      </c>
    </row>
    <row r="23" spans="1:12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>
        <v>444.8</v>
      </c>
      <c r="I23" s="11">
        <v>601.79999999999995</v>
      </c>
      <c r="J23" s="11">
        <v>79629.900000000009</v>
      </c>
      <c r="K23" s="13">
        <v>8264.6000000000022</v>
      </c>
      <c r="L23" s="12">
        <f t="shared" si="0"/>
        <v>91056.400000000009</v>
      </c>
    </row>
    <row r="24" spans="1:12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>
        <v>341</v>
      </c>
      <c r="I24" s="11">
        <v>601.79999999999995</v>
      </c>
      <c r="J24" s="11">
        <v>81857.3</v>
      </c>
      <c r="K24" s="13">
        <v>7603.8</v>
      </c>
      <c r="L24" s="12">
        <f t="shared" si="0"/>
        <v>92494</v>
      </c>
    </row>
    <row r="25" spans="1:12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>
        <v>384.4</v>
      </c>
      <c r="I25" s="11">
        <v>601.4</v>
      </c>
      <c r="J25" s="11">
        <v>83304.700000000012</v>
      </c>
      <c r="K25" s="13">
        <v>7674</v>
      </c>
      <c r="L25" s="12">
        <f t="shared" si="0"/>
        <v>94039.800000000017</v>
      </c>
    </row>
    <row r="26" spans="1:12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>
        <v>401.1</v>
      </c>
      <c r="I26" s="11">
        <v>600.9</v>
      </c>
      <c r="J26" s="11">
        <v>84091.8</v>
      </c>
      <c r="K26" s="13">
        <v>8356.5</v>
      </c>
      <c r="L26" s="12">
        <f t="shared" si="0"/>
        <v>95946.5</v>
      </c>
    </row>
    <row r="27" spans="1:12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>
        <v>383.1</v>
      </c>
      <c r="I27" s="11">
        <v>597.69999999999993</v>
      </c>
      <c r="J27" s="11">
        <v>85658.4</v>
      </c>
      <c r="K27" s="13">
        <v>7792.2</v>
      </c>
      <c r="L27" s="12">
        <f t="shared" si="0"/>
        <v>97667.499999999985</v>
      </c>
    </row>
    <row r="28" spans="1:12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 t="s">
        <v>0</v>
      </c>
      <c r="I28" s="11">
        <v>597.69999999999993</v>
      </c>
      <c r="J28" s="11">
        <v>86819.9</v>
      </c>
      <c r="K28" s="13">
        <v>9008.9</v>
      </c>
      <c r="L28" s="12">
        <f t="shared" si="0"/>
        <v>100003.4</v>
      </c>
    </row>
    <row r="29" spans="1:12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 t="s">
        <v>0</v>
      </c>
      <c r="I29" s="11">
        <v>597.69999999999993</v>
      </c>
      <c r="J29" s="11">
        <v>87468.6</v>
      </c>
      <c r="K29" s="13">
        <v>9064.2000000000007</v>
      </c>
      <c r="L29" s="12">
        <f t="shared" si="0"/>
        <v>101933</v>
      </c>
    </row>
    <row r="30" spans="1:12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 t="s">
        <v>0</v>
      </c>
      <c r="I30" s="11">
        <v>597.69999999999993</v>
      </c>
      <c r="J30" s="11">
        <v>88722.099999999991</v>
      </c>
      <c r="K30" s="13">
        <v>9347.9000000000015</v>
      </c>
      <c r="L30" s="12">
        <f t="shared" si="0"/>
        <v>102501</v>
      </c>
    </row>
    <row r="31" spans="1:12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 t="s">
        <v>0</v>
      </c>
      <c r="I31" s="11">
        <v>597.69999999999993</v>
      </c>
      <c r="J31" s="11">
        <v>87626.1</v>
      </c>
      <c r="K31" s="13">
        <v>9506.7000000000007</v>
      </c>
      <c r="L31" s="12">
        <f t="shared" si="0"/>
        <v>102109.5</v>
      </c>
    </row>
    <row r="32" spans="1:12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 t="s">
        <v>0</v>
      </c>
      <c r="I32" s="11">
        <v>597.69999999999993</v>
      </c>
      <c r="J32" s="11">
        <v>87282.8</v>
      </c>
      <c r="K32" s="13">
        <v>10418.700000000001</v>
      </c>
      <c r="L32" s="12">
        <f t="shared" si="0"/>
        <v>102888.9</v>
      </c>
    </row>
    <row r="33" spans="1:12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 t="s">
        <v>0</v>
      </c>
      <c r="I33" s="11">
        <v>597.69999999999993</v>
      </c>
      <c r="J33" s="11">
        <v>88061.7</v>
      </c>
      <c r="K33" s="13">
        <v>10481.299999999999</v>
      </c>
      <c r="L33" s="12">
        <f t="shared" si="0"/>
        <v>105678.7</v>
      </c>
    </row>
    <row r="34" spans="1:12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86891.700000000012</v>
      </c>
      <c r="K34" s="13">
        <v>10916.1</v>
      </c>
      <c r="L34" s="12">
        <f t="shared" si="0"/>
        <v>106521.10000000002</v>
      </c>
    </row>
    <row r="35" spans="1:12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86842</v>
      </c>
      <c r="K35" s="13">
        <v>10593.5</v>
      </c>
      <c r="L35" s="12">
        <f t="shared" si="0"/>
        <v>107256.3</v>
      </c>
    </row>
    <row r="36" spans="1:12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86222.7</v>
      </c>
      <c r="K36" s="13">
        <v>11069.8</v>
      </c>
      <c r="L36" s="12">
        <f t="shared" si="0"/>
        <v>108869.3</v>
      </c>
    </row>
    <row r="37" spans="1:12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86475.7</v>
      </c>
      <c r="K37" s="13">
        <v>11082.099999999999</v>
      </c>
      <c r="L37" s="12">
        <f t="shared" si="0"/>
        <v>111569.1</v>
      </c>
    </row>
    <row r="38" spans="1:12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 t="s">
        <v>0</v>
      </c>
      <c r="I38" s="11">
        <v>597.69999999999993</v>
      </c>
      <c r="J38" s="11">
        <v>87471.799999999988</v>
      </c>
      <c r="K38" s="13">
        <v>10771.5</v>
      </c>
      <c r="L38" s="12">
        <f t="shared" si="0"/>
        <v>112549.09999999999</v>
      </c>
    </row>
    <row r="39" spans="1:12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 t="s">
        <v>0</v>
      </c>
      <c r="I39" s="11">
        <v>597.69999999999993</v>
      </c>
      <c r="J39" s="11">
        <v>88217.600000000006</v>
      </c>
      <c r="K39" s="13">
        <v>10941.9</v>
      </c>
      <c r="L39" s="12">
        <f t="shared" si="0"/>
        <v>113491.3</v>
      </c>
    </row>
    <row r="40" spans="1:12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 t="s">
        <v>0</v>
      </c>
      <c r="I40" s="11">
        <v>668.49999999999989</v>
      </c>
      <c r="J40" s="11">
        <v>86271.200000000012</v>
      </c>
      <c r="K40" s="13">
        <v>14687.5</v>
      </c>
      <c r="L40" s="12">
        <f t="shared" si="0"/>
        <v>117332.40000000001</v>
      </c>
    </row>
    <row r="41" spans="1:12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 t="s">
        <v>0</v>
      </c>
      <c r="I41" s="11">
        <v>529</v>
      </c>
      <c r="J41" s="11">
        <v>86640.700000000012</v>
      </c>
      <c r="K41" s="13">
        <v>14206.4</v>
      </c>
      <c r="L41" s="12">
        <f t="shared" si="0"/>
        <v>119462</v>
      </c>
    </row>
    <row r="42" spans="1:12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 t="s">
        <v>0</v>
      </c>
      <c r="I42" s="11">
        <v>529</v>
      </c>
      <c r="J42" s="11">
        <v>86875.5</v>
      </c>
      <c r="K42" s="13">
        <v>16647.199999999997</v>
      </c>
      <c r="L42" s="12">
        <f t="shared" si="0"/>
        <v>120085.5</v>
      </c>
    </row>
    <row r="43" spans="1:12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 t="s">
        <v>0</v>
      </c>
      <c r="I43" s="11">
        <v>529</v>
      </c>
      <c r="J43" s="11">
        <v>88010.900000000009</v>
      </c>
      <c r="K43" s="13">
        <v>17623.300000000003</v>
      </c>
      <c r="L43" s="12">
        <f t="shared" si="0"/>
        <v>123543.00000000001</v>
      </c>
    </row>
    <row r="44" spans="1:12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 t="s">
        <v>0</v>
      </c>
      <c r="I44" s="11">
        <v>528.20000000000005</v>
      </c>
      <c r="J44" s="11">
        <v>90185.5</v>
      </c>
      <c r="K44" s="13">
        <v>17286</v>
      </c>
      <c r="L44" s="12">
        <f t="shared" si="0"/>
        <v>126871.1</v>
      </c>
    </row>
    <row r="45" spans="1:12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 t="s">
        <v>0</v>
      </c>
      <c r="I45" s="11">
        <v>528.20000000000005</v>
      </c>
      <c r="J45" s="11">
        <v>92994.4</v>
      </c>
      <c r="K45" s="13">
        <v>17590.5</v>
      </c>
      <c r="L45" s="12">
        <f t="shared" si="0"/>
        <v>127572</v>
      </c>
    </row>
    <row r="46" spans="1:12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 t="s">
        <v>0</v>
      </c>
      <c r="I46" s="11">
        <v>507.1</v>
      </c>
      <c r="J46" s="11">
        <v>95232.5</v>
      </c>
      <c r="K46" s="13">
        <v>17153.399999999998</v>
      </c>
      <c r="L46" s="12">
        <f t="shared" si="0"/>
        <v>128286.09999999999</v>
      </c>
    </row>
    <row r="47" spans="1:12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 t="s">
        <v>0</v>
      </c>
      <c r="I47" s="11">
        <v>507.1</v>
      </c>
      <c r="J47" s="11">
        <v>96470.1</v>
      </c>
      <c r="K47" s="13">
        <v>17272.400000000001</v>
      </c>
      <c r="L47" s="12">
        <f t="shared" si="0"/>
        <v>127629.80000000002</v>
      </c>
    </row>
    <row r="48" spans="1:12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 t="s">
        <v>0</v>
      </c>
      <c r="I48" s="11">
        <v>507.1</v>
      </c>
      <c r="J48" s="11">
        <v>97434.2</v>
      </c>
      <c r="K48" s="13">
        <v>17481.699999999997</v>
      </c>
      <c r="L48" s="12">
        <f t="shared" si="0"/>
        <v>130479.59999999999</v>
      </c>
    </row>
    <row r="49" spans="1:12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 t="s">
        <v>0</v>
      </c>
      <c r="I49" s="11">
        <v>507.1</v>
      </c>
      <c r="J49" s="11">
        <v>97450.7</v>
      </c>
      <c r="K49" s="13">
        <v>18564.7</v>
      </c>
      <c r="L49" s="12">
        <f t="shared" si="0"/>
        <v>132837.20000000001</v>
      </c>
    </row>
    <row r="50" spans="1:12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 t="s">
        <v>0</v>
      </c>
      <c r="I50" s="11">
        <v>507.1</v>
      </c>
      <c r="J50" s="11">
        <v>98409.9</v>
      </c>
      <c r="K50" s="13">
        <v>18620.599999999999</v>
      </c>
      <c r="L50" s="12">
        <f t="shared" si="0"/>
        <v>134263.69999999998</v>
      </c>
    </row>
    <row r="51" spans="1:12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 t="s">
        <v>0</v>
      </c>
      <c r="I51" s="11">
        <v>507.1</v>
      </c>
      <c r="J51" s="11">
        <v>100933</v>
      </c>
      <c r="K51" s="13">
        <v>19054</v>
      </c>
      <c r="L51" s="12">
        <f t="shared" si="0"/>
        <v>135847.9</v>
      </c>
    </row>
    <row r="52" spans="1:12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 t="s">
        <v>0</v>
      </c>
      <c r="I52" s="11">
        <v>507.1</v>
      </c>
      <c r="J52" s="11">
        <v>102240.59999999999</v>
      </c>
      <c r="K52" s="13">
        <v>19770.900000000001</v>
      </c>
      <c r="L52" s="12">
        <f t="shared" si="0"/>
        <v>137254.19999999998</v>
      </c>
    </row>
    <row r="53" spans="1:12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 t="s">
        <v>0</v>
      </c>
      <c r="I53" s="11">
        <v>507.1</v>
      </c>
      <c r="J53" s="11">
        <v>102322.1</v>
      </c>
      <c r="K53" s="13">
        <v>19061.099999999999</v>
      </c>
      <c r="L53" s="12">
        <f t="shared" si="0"/>
        <v>138205.80000000002</v>
      </c>
    </row>
    <row r="54" spans="1:12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 t="s">
        <v>0</v>
      </c>
      <c r="I54" s="11">
        <v>507.1</v>
      </c>
      <c r="J54" s="11">
        <v>102883.09999999999</v>
      </c>
      <c r="K54" s="13">
        <v>20375</v>
      </c>
      <c r="L54" s="12">
        <f t="shared" si="0"/>
        <v>138601.4</v>
      </c>
    </row>
    <row r="55" spans="1:12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 t="s">
        <v>0</v>
      </c>
      <c r="I55" s="11">
        <v>447.7</v>
      </c>
      <c r="J55" s="11">
        <v>100818</v>
      </c>
      <c r="K55" s="13">
        <v>20167.2</v>
      </c>
      <c r="L55" s="12">
        <f t="shared" si="0"/>
        <v>136597.9</v>
      </c>
    </row>
    <row r="56" spans="1:12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 t="s">
        <v>0</v>
      </c>
      <c r="I56" s="11">
        <v>447.7</v>
      </c>
      <c r="J56" s="11">
        <v>100995.79999999999</v>
      </c>
      <c r="K56" s="13">
        <v>20915.400000000001</v>
      </c>
      <c r="L56" s="12">
        <f t="shared" si="0"/>
        <v>138601.59999999998</v>
      </c>
    </row>
    <row r="57" spans="1:12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 t="s">
        <v>0</v>
      </c>
      <c r="I57" s="11" t="s">
        <v>0</v>
      </c>
      <c r="J57" s="11">
        <v>103058.7</v>
      </c>
      <c r="K57" s="13">
        <v>20763.599999999999</v>
      </c>
      <c r="L57" s="12">
        <f t="shared" si="0"/>
        <v>139779.19999999998</v>
      </c>
    </row>
    <row r="58" spans="1:12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 t="s">
        <v>0</v>
      </c>
      <c r="I58" s="11" t="s">
        <v>0</v>
      </c>
      <c r="J58" s="11">
        <v>104816.59999999999</v>
      </c>
      <c r="K58" s="13">
        <v>20089.900000000001</v>
      </c>
      <c r="L58" s="12">
        <f t="shared" si="0"/>
        <v>143008.29999999999</v>
      </c>
    </row>
    <row r="59" spans="1:12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 t="s">
        <v>0</v>
      </c>
      <c r="I59" s="11" t="s">
        <v>0</v>
      </c>
      <c r="J59" s="11">
        <v>105879.4</v>
      </c>
      <c r="K59" s="13">
        <v>20318.400000000001</v>
      </c>
      <c r="L59" s="12">
        <f t="shared" si="0"/>
        <v>144458.9</v>
      </c>
    </row>
    <row r="60" spans="1:12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 t="s">
        <v>0</v>
      </c>
      <c r="I60" s="11" t="s">
        <v>0</v>
      </c>
      <c r="J60" s="11">
        <v>106187.59999999999</v>
      </c>
      <c r="K60" s="13">
        <v>20466.400000000001</v>
      </c>
      <c r="L60" s="12">
        <f t="shared" si="0"/>
        <v>146179.5</v>
      </c>
    </row>
    <row r="61" spans="1:12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 t="s">
        <v>0</v>
      </c>
      <c r="I61" s="11" t="s">
        <v>0</v>
      </c>
      <c r="J61" s="11">
        <v>108208.6</v>
      </c>
      <c r="K61" s="13">
        <v>21122.1</v>
      </c>
      <c r="L61" s="12">
        <f t="shared" si="0"/>
        <v>146891.30000000002</v>
      </c>
    </row>
    <row r="62" spans="1:12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 t="s">
        <v>0</v>
      </c>
      <c r="I62" s="11">
        <v>1006.9</v>
      </c>
      <c r="J62" s="11">
        <v>108527.6</v>
      </c>
      <c r="K62" s="13">
        <v>21300.800000000003</v>
      </c>
      <c r="L62" s="12">
        <f t="shared" si="0"/>
        <v>147659.79999999999</v>
      </c>
    </row>
    <row r="63" spans="1:12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 t="s">
        <v>0</v>
      </c>
      <c r="I63" s="11">
        <v>1013.9</v>
      </c>
      <c r="J63" s="11">
        <v>109499.2</v>
      </c>
      <c r="K63" s="13">
        <v>21679.4</v>
      </c>
      <c r="L63" s="12">
        <f t="shared" si="0"/>
        <v>149474.5</v>
      </c>
    </row>
    <row r="64" spans="1:12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 t="s">
        <v>0</v>
      </c>
      <c r="I64" s="11">
        <v>1020.8</v>
      </c>
      <c r="J64" s="11">
        <v>108940.70000000001</v>
      </c>
      <c r="K64" s="13">
        <v>21935.599999999999</v>
      </c>
      <c r="L64" s="12">
        <f t="shared" si="0"/>
        <v>150380.6</v>
      </c>
    </row>
    <row r="65" spans="1:12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 t="s">
        <v>0</v>
      </c>
      <c r="I65" s="11" t="s">
        <v>0</v>
      </c>
      <c r="J65" s="11">
        <v>110545.9</v>
      </c>
      <c r="K65" s="13">
        <v>21126.799999999999</v>
      </c>
      <c r="L65" s="12">
        <f t="shared" si="0"/>
        <v>151201.9</v>
      </c>
    </row>
    <row r="66" spans="1:12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 t="s">
        <v>0</v>
      </c>
      <c r="I66" s="11" t="s">
        <v>0</v>
      </c>
      <c r="J66" s="11">
        <v>111819.8</v>
      </c>
      <c r="K66" s="13">
        <v>22449.7</v>
      </c>
      <c r="L66" s="12">
        <f t="shared" ref="L66:L77" si="1">SUM(B66:K66)</f>
        <v>152642</v>
      </c>
    </row>
    <row r="67" spans="1:12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 t="s">
        <v>0</v>
      </c>
      <c r="I67" s="11" t="s">
        <v>0</v>
      </c>
      <c r="J67" s="11">
        <v>111418.8</v>
      </c>
      <c r="K67" s="13">
        <v>22699.399999999998</v>
      </c>
      <c r="L67" s="12">
        <f t="shared" si="1"/>
        <v>155158.20000000001</v>
      </c>
    </row>
    <row r="68" spans="1:12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 t="s">
        <v>0</v>
      </c>
      <c r="I68" s="11" t="s">
        <v>0</v>
      </c>
      <c r="J68" s="11">
        <v>113092.8</v>
      </c>
      <c r="K68" s="13">
        <v>22577.199999999997</v>
      </c>
      <c r="L68" s="12">
        <f t="shared" si="1"/>
        <v>155287.79999999999</v>
      </c>
    </row>
    <row r="69" spans="1:12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 t="s">
        <v>0</v>
      </c>
      <c r="I69" s="11" t="s">
        <v>0</v>
      </c>
      <c r="J69" s="11">
        <v>114085.90000000001</v>
      </c>
      <c r="K69" s="13">
        <v>22866.400000000001</v>
      </c>
      <c r="L69" s="12">
        <f t="shared" si="1"/>
        <v>156641.1</v>
      </c>
    </row>
    <row r="70" spans="1:12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 t="s">
        <v>0</v>
      </c>
      <c r="I70" s="11" t="s">
        <v>0</v>
      </c>
      <c r="J70" s="11">
        <v>115681.60000000001</v>
      </c>
      <c r="K70" s="13">
        <v>23054.300000000003</v>
      </c>
      <c r="L70" s="12">
        <f t="shared" si="1"/>
        <v>158630.29999999999</v>
      </c>
    </row>
    <row r="71" spans="1:12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 t="s">
        <v>0</v>
      </c>
      <c r="I71" s="11" t="s">
        <v>0</v>
      </c>
      <c r="J71" s="11">
        <v>116258.50000000001</v>
      </c>
      <c r="K71" s="13">
        <v>23047.4</v>
      </c>
      <c r="L71" s="12">
        <f t="shared" si="1"/>
        <v>160230.9</v>
      </c>
    </row>
    <row r="72" spans="1:12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 t="s">
        <v>0</v>
      </c>
      <c r="I72" s="11" t="s">
        <v>0</v>
      </c>
      <c r="J72" s="11">
        <v>117886.5</v>
      </c>
      <c r="K72" s="13">
        <v>23846.7</v>
      </c>
      <c r="L72" s="12">
        <f t="shared" si="1"/>
        <v>162953.60000000001</v>
      </c>
    </row>
    <row r="73" spans="1:12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 t="s">
        <v>0</v>
      </c>
      <c r="I73" s="11" t="s">
        <v>0</v>
      </c>
      <c r="J73" s="11">
        <v>119228.09999999999</v>
      </c>
      <c r="K73" s="13">
        <v>23681.300000000003</v>
      </c>
      <c r="L73" s="12">
        <f t="shared" si="1"/>
        <v>163448.89999999997</v>
      </c>
    </row>
    <row r="74" spans="1:12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 t="s">
        <v>0</v>
      </c>
      <c r="I74" s="11" t="s">
        <v>0</v>
      </c>
      <c r="J74" s="11">
        <v>124702.39999999999</v>
      </c>
      <c r="K74" s="13">
        <v>23087</v>
      </c>
      <c r="L74" s="12">
        <f t="shared" si="1"/>
        <v>167100.29999999999</v>
      </c>
    </row>
    <row r="75" spans="1:12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 t="s">
        <v>0</v>
      </c>
      <c r="I75" s="11" t="s">
        <v>0</v>
      </c>
      <c r="J75" s="11">
        <v>126869.7</v>
      </c>
      <c r="K75" s="13">
        <v>23171.899999999998</v>
      </c>
      <c r="L75" s="12">
        <f t="shared" si="1"/>
        <v>168804.5</v>
      </c>
    </row>
    <row r="76" spans="1:12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 t="s">
        <v>0</v>
      </c>
      <c r="I76" s="11" t="s">
        <v>0</v>
      </c>
      <c r="J76" s="11">
        <v>129339.7</v>
      </c>
      <c r="K76" s="13">
        <v>23669.1</v>
      </c>
      <c r="L76" s="12">
        <f t="shared" si="1"/>
        <v>170984.5</v>
      </c>
    </row>
    <row r="77" spans="1:12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 t="s">
        <v>0</v>
      </c>
      <c r="I77" s="11" t="s">
        <v>0</v>
      </c>
      <c r="J77" s="11">
        <v>127946.79999999999</v>
      </c>
      <c r="K77" s="13">
        <v>21544.6</v>
      </c>
      <c r="L77" s="12">
        <f t="shared" si="1"/>
        <v>167416.29999999999</v>
      </c>
    </row>
    <row r="78" spans="1:12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 t="s">
        <v>0</v>
      </c>
      <c r="I78" s="11" t="s">
        <v>0</v>
      </c>
      <c r="J78" s="11">
        <v>131029.59999999999</v>
      </c>
      <c r="K78" s="13">
        <v>22495.200000000001</v>
      </c>
      <c r="L78" s="12">
        <f t="shared" ref="L78:L80" si="2">SUM(B78:K78)</f>
        <v>170695.6</v>
      </c>
    </row>
    <row r="79" spans="1:12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 t="s">
        <v>0</v>
      </c>
      <c r="I79" s="11" t="s">
        <v>0</v>
      </c>
      <c r="J79" s="11">
        <v>132630.20000000001</v>
      </c>
      <c r="K79" s="13">
        <v>22896.1</v>
      </c>
      <c r="L79" s="12">
        <f t="shared" si="2"/>
        <v>174044.7</v>
      </c>
    </row>
    <row r="80" spans="1:12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 t="s">
        <v>0</v>
      </c>
      <c r="I80" s="11" t="s">
        <v>0</v>
      </c>
      <c r="J80" s="11">
        <v>134656.50000000003</v>
      </c>
      <c r="K80" s="13">
        <v>22086</v>
      </c>
      <c r="L80" s="12">
        <f t="shared" si="2"/>
        <v>176657.30000000005</v>
      </c>
    </row>
    <row r="81" spans="1:12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 t="s">
        <v>0</v>
      </c>
      <c r="I81" s="11" t="s">
        <v>0</v>
      </c>
      <c r="J81" s="11">
        <f>101098.1+209.2+36019.5</f>
        <v>137326.79999999999</v>
      </c>
      <c r="K81" s="13">
        <f>6499.4+15596.1</f>
        <v>22095.5</v>
      </c>
      <c r="L81" s="12">
        <f t="shared" ref="L81:L83" si="3">SUM(B81:K81)</f>
        <v>177393.3</v>
      </c>
    </row>
    <row r="82" spans="1:12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 t="s">
        <v>0</v>
      </c>
      <c r="I82" s="11" t="s">
        <v>0</v>
      </c>
      <c r="J82" s="11">
        <f>103281.9+209.2+36618.9</f>
        <v>140110</v>
      </c>
      <c r="K82" s="13">
        <f>6333.5+15848.7</f>
        <v>22182.2</v>
      </c>
      <c r="L82" s="12">
        <f t="shared" si="3"/>
        <v>178900.5</v>
      </c>
    </row>
    <row r="83" spans="1:12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 t="s">
        <v>0</v>
      </c>
      <c r="I83" s="11" t="s">
        <v>0</v>
      </c>
      <c r="J83" s="11">
        <f>103842.3+209.2+37633.7</f>
        <v>141685.20000000001</v>
      </c>
      <c r="K83" s="13">
        <f>5430.7+15661.6</f>
        <v>21092.3</v>
      </c>
      <c r="L83" s="12">
        <f t="shared" si="3"/>
        <v>183079.6</v>
      </c>
    </row>
    <row r="84" spans="1:12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 t="s">
        <v>0</v>
      </c>
      <c r="I84" s="11" t="s">
        <v>0</v>
      </c>
      <c r="J84" s="11">
        <f>106956.1+209.2+36673.1</f>
        <v>143838.39999999999</v>
      </c>
      <c r="K84" s="13">
        <f>6118.2+16763.6</f>
        <v>22881.8</v>
      </c>
      <c r="L84" s="12">
        <f t="shared" ref="L84" si="4">SUM(B84:K84)</f>
        <v>186224.99999999997</v>
      </c>
    </row>
    <row r="85" spans="1:12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 t="s">
        <v>0</v>
      </c>
      <c r="I85" s="11" t="s">
        <v>0</v>
      </c>
      <c r="J85" s="11">
        <f>107925.5+209.2+36448.9</f>
        <v>144583.6</v>
      </c>
      <c r="K85" s="13">
        <f>6159.6+17053.5</f>
        <v>23213.1</v>
      </c>
      <c r="L85" s="12">
        <f t="shared" ref="L85" si="5">SUM(B85:K85)</f>
        <v>188941.7</v>
      </c>
    </row>
    <row r="86" spans="1:12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 t="s">
        <v>0</v>
      </c>
      <c r="I86" s="11" t="s">
        <v>0</v>
      </c>
      <c r="J86" s="11">
        <f>110127.3+209.2+36089.9</f>
        <v>146426.4</v>
      </c>
      <c r="K86" s="13">
        <f>6052.2+17038</f>
        <v>23090.2</v>
      </c>
      <c r="L86" s="12">
        <f t="shared" ref="L86" si="6">SUM(B86:K86)</f>
        <v>190146.5</v>
      </c>
    </row>
    <row r="87" spans="1:12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 t="s">
        <v>0</v>
      </c>
      <c r="I87" s="11" t="s">
        <v>0</v>
      </c>
      <c r="J87" s="11">
        <f>110550.3+209.2+36140.9</f>
        <v>146900.4</v>
      </c>
      <c r="K87" s="13">
        <f>6164.9+17589.3</f>
        <v>23754.199999999997</v>
      </c>
      <c r="L87" s="12">
        <f t="shared" ref="L87:L88" si="7">SUM(B87:K87)</f>
        <v>195848.59999999998</v>
      </c>
    </row>
    <row r="88" spans="1:12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 t="s">
        <v>0</v>
      </c>
      <c r="I88" s="11" t="s">
        <v>0</v>
      </c>
      <c r="J88" s="11">
        <f>110954.9+209.2+36795.6</f>
        <v>147959.69999999998</v>
      </c>
      <c r="K88" s="13">
        <f>6611.5+18325.8</f>
        <v>24937.3</v>
      </c>
      <c r="L88" s="12">
        <f t="shared" si="7"/>
        <v>199473.39999999997</v>
      </c>
    </row>
    <row r="89" spans="1:12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 t="s">
        <v>0</v>
      </c>
      <c r="I89" s="11" t="s">
        <v>0</v>
      </c>
      <c r="J89" s="11">
        <f>110736.2+209.2+37577.5</f>
        <v>148522.9</v>
      </c>
      <c r="K89" s="13">
        <f>5906.9+17480</f>
        <v>23386.9</v>
      </c>
      <c r="L89" s="12">
        <f t="shared" ref="L89" si="8">SUM(B89:K89)</f>
        <v>202352.9</v>
      </c>
    </row>
    <row r="90" spans="1:12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 t="s">
        <v>0</v>
      </c>
      <c r="I90" s="11" t="s">
        <v>0</v>
      </c>
      <c r="J90" s="11">
        <f>111511+209.2+38150.3</f>
        <v>149870.5</v>
      </c>
      <c r="K90" s="13">
        <f>6237.5+18934.9</f>
        <v>25172.400000000001</v>
      </c>
      <c r="L90" s="12">
        <f t="shared" ref="L90" si="9">SUM(B90:K90)</f>
        <v>204923.19999999998</v>
      </c>
    </row>
    <row r="91" spans="1:12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 t="s">
        <v>0</v>
      </c>
      <c r="I91" s="11" t="s">
        <v>0</v>
      </c>
      <c r="J91" s="11">
        <f>113717.4+209.2+38820.2</f>
        <v>152746.79999999999</v>
      </c>
      <c r="K91" s="13">
        <f>6439.3+18454.4</f>
        <v>24893.7</v>
      </c>
      <c r="L91" s="12">
        <f t="shared" ref="L91" si="10">SUM(B91:K91)</f>
        <v>208117.2</v>
      </c>
    </row>
    <row r="92" spans="1:12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 t="s">
        <v>0</v>
      </c>
      <c r="I92" s="11" t="s">
        <v>0</v>
      </c>
      <c r="J92" s="11">
        <f>116111+209.2+39988.2</f>
        <v>156308.4</v>
      </c>
      <c r="K92" s="13">
        <f>6882+18870.2</f>
        <v>25752.2</v>
      </c>
      <c r="L92" s="12">
        <f t="shared" ref="L92" si="11">SUM(B92:K92)</f>
        <v>211059.6</v>
      </c>
    </row>
    <row r="93" spans="1:12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 t="s">
        <v>0</v>
      </c>
      <c r="I93" s="11" t="s">
        <v>0</v>
      </c>
      <c r="J93" s="11">
        <f>120287.8+209.2+40606.4</f>
        <v>161103.4</v>
      </c>
      <c r="K93" s="13">
        <f>6240.2+18760.1</f>
        <v>25000.3</v>
      </c>
      <c r="L93" s="12">
        <f t="shared" ref="L93:L94" si="12">SUM(B93:K93)</f>
        <v>213918.9</v>
      </c>
    </row>
    <row r="94" spans="1:12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 t="s">
        <v>0</v>
      </c>
      <c r="I94" s="11" t="s">
        <v>0</v>
      </c>
      <c r="J94" s="11">
        <f>209.2+41157.6+122690.3</f>
        <v>164057.1</v>
      </c>
      <c r="K94" s="13">
        <f>5859.3+20428</f>
        <v>26287.3</v>
      </c>
      <c r="L94" s="12">
        <f t="shared" si="12"/>
        <v>217564.4</v>
      </c>
    </row>
    <row r="95" spans="1:12" x14ac:dyDescent="0.25">
      <c r="A95" s="14" t="s">
        <v>38</v>
      </c>
      <c r="B95" s="14"/>
      <c r="C95" s="11"/>
      <c r="D95" s="11"/>
      <c r="E95" s="10"/>
      <c r="F95" s="11"/>
      <c r="G95" s="10"/>
      <c r="H95" s="10"/>
      <c r="I95" s="10"/>
      <c r="J95" s="10"/>
      <c r="K95" s="10"/>
      <c r="L95" s="12"/>
    </row>
    <row r="96" spans="1:12" x14ac:dyDescent="0.25">
      <c r="A96" s="74" t="s">
        <v>37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6"/>
    </row>
    <row r="97" spans="3:12" x14ac:dyDescent="0.25">
      <c r="C97" s="37"/>
      <c r="D97" s="37"/>
      <c r="E97" s="38"/>
      <c r="F97" s="37"/>
      <c r="G97" s="38"/>
      <c r="H97" s="38"/>
      <c r="I97" s="38"/>
      <c r="J97" s="38"/>
      <c r="K97" s="38"/>
      <c r="L97" s="39"/>
    </row>
  </sheetData>
  <mergeCells count="2">
    <mergeCell ref="A4:L4"/>
    <mergeCell ref="A96:L9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9"/>
  <sheetViews>
    <sheetView workbookViewId="0">
      <pane xSplit="1" ySplit="6" topLeftCell="L44" activePane="bottomRight" state="frozen"/>
      <selection pane="topRight" activeCell="B1" sqref="B1"/>
      <selection pane="bottomLeft" activeCell="A7" sqref="A7"/>
      <selection pane="bottomRight" activeCell="M49" sqref="M49"/>
    </sheetView>
  </sheetViews>
  <sheetFormatPr baseColWidth="10"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7" width="25.21875" customWidth="1"/>
    <col min="8" max="8" width="18.21875" customWidth="1"/>
    <col min="9" max="9" width="18.109375" customWidth="1"/>
    <col min="10" max="10" width="11.6640625" bestFit="1" customWidth="1"/>
    <col min="11" max="11" width="14" customWidth="1"/>
    <col min="12" max="12" width="15.5546875" customWidth="1"/>
  </cols>
  <sheetData>
    <row r="1" spans="1:13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42" t="s">
        <v>41</v>
      </c>
      <c r="M1" s="66"/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42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>
        <f>132.9</f>
        <v>132.9</v>
      </c>
      <c r="I7" s="12">
        <v>501</v>
      </c>
      <c r="J7" s="12">
        <v>26193</v>
      </c>
      <c r="K7" s="13">
        <v>4572.8</v>
      </c>
      <c r="L7" s="12">
        <f t="shared" ref="L7:L46" si="0">SUM(B7:K7)</f>
        <v>33646.5</v>
      </c>
    </row>
    <row r="8" spans="1:13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>
        <v>20.399999999999999</v>
      </c>
      <c r="I8" s="12">
        <v>591.6</v>
      </c>
      <c r="J8" s="12">
        <v>26739.8</v>
      </c>
      <c r="K8" s="13">
        <v>5003.8</v>
      </c>
      <c r="L8" s="12">
        <f t="shared" si="0"/>
        <v>35301.800000000003</v>
      </c>
    </row>
    <row r="9" spans="1:13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>
        <v>658.1</v>
      </c>
      <c r="I9" s="12">
        <v>573.40000000000009</v>
      </c>
      <c r="J9" s="12">
        <v>27800.400000000001</v>
      </c>
      <c r="K9" s="13">
        <v>4831.7</v>
      </c>
      <c r="L9" s="12">
        <f t="shared" si="0"/>
        <v>36773.199999999997</v>
      </c>
    </row>
    <row r="10" spans="1:13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>
        <v>615.9</v>
      </c>
      <c r="I10" s="12">
        <v>342.7</v>
      </c>
      <c r="J10" s="12">
        <v>29148.799999999999</v>
      </c>
      <c r="K10" s="13">
        <v>4364.6000000000004</v>
      </c>
      <c r="L10" s="12">
        <f t="shared" si="0"/>
        <v>37177.5</v>
      </c>
    </row>
    <row r="11" spans="1:13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>
        <v>47.5</v>
      </c>
      <c r="I11" s="12">
        <v>278.39999999999998</v>
      </c>
      <c r="J11" s="12">
        <v>30999.3</v>
      </c>
      <c r="K11" s="13">
        <v>4588.2</v>
      </c>
      <c r="L11" s="12">
        <f t="shared" si="0"/>
        <v>38052</v>
      </c>
    </row>
    <row r="12" spans="1:13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>
        <v>122</v>
      </c>
      <c r="I12" s="12">
        <v>776.4</v>
      </c>
      <c r="J12" s="12">
        <v>31950.800000000003</v>
      </c>
      <c r="K12" s="13">
        <v>4782</v>
      </c>
      <c r="L12" s="12">
        <f t="shared" si="0"/>
        <v>40166.300000000003</v>
      </c>
    </row>
    <row r="13" spans="1:13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>
        <v>725.9</v>
      </c>
      <c r="I13" s="12">
        <v>789</v>
      </c>
      <c r="J13" s="12">
        <v>32253.100000000002</v>
      </c>
      <c r="K13" s="13">
        <v>6104.5</v>
      </c>
      <c r="L13" s="12">
        <f t="shared" si="0"/>
        <v>42451.700000000004</v>
      </c>
    </row>
    <row r="14" spans="1:13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>
        <v>657</v>
      </c>
      <c r="I14" s="12">
        <v>763.49999999999989</v>
      </c>
      <c r="J14" s="12">
        <v>33755.4</v>
      </c>
      <c r="K14" s="13">
        <v>4972.1000000000004</v>
      </c>
      <c r="L14" s="12">
        <f t="shared" si="0"/>
        <v>43531.199999999997</v>
      </c>
    </row>
    <row r="15" spans="1:13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>
        <v>621.20000000000005</v>
      </c>
      <c r="I15" s="12">
        <v>641.29999999999995</v>
      </c>
      <c r="J15" s="12">
        <v>34937.1</v>
      </c>
      <c r="K15" s="13">
        <v>4329.5</v>
      </c>
      <c r="L15" s="12">
        <f t="shared" si="0"/>
        <v>44773.5</v>
      </c>
    </row>
    <row r="16" spans="1:13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>
        <v>579.79999999999995</v>
      </c>
      <c r="I16" s="12">
        <v>709.3</v>
      </c>
      <c r="J16" s="12">
        <v>37365</v>
      </c>
      <c r="K16" s="13">
        <v>4260.2</v>
      </c>
      <c r="L16" s="12">
        <f t="shared" si="0"/>
        <v>46448.5</v>
      </c>
    </row>
    <row r="17" spans="1:12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>
        <v>593.20000000000005</v>
      </c>
      <c r="I17" s="12">
        <v>734.3</v>
      </c>
      <c r="J17" s="12">
        <v>43690.1</v>
      </c>
      <c r="K17" s="13">
        <v>4830.7</v>
      </c>
      <c r="L17" s="12">
        <f t="shared" si="0"/>
        <v>54011.499999999993</v>
      </c>
    </row>
    <row r="18" spans="1:12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>
        <v>142.9</v>
      </c>
      <c r="I18" s="12">
        <v>920.59999999999991</v>
      </c>
      <c r="J18" s="12">
        <v>46586.3</v>
      </c>
      <c r="K18" s="13">
        <v>4986.5</v>
      </c>
      <c r="L18" s="12">
        <f t="shared" si="0"/>
        <v>56327.200000000004</v>
      </c>
    </row>
    <row r="19" spans="1:12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>
        <v>523.1</v>
      </c>
      <c r="I19" s="12">
        <v>616.49999999999989</v>
      </c>
      <c r="J19" s="12">
        <v>49347.199999999997</v>
      </c>
      <c r="K19" s="13">
        <v>5406.2</v>
      </c>
      <c r="L19" s="12">
        <f t="shared" si="0"/>
        <v>58342.299999999996</v>
      </c>
    </row>
    <row r="20" spans="1:12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>
        <v>465.5</v>
      </c>
      <c r="I20" s="12">
        <v>614.59999999999991</v>
      </c>
      <c r="J20" s="12">
        <v>52919.6</v>
      </c>
      <c r="K20" s="13">
        <v>4347.2000000000007</v>
      </c>
      <c r="L20" s="12">
        <f t="shared" si="0"/>
        <v>61229.3</v>
      </c>
    </row>
    <row r="21" spans="1:12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>
        <v>420.2</v>
      </c>
      <c r="I21" s="12">
        <v>996.59999999999991</v>
      </c>
      <c r="J21" s="12">
        <v>54875.100000000006</v>
      </c>
      <c r="K21" s="13">
        <v>4451.7000000000007</v>
      </c>
      <c r="L21" s="12">
        <f t="shared" si="0"/>
        <v>63090.200000000012</v>
      </c>
    </row>
    <row r="22" spans="1:12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>
        <v>261.8</v>
      </c>
      <c r="I22" s="12">
        <v>967.59999999999991</v>
      </c>
      <c r="J22" s="12">
        <v>56451.100000000006</v>
      </c>
      <c r="K22" s="13">
        <v>5218.8</v>
      </c>
      <c r="L22" s="12">
        <f t="shared" si="0"/>
        <v>64829.700000000012</v>
      </c>
    </row>
    <row r="23" spans="1:12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>
        <v>617.20000000000005</v>
      </c>
      <c r="I23" s="12">
        <v>946.8</v>
      </c>
      <c r="J23" s="12">
        <v>55968.2</v>
      </c>
      <c r="K23" s="13">
        <v>6412.8000000000011</v>
      </c>
      <c r="L23" s="12">
        <f t="shared" si="0"/>
        <v>66149.599999999991</v>
      </c>
    </row>
    <row r="24" spans="1:12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>
        <v>882.9</v>
      </c>
      <c r="I24" s="12">
        <v>915.39999999999986</v>
      </c>
      <c r="J24" s="12">
        <v>57089.3</v>
      </c>
      <c r="K24" s="13">
        <v>6110.6</v>
      </c>
      <c r="L24" s="12">
        <f t="shared" si="0"/>
        <v>68237.8</v>
      </c>
    </row>
    <row r="25" spans="1:12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>
        <v>779.4</v>
      </c>
      <c r="I25" s="12">
        <v>882.89999999999986</v>
      </c>
      <c r="J25" s="12">
        <v>60186.3</v>
      </c>
      <c r="K25" s="13">
        <v>6362.3</v>
      </c>
      <c r="L25" s="12">
        <f t="shared" si="0"/>
        <v>70220.3</v>
      </c>
    </row>
    <row r="26" spans="1:12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>
        <v>693.3</v>
      </c>
      <c r="I26" s="12">
        <v>839.19999999999982</v>
      </c>
      <c r="J26" s="12">
        <v>59250.000000000007</v>
      </c>
      <c r="K26" s="13">
        <v>5417.5</v>
      </c>
      <c r="L26" s="12">
        <f t="shared" si="0"/>
        <v>72232.400000000009</v>
      </c>
    </row>
    <row r="27" spans="1:12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>
        <v>659.3</v>
      </c>
      <c r="I27" s="12">
        <v>804.49999999999989</v>
      </c>
      <c r="J27" s="12">
        <v>61556.200000000012</v>
      </c>
      <c r="K27" s="13">
        <v>5974.5</v>
      </c>
      <c r="L27" s="12">
        <f t="shared" si="0"/>
        <v>72972.600000000006</v>
      </c>
    </row>
    <row r="28" spans="1:12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>
        <v>1041.2</v>
      </c>
      <c r="I28" s="12">
        <v>769.29999999999984</v>
      </c>
      <c r="J28" s="12">
        <v>63817.599999999999</v>
      </c>
      <c r="K28" s="13">
        <v>6176</v>
      </c>
      <c r="L28" s="12">
        <f t="shared" si="0"/>
        <v>75167.399999999994</v>
      </c>
    </row>
    <row r="29" spans="1:12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>
        <v>550.70000000000005</v>
      </c>
      <c r="I29" s="12">
        <v>605.4</v>
      </c>
      <c r="J29" s="12">
        <v>69742.100000000006</v>
      </c>
      <c r="K29" s="13">
        <v>6601.1</v>
      </c>
      <c r="L29" s="12">
        <f t="shared" si="0"/>
        <v>78715.600000000006</v>
      </c>
    </row>
    <row r="30" spans="1:12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>
        <v>609.79999999999995</v>
      </c>
      <c r="I30" s="12">
        <v>604.59999999999991</v>
      </c>
      <c r="J30" s="12">
        <v>73439.199999999997</v>
      </c>
      <c r="K30" s="13">
        <v>6708.5</v>
      </c>
      <c r="L30" s="12">
        <f t="shared" si="0"/>
        <v>83108.599999999991</v>
      </c>
    </row>
    <row r="31" spans="1:12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>
        <v>461.5</v>
      </c>
      <c r="I31" s="11">
        <v>602.99999999999989</v>
      </c>
      <c r="J31" s="11">
        <v>75716.200000000012</v>
      </c>
      <c r="K31" s="13">
        <v>7587.5</v>
      </c>
      <c r="L31" s="12">
        <f t="shared" si="0"/>
        <v>85755.1</v>
      </c>
    </row>
    <row r="32" spans="1:12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>
        <v>444.8</v>
      </c>
      <c r="I32" s="11">
        <v>601.79999999999995</v>
      </c>
      <c r="J32" s="11">
        <v>79629.900000000009</v>
      </c>
      <c r="K32" s="13">
        <v>8264.6000000000022</v>
      </c>
      <c r="L32" s="12">
        <f t="shared" si="0"/>
        <v>91056.400000000009</v>
      </c>
    </row>
    <row r="33" spans="1:12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>
        <v>401.1</v>
      </c>
      <c r="I33" s="11">
        <v>600.9</v>
      </c>
      <c r="J33" s="11">
        <v>84091.8</v>
      </c>
      <c r="K33" s="13">
        <v>8356.5</v>
      </c>
      <c r="L33" s="12">
        <f t="shared" si="0"/>
        <v>95946.5</v>
      </c>
    </row>
    <row r="34" spans="1:12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87468.6</v>
      </c>
      <c r="K34" s="13">
        <v>9064.2000000000007</v>
      </c>
      <c r="L34" s="12">
        <f t="shared" si="0"/>
        <v>101933</v>
      </c>
    </row>
    <row r="35" spans="1:12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87282.8</v>
      </c>
      <c r="K35" s="13">
        <v>10418.700000000001</v>
      </c>
      <c r="L35" s="12">
        <f t="shared" si="0"/>
        <v>102888.9</v>
      </c>
    </row>
    <row r="36" spans="1:12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86842</v>
      </c>
      <c r="K36" s="13">
        <v>10593.5</v>
      </c>
      <c r="L36" s="12">
        <f t="shared" si="0"/>
        <v>107256.3</v>
      </c>
    </row>
    <row r="37" spans="1:12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87471.799999999988</v>
      </c>
      <c r="K37" s="13">
        <v>10771.5</v>
      </c>
      <c r="L37" s="12">
        <f t="shared" si="0"/>
        <v>112549.09999999999</v>
      </c>
    </row>
    <row r="38" spans="1:12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 t="s">
        <v>0</v>
      </c>
      <c r="I38" s="11">
        <v>529</v>
      </c>
      <c r="J38" s="11">
        <v>86640.700000000012</v>
      </c>
      <c r="K38" s="13">
        <v>14206.4</v>
      </c>
      <c r="L38" s="12">
        <f t="shared" si="0"/>
        <v>119462</v>
      </c>
    </row>
    <row r="39" spans="1:12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 t="s">
        <v>0</v>
      </c>
      <c r="I39" s="11">
        <v>528.20000000000005</v>
      </c>
      <c r="J39" s="11">
        <v>90185.5</v>
      </c>
      <c r="K39" s="13">
        <v>17286</v>
      </c>
      <c r="L39" s="12">
        <f t="shared" si="0"/>
        <v>126871.1</v>
      </c>
    </row>
    <row r="40" spans="1:12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 t="s">
        <v>0</v>
      </c>
      <c r="I40" s="11">
        <v>507.1</v>
      </c>
      <c r="J40" s="11">
        <v>96470.1</v>
      </c>
      <c r="K40" s="13">
        <v>17272.400000000001</v>
      </c>
      <c r="L40" s="12">
        <f t="shared" si="0"/>
        <v>127629.80000000002</v>
      </c>
    </row>
    <row r="41" spans="1:12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 t="s">
        <v>0</v>
      </c>
      <c r="I41" s="11">
        <v>507.1</v>
      </c>
      <c r="J41" s="11">
        <v>98409.9</v>
      </c>
      <c r="K41" s="13">
        <v>18620.599999999999</v>
      </c>
      <c r="L41" s="12">
        <f t="shared" si="0"/>
        <v>134263.69999999998</v>
      </c>
    </row>
    <row r="42" spans="1:12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 t="s">
        <v>0</v>
      </c>
      <c r="I42" s="11">
        <v>507.1</v>
      </c>
      <c r="J42" s="11">
        <v>102322.1</v>
      </c>
      <c r="K42" s="13">
        <v>19061.099999999999</v>
      </c>
      <c r="L42" s="12">
        <f t="shared" si="0"/>
        <v>138205.80000000002</v>
      </c>
    </row>
    <row r="43" spans="1:12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 t="s">
        <v>0</v>
      </c>
      <c r="I43" s="11">
        <v>447.7</v>
      </c>
      <c r="J43" s="11">
        <v>100995.79999999999</v>
      </c>
      <c r="K43" s="13">
        <v>20915.400000000001</v>
      </c>
      <c r="L43" s="12">
        <f t="shared" si="0"/>
        <v>138601.59999999998</v>
      </c>
    </row>
    <row r="44" spans="1:12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 t="s">
        <v>0</v>
      </c>
      <c r="I44" s="11" t="s">
        <v>0</v>
      </c>
      <c r="J44" s="11">
        <v>105879.4</v>
      </c>
      <c r="K44" s="13">
        <v>20318.400000000001</v>
      </c>
      <c r="L44" s="12">
        <f t="shared" si="0"/>
        <v>144458.9</v>
      </c>
    </row>
    <row r="45" spans="1:12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 t="s">
        <v>0</v>
      </c>
      <c r="I45" s="11">
        <v>1006.9</v>
      </c>
      <c r="J45" s="11">
        <v>108527.6</v>
      </c>
      <c r="K45" s="13">
        <v>21300.800000000003</v>
      </c>
      <c r="L45" s="12">
        <f t="shared" si="0"/>
        <v>147659.79999999999</v>
      </c>
    </row>
    <row r="46" spans="1:12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 t="s">
        <v>0</v>
      </c>
      <c r="I46" s="11" t="s">
        <v>0</v>
      </c>
      <c r="J46" s="11">
        <v>110545.9</v>
      </c>
      <c r="K46" s="13">
        <v>21126.799999999999</v>
      </c>
      <c r="L46" s="12">
        <f t="shared" si="0"/>
        <v>151201.9</v>
      </c>
    </row>
    <row r="47" spans="1:12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 t="s">
        <v>0</v>
      </c>
      <c r="I47" s="11" t="s">
        <v>0</v>
      </c>
      <c r="J47" s="11">
        <v>113092.8</v>
      </c>
      <c r="K47" s="13">
        <v>22577.199999999997</v>
      </c>
      <c r="L47" s="12">
        <f t="shared" ref="L47:L50" si="1">SUM(B47:K47)</f>
        <v>155287.79999999999</v>
      </c>
    </row>
    <row r="48" spans="1:12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 t="s">
        <v>0</v>
      </c>
      <c r="I48" s="11" t="s">
        <v>0</v>
      </c>
      <c r="J48" s="11">
        <v>116258.50000000001</v>
      </c>
      <c r="K48" s="13">
        <v>23047.4</v>
      </c>
      <c r="L48" s="12">
        <f t="shared" si="1"/>
        <v>160230.9</v>
      </c>
    </row>
    <row r="49" spans="1:12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 t="s">
        <v>0</v>
      </c>
      <c r="I49" s="11" t="s">
        <v>0</v>
      </c>
      <c r="J49" s="11">
        <v>124702.39999999999</v>
      </c>
      <c r="K49" s="13">
        <v>23087</v>
      </c>
      <c r="L49" s="12">
        <f t="shared" si="1"/>
        <v>167100.29999999999</v>
      </c>
    </row>
    <row r="50" spans="1:12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 t="s">
        <v>0</v>
      </c>
      <c r="I50" s="11" t="s">
        <v>0</v>
      </c>
      <c r="J50" s="11">
        <v>127946.79999999999</v>
      </c>
      <c r="K50" s="13">
        <v>21544.6</v>
      </c>
      <c r="L50" s="12">
        <f t="shared" si="1"/>
        <v>167416.29999999999</v>
      </c>
    </row>
    <row r="51" spans="1:12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 t="s">
        <v>0</v>
      </c>
      <c r="I51" s="11" t="s">
        <v>0</v>
      </c>
      <c r="J51" s="11">
        <v>134656.50000000003</v>
      </c>
      <c r="K51" s="13">
        <v>22086</v>
      </c>
      <c r="L51" s="12">
        <f t="shared" ref="L51" si="2">SUM(B51:K51)</f>
        <v>176657.30000000005</v>
      </c>
    </row>
    <row r="52" spans="1:12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 t="s">
        <v>0</v>
      </c>
      <c r="I52" s="11" t="s">
        <v>0</v>
      </c>
      <c r="J52" s="11">
        <f>103842.3+209.2+37633.7</f>
        <v>141685.20000000001</v>
      </c>
      <c r="K52" s="13">
        <f>5430.7+15661.6</f>
        <v>21092.3</v>
      </c>
      <c r="L52" s="12">
        <f t="shared" ref="L52" si="3">SUM(B52:K52)</f>
        <v>183079.6</v>
      </c>
    </row>
    <row r="53" spans="1:12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 t="s">
        <v>0</v>
      </c>
      <c r="I53" s="11" t="s">
        <v>0</v>
      </c>
      <c r="J53" s="11">
        <f>110127.3+209.2+36089.9</f>
        <v>146426.4</v>
      </c>
      <c r="K53" s="13">
        <f>6052.2+17038</f>
        <v>23090.2</v>
      </c>
      <c r="L53" s="12">
        <f t="shared" ref="L53" si="4">SUM(B53:K53)</f>
        <v>190146.5</v>
      </c>
    </row>
    <row r="54" spans="1:12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 t="s">
        <v>0</v>
      </c>
      <c r="I54" s="11" t="s">
        <v>0</v>
      </c>
      <c r="J54" s="11">
        <f>110736.2+209.2+37577.5</f>
        <v>148522.9</v>
      </c>
      <c r="K54" s="13">
        <f>5906.9+17480</f>
        <v>23386.9</v>
      </c>
      <c r="L54" s="12">
        <f t="shared" ref="L54" si="5">SUM(B54:K54)</f>
        <v>202352.9</v>
      </c>
    </row>
    <row r="55" spans="1:12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 t="s">
        <v>0</v>
      </c>
      <c r="I55" s="11" t="s">
        <v>0</v>
      </c>
      <c r="J55" s="11">
        <f>116111+209.2+39988.2</f>
        <v>156308.4</v>
      </c>
      <c r="K55" s="13">
        <f>6882+18870.2</f>
        <v>25752.2</v>
      </c>
      <c r="L55" s="12">
        <f t="shared" ref="L55" si="6">SUM(B55:K55)</f>
        <v>211059.6</v>
      </c>
    </row>
    <row r="56" spans="1:12" s="27" customFormat="1" x14ac:dyDescent="0.25">
      <c r="A56" s="14" t="s">
        <v>38</v>
      </c>
      <c r="B56" s="14"/>
      <c r="C56" s="11"/>
      <c r="D56" s="11"/>
      <c r="E56" s="10"/>
      <c r="F56" s="11"/>
      <c r="G56" s="10"/>
      <c r="H56" s="10"/>
      <c r="I56" s="10"/>
      <c r="J56" s="10"/>
      <c r="K56" s="10"/>
      <c r="L56" s="12"/>
    </row>
    <row r="57" spans="1:12" s="27" customFormat="1" x14ac:dyDescent="0.25">
      <c r="A57" s="74" t="s">
        <v>37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6"/>
    </row>
    <row r="58" spans="1:12" s="27" customFormat="1" x14ac:dyDescent="0.25">
      <c r="C58" s="37"/>
      <c r="D58" s="37"/>
      <c r="E58" s="38"/>
      <c r="F58" s="37"/>
      <c r="G58" s="38"/>
      <c r="H58" s="38"/>
      <c r="I58" s="38"/>
      <c r="J58" s="38"/>
      <c r="K58" s="38"/>
      <c r="L58" s="39"/>
    </row>
    <row r="59" spans="1:12" s="27" customFormat="1" x14ac:dyDescent="0.25"/>
  </sheetData>
  <mergeCells count="2">
    <mergeCell ref="A4:L4"/>
    <mergeCell ref="A57:L5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2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4" sqref="A24"/>
    </sheetView>
  </sheetViews>
  <sheetFormatPr baseColWidth="10"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41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42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14" t="s">
        <v>38</v>
      </c>
      <c r="B19" s="14"/>
      <c r="C19" s="11"/>
      <c r="D19" s="11"/>
      <c r="E19" s="10"/>
      <c r="F19" s="11"/>
      <c r="G19" s="10"/>
      <c r="H19" s="10"/>
      <c r="I19" s="10"/>
      <c r="J19" s="10"/>
      <c r="K19" s="10"/>
      <c r="L19" s="12"/>
    </row>
    <row r="20" spans="1:12" s="27" customFormat="1" x14ac:dyDescent="0.25">
      <c r="A20" s="74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2" s="27" customFormat="1" x14ac:dyDescent="0.25">
      <c r="C21" s="37"/>
      <c r="D21" s="37"/>
      <c r="E21" s="38"/>
      <c r="F21" s="37"/>
      <c r="G21" s="38"/>
      <c r="H21" s="38"/>
      <c r="I21" s="38"/>
      <c r="J21" s="38"/>
      <c r="K21" s="38"/>
      <c r="L21" s="39"/>
    </row>
    <row r="22" spans="1:12" s="27" customFormat="1" x14ac:dyDescent="0.25"/>
  </sheetData>
  <mergeCells count="2">
    <mergeCell ref="A4:L4"/>
    <mergeCell ref="A20:L20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2020-08-10T08:40:53Z</dcterms:modified>
</cp:coreProperties>
</file>