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2640" yWindow="2370" windowWidth="6705" windowHeight="2160" activeTab="3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17" i="6" l="1"/>
  <c r="G17" i="6"/>
  <c r="F17" i="6"/>
  <c r="E17" i="6"/>
  <c r="D17" i="6"/>
  <c r="B17" i="6"/>
  <c r="I17" i="6" s="1"/>
  <c r="H50" i="5"/>
  <c r="G50" i="5"/>
  <c r="F50" i="5"/>
  <c r="E50" i="5"/>
  <c r="D50" i="5"/>
  <c r="B50" i="5"/>
  <c r="I50" i="5" s="1"/>
  <c r="H138" i="4"/>
  <c r="G138" i="4"/>
  <c r="F138" i="4"/>
  <c r="E138" i="4"/>
  <c r="D138" i="4"/>
  <c r="B138" i="4"/>
  <c r="I138" i="4" s="1"/>
  <c r="H137" i="4" l="1"/>
  <c r="G137" i="4"/>
  <c r="F137" i="4"/>
  <c r="E137" i="4"/>
  <c r="D137" i="4"/>
  <c r="B137" i="4"/>
  <c r="I137" i="4" s="1"/>
  <c r="H136" i="4" l="1"/>
  <c r="G136" i="4"/>
  <c r="F136" i="4"/>
  <c r="E136" i="4"/>
  <c r="D136" i="4"/>
  <c r="B136" i="4"/>
  <c r="I136" i="4" s="1"/>
  <c r="I49" i="5" l="1"/>
  <c r="I135" i="4"/>
  <c r="I134" i="4" l="1"/>
  <c r="I16" i="6" l="1"/>
  <c r="I15" i="6"/>
  <c r="I14" i="6"/>
  <c r="I13" i="6"/>
  <c r="I12" i="6"/>
  <c r="I11" i="6"/>
  <c r="I10" i="6"/>
  <c r="I8" i="6"/>
  <c r="F7" i="6"/>
  <c r="I7" i="6" s="1"/>
  <c r="E7" i="6"/>
  <c r="D7" i="6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9" i="5" s="1"/>
  <c r="I8" i="5"/>
  <c r="F7" i="5"/>
  <c r="E7" i="5"/>
  <c r="D7" i="5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30" i="4"/>
  <c r="I29" i="4"/>
  <c r="I28" i="4"/>
  <c r="I27" i="4"/>
  <c r="I26" i="4"/>
  <c r="I25" i="4"/>
  <c r="I24" i="4"/>
  <c r="I23" i="4"/>
  <c r="I22" i="4"/>
  <c r="I21" i="4"/>
  <c r="I20" i="4"/>
  <c r="I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I12" i="4"/>
  <c r="F11" i="4"/>
  <c r="E11" i="4"/>
  <c r="D11" i="4"/>
  <c r="F10" i="4"/>
  <c r="E10" i="4"/>
  <c r="D10" i="4"/>
  <c r="F9" i="4"/>
  <c r="E9" i="4"/>
  <c r="D9" i="4"/>
  <c r="I9" i="4" s="1"/>
  <c r="F8" i="4"/>
  <c r="E8" i="4"/>
  <c r="D8" i="4"/>
  <c r="F7" i="4"/>
  <c r="E7" i="4"/>
  <c r="D7" i="4"/>
  <c r="I8" i="4" l="1"/>
  <c r="I10" i="4"/>
  <c r="I10" i="5"/>
  <c r="I7" i="5"/>
  <c r="I15" i="4"/>
  <c r="I13" i="4"/>
  <c r="I16" i="4"/>
  <c r="I18" i="4"/>
  <c r="I11" i="4"/>
  <c r="I14" i="4"/>
  <c r="I7" i="4"/>
  <c r="I17" i="4"/>
</calcChain>
</file>

<file path=xl/sharedStrings.xml><?xml version="1.0" encoding="utf-8"?>
<sst xmlns="http://schemas.openxmlformats.org/spreadsheetml/2006/main" count="245" uniqueCount="41">
  <si>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</si>
  <si>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</si>
  <si>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</si>
  <si>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</si>
  <si>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</si>
  <si>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</si>
  <si>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</si>
  <si>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</si>
  <si>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 : Other financial intermediaries</t>
  </si>
  <si>
    <t>CONTENTS</t>
  </si>
  <si>
    <t>Consolidated Liabilities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</si>
  <si>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</si>
  <si>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</si>
  <si>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</si>
  <si>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</si>
  <si>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</si>
  <si>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</si>
  <si>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</si>
  <si>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</si>
  <si>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</si>
  <si>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consolidated Liabilities of other financial intermediaries</t>
  </si>
  <si>
    <t>Quarterly  consolidated Liabilities of other financial intermediaries</t>
  </si>
  <si>
    <t>Annual  consolidated Liabilities of other financial intermediaries</t>
  </si>
  <si>
    <t>Commitments to banking sector</t>
  </si>
  <si>
    <t>TOTAL LIABILITIES</t>
  </si>
  <si>
    <t>Other liabilities</t>
  </si>
  <si>
    <t>Equity and capital</t>
  </si>
  <si>
    <t>Foreign liabilities</t>
  </si>
  <si>
    <t>Borrowings</t>
  </si>
  <si>
    <t>Commitments to other financial intermediaries</t>
  </si>
  <si>
    <t>Governmental deposits</t>
  </si>
  <si>
    <t>Consolidated liabilities of other financial intermediaries.xls</t>
  </si>
  <si>
    <t>Return to the Contents</t>
  </si>
  <si>
    <t>(1): Including  CAMOFI's data from december  1996.</t>
  </si>
  <si>
    <t>Period                                    Description</t>
  </si>
  <si>
    <t>CONSOLIDATED BALANCE SHEETS OF OTHER FINANCIAL INTERMEDIARIES (In millions of BIF)</t>
  </si>
  <si>
    <t>Previous publication date</t>
  </si>
  <si>
    <t>Consolidated Liabilities of other financial intermediaries shows the consolidation of the liabilities of the other financial intermediaries such as BNDE and FPHU</t>
  </si>
  <si>
    <t>II.7.2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</si>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</sst>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  <numFmt numFmtId="170" formatCode="[$-40C]mmmm\-yy;@"/>
  </numFmts>
  <fonts count="14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8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4" borderId="4" xfId="0" applyFont="1" applyFill="1" applyBorder="1" applyAlignment="1">
      <alignment horizontal="center" vertical="center"/>
    </xf>
    <xf numFmtId="164" fontId="11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0" fillId="0" borderId="5" xfId="0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left"/>
    </xf>
    <xf numFmtId="164" fontId="10" fillId="0" borderId="5" xfId="0" applyFont="1" applyBorder="1" applyAlignment="1">
      <alignment horizontal="center"/>
    </xf>
    <xf numFmtId="1" fontId="10" fillId="5" borderId="5" xfId="0" quotePrefix="1" applyNumberFormat="1" applyFont="1" applyFill="1" applyBorder="1" applyAlignment="1" applyProtection="1">
      <alignment horizontal="left" vertical="top"/>
    </xf>
    <xf numFmtId="168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7" fillId="0" borderId="2" xfId="0" applyNumberFormat="1" applyFont="1" applyBorder="1" applyAlignment="1" applyProtection="1">
      <alignment horizontal="center"/>
    </xf>
    <xf numFmtId="169" fontId="10" fillId="0" borderId="5" xfId="0" quotePrefix="1" applyNumberFormat="1" applyFont="1" applyFill="1" applyBorder="1" applyAlignment="1" applyProtection="1">
      <alignment horizontal="left"/>
    </xf>
    <xf numFmtId="170" fontId="10" fillId="0" borderId="5" xfId="0" applyNumberFormat="1" applyFont="1" applyFill="1" applyBorder="1" applyAlignment="1" applyProtection="1">
      <alignment horizontal="left"/>
    </xf>
    <xf numFmtId="170" fontId="10" fillId="5" borderId="5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Border="1" applyAlignment="1">
      <alignment horizontal="center" wrapText="1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7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E17" sqref="E17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8.218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19" t="s">
        <v>4</v>
      </c>
    </row>
    <row r="3" spans="2:5" x14ac:dyDescent="0.25">
      <c r="B3" s="19" t="s">
        <v>5</v>
      </c>
      <c r="C3"/>
    </row>
    <row r="4" spans="2:5" x14ac:dyDescent="0.25">
      <c r="B4" s="19" t="s">
        <v>6</v>
      </c>
    </row>
    <row r="5" spans="2:5" x14ac:dyDescent="0.25">
      <c r="B5" s="19" t="s">
        <v>7</v>
      </c>
    </row>
    <row r="7" spans="2:5" ht="18.75" x14ac:dyDescent="0.3">
      <c r="B7" s="4" t="s">
        <v>9</v>
      </c>
    </row>
    <row r="8" spans="2:5" ht="18.75" x14ac:dyDescent="0.3">
      <c r="B8" s="6" t="s">
        <v>10</v>
      </c>
    </row>
    <row r="10" spans="2:5" x14ac:dyDescent="0.25">
      <c r="B10" s="5" t="s">
        <v>11</v>
      </c>
    </row>
    <row r="11" spans="2:5" ht="16.5" thickBot="1" x14ac:dyDescent="0.3">
      <c r="B11" s="7" t="s">
        <v>12</v>
      </c>
      <c r="C11" s="7" t="s">
        <v>13</v>
      </c>
      <c r="D11" s="7" t="s">
        <v>14</v>
      </c>
      <c r="E11" s="7" t="s">
        <v>15</v>
      </c>
    </row>
    <row r="12" spans="2:5" x14ac:dyDescent="0.25">
      <c r="B12" s="47" t="s">
        <v>16</v>
      </c>
      <c r="C12" s="8" t="s">
        <v>20</v>
      </c>
      <c r="D12" s="8" t="s">
        <v>16</v>
      </c>
      <c r="E12" s="9">
        <v>43465</v>
      </c>
    </row>
    <row r="13" spans="2:5" x14ac:dyDescent="0.25">
      <c r="B13" s="47" t="s">
        <v>17</v>
      </c>
      <c r="C13" s="8" t="s">
        <v>21</v>
      </c>
      <c r="D13" s="8" t="s">
        <v>17</v>
      </c>
      <c r="E13" s="10" t="s">
        <v>39</v>
      </c>
    </row>
    <row r="14" spans="2:5" x14ac:dyDescent="0.25">
      <c r="B14" s="47" t="s">
        <v>18</v>
      </c>
      <c r="C14" s="8" t="s">
        <v>22</v>
      </c>
      <c r="D14" s="8" t="s">
        <v>18</v>
      </c>
      <c r="E14" s="11" t="s">
        <v>40</v>
      </c>
    </row>
    <row r="16" spans="2:5" x14ac:dyDescent="0.25">
      <c r="B16" s="5" t="s">
        <v>19</v>
      </c>
      <c r="C16" s="12"/>
    </row>
    <row r="17" spans="2:3" x14ac:dyDescent="0.25">
      <c r="B17" s="5" t="s">
        <v>36</v>
      </c>
      <c r="C17" s="12"/>
    </row>
    <row r="19" spans="2:3" x14ac:dyDescent="0.25">
      <c r="B19" s="5" t="s">
        <v>1</v>
      </c>
      <c r="C19" s="5" t="s">
        <v>31</v>
      </c>
    </row>
    <row r="20" spans="2:3" x14ac:dyDescent="0.25">
      <c r="B20" s="5" t="s">
        <v>2</v>
      </c>
      <c r="C20" s="13" t="s">
        <v>3</v>
      </c>
    </row>
    <row r="23" spans="2:3" ht="31.5" x14ac:dyDescent="0.25">
      <c r="B23" s="52" t="s">
        <v>37</v>
      </c>
    </row>
    <row r="24" spans="2:3" x14ac:dyDescent="0.25">
      <c r="B24" s="43" t="s">
        <v>23</v>
      </c>
      <c r="C24" s="14"/>
    </row>
    <row r="25" spans="2:3" x14ac:dyDescent="0.25">
      <c r="B25" s="43" t="s">
        <v>29</v>
      </c>
      <c r="C25" s="15"/>
    </row>
    <row r="26" spans="2:3" x14ac:dyDescent="0.25">
      <c r="B26" s="44" t="s">
        <v>30</v>
      </c>
      <c r="C26" s="1"/>
    </row>
    <row r="27" spans="2:3" x14ac:dyDescent="0.25">
      <c r="B27" s="44" t="s">
        <v>28</v>
      </c>
      <c r="C27" s="14"/>
    </row>
    <row r="28" spans="2:3" x14ac:dyDescent="0.25">
      <c r="B28" s="44" t="s">
        <v>27</v>
      </c>
      <c r="C28" s="2"/>
    </row>
    <row r="29" spans="2:3" x14ac:dyDescent="0.25">
      <c r="B29" s="44" t="s">
        <v>26</v>
      </c>
      <c r="C29" s="2"/>
    </row>
    <row r="30" spans="2:3" x14ac:dyDescent="0.25">
      <c r="B30" s="44" t="s">
        <v>25</v>
      </c>
      <c r="C30" s="17"/>
    </row>
    <row r="31" spans="2:3" x14ac:dyDescent="0.25">
      <c r="B31" s="43" t="s">
        <v>24</v>
      </c>
      <c r="C31" s="18"/>
    </row>
    <row r="32" spans="2:3" x14ac:dyDescent="0.25">
      <c r="B32" s="3"/>
      <c r="C32" s="18"/>
    </row>
    <row r="33" spans="2:3" x14ac:dyDescent="0.25">
      <c r="B33" s="3"/>
      <c r="C33" s="15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8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15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40"/>
  <sheetViews>
    <sheetView workbookViewId="0">
      <pane xSplit="1" ySplit="6" topLeftCell="J127" activePane="bottomRight" state="frozen"/>
      <selection pane="topRight" activeCell="B1" sqref="B1"/>
      <selection pane="bottomLeft" activeCell="A7" sqref="A7"/>
      <selection pane="bottomRight" activeCell="A138" sqref="A138:XFD138"/>
    </sheetView>
  </sheetViews>
  <sheetFormatPr baseColWidth="10" defaultColWidth="11.5546875" defaultRowHeight="15.75" x14ac:dyDescent="0.25"/>
  <cols>
    <col min="1" max="1" width="44.44140625" style="23" customWidth="1"/>
    <col min="2" max="2" width="16.88671875" style="23" customWidth="1"/>
    <col min="3" max="3" width="29.6640625" style="23" customWidth="1"/>
    <col min="4" max="4" width="23.109375" style="23" customWidth="1"/>
    <col min="5" max="5" width="14.109375" style="23" customWidth="1"/>
    <col min="6" max="6" width="16.44140625" style="23" customWidth="1"/>
    <col min="7" max="7" width="11.44140625" style="23" customWidth="1"/>
    <col min="8" max="8" width="16.88671875" style="23" customWidth="1"/>
    <col min="9" max="9" width="18.44140625" style="23" customWidth="1"/>
    <col min="10" max="16384" width="11.5546875" style="23"/>
  </cols>
  <sheetData>
    <row r="1" spans="1:9" x14ac:dyDescent="0.25">
      <c r="A1" s="20" t="s">
        <v>32</v>
      </c>
      <c r="B1" s="21"/>
      <c r="C1" s="21"/>
      <c r="D1" s="22"/>
      <c r="E1" s="21"/>
      <c r="F1" s="22"/>
      <c r="G1" s="22"/>
      <c r="H1" s="22"/>
      <c r="I1" s="48" t="s">
        <v>38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3" t="s">
        <v>35</v>
      </c>
      <c r="B4" s="54"/>
      <c r="C4" s="54"/>
      <c r="D4" s="54"/>
      <c r="E4" s="54"/>
      <c r="F4" s="54"/>
      <c r="G4" s="54"/>
      <c r="H4" s="54"/>
      <c r="I4" s="54"/>
    </row>
    <row r="5" spans="1:9" s="30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</row>
    <row r="6" spans="1:9" s="34" customFormat="1" ht="57.75" customHeight="1" x14ac:dyDescent="0.3">
      <c r="A6" s="33" t="s">
        <v>34</v>
      </c>
      <c r="B6" s="40" t="s">
        <v>23</v>
      </c>
      <c r="C6" s="40" t="s">
        <v>29</v>
      </c>
      <c r="D6" s="40" t="s">
        <v>30</v>
      </c>
      <c r="E6" s="41" t="s">
        <v>28</v>
      </c>
      <c r="F6" s="41" t="s">
        <v>27</v>
      </c>
      <c r="G6" s="40" t="s">
        <v>26</v>
      </c>
      <c r="H6" s="41" t="s">
        <v>25</v>
      </c>
      <c r="I6" s="42" t="s">
        <v>24</v>
      </c>
    </row>
    <row r="7" spans="1:9" x14ac:dyDescent="0.25">
      <c r="A7" s="49">
        <v>39448</v>
      </c>
      <c r="B7" s="35" t="s">
        <v>0</v>
      </c>
      <c r="C7" s="35" t="s">
        <v>0</v>
      </c>
      <c r="D7" s="35">
        <f>877.5+6007.1</f>
        <v>6884.6</v>
      </c>
      <c r="E7" s="35">
        <f>4747.9+605.4</f>
        <v>5353.2999999999993</v>
      </c>
      <c r="F7" s="35">
        <f>381.8+3378</f>
        <v>3759.8</v>
      </c>
      <c r="G7" s="35">
        <v>13185</v>
      </c>
      <c r="H7" s="35">
        <v>4061.2999999999997</v>
      </c>
      <c r="I7" s="35">
        <f t="shared" ref="I7:I12" si="0">SUM(B7:H7)</f>
        <v>33244</v>
      </c>
    </row>
    <row r="8" spans="1:9" x14ac:dyDescent="0.25">
      <c r="A8" s="49">
        <v>39479</v>
      </c>
      <c r="B8" s="35" t="s">
        <v>0</v>
      </c>
      <c r="C8" s="35" t="s">
        <v>0</v>
      </c>
      <c r="D8" s="35">
        <f>1012.8+6053.8</f>
        <v>7066.6</v>
      </c>
      <c r="E8" s="35">
        <f>4828.9+1321.5</f>
        <v>6150.4</v>
      </c>
      <c r="F8" s="35">
        <f>381.8+3378</f>
        <v>3759.8</v>
      </c>
      <c r="G8" s="35">
        <v>13343.8</v>
      </c>
      <c r="H8" s="35">
        <v>4193.8999999999996</v>
      </c>
      <c r="I8" s="35">
        <f t="shared" si="0"/>
        <v>34514.5</v>
      </c>
    </row>
    <row r="9" spans="1:9" x14ac:dyDescent="0.25">
      <c r="A9" s="49">
        <v>39508</v>
      </c>
      <c r="B9" s="35" t="s">
        <v>0</v>
      </c>
      <c r="C9" s="35" t="s">
        <v>0</v>
      </c>
      <c r="D9" s="35">
        <f>903.4+6066.8</f>
        <v>6970.2</v>
      </c>
      <c r="E9" s="35">
        <f>5039.7+1470.8</f>
        <v>6510.5</v>
      </c>
      <c r="F9" s="35">
        <f>381.8+2175.6</f>
        <v>2557.4</v>
      </c>
      <c r="G9" s="35">
        <v>13271.300000000001</v>
      </c>
      <c r="H9" s="35">
        <v>4337.1000000000004</v>
      </c>
      <c r="I9" s="35">
        <f t="shared" si="0"/>
        <v>33646.5</v>
      </c>
    </row>
    <row r="10" spans="1:9" x14ac:dyDescent="0.25">
      <c r="A10" s="49">
        <v>39539</v>
      </c>
      <c r="B10" s="35" t="s">
        <v>0</v>
      </c>
      <c r="C10" s="35" t="s">
        <v>0</v>
      </c>
      <c r="D10" s="35">
        <f>1049.8+6458.1</f>
        <v>7507.9000000000005</v>
      </c>
      <c r="E10" s="35">
        <f>5112.2+1142.7</f>
        <v>6254.9</v>
      </c>
      <c r="F10" s="35">
        <f>381.8+2175.6</f>
        <v>2557.4</v>
      </c>
      <c r="G10" s="35">
        <v>13271.700000000003</v>
      </c>
      <c r="H10" s="35">
        <v>4328.2</v>
      </c>
      <c r="I10" s="35">
        <f t="shared" si="0"/>
        <v>33920.1</v>
      </c>
    </row>
    <row r="11" spans="1:9" x14ac:dyDescent="0.25">
      <c r="A11" s="49">
        <v>39569</v>
      </c>
      <c r="B11" s="35" t="s">
        <v>0</v>
      </c>
      <c r="C11" s="35" t="s">
        <v>0</v>
      </c>
      <c r="D11" s="35">
        <f>1053.9+6468.5</f>
        <v>7522.4</v>
      </c>
      <c r="E11" s="35">
        <f>5126.6+1112.7</f>
        <v>6239.3</v>
      </c>
      <c r="F11" s="35">
        <f>381.8+2175.6</f>
        <v>2557.4</v>
      </c>
      <c r="G11" s="35">
        <v>13395.8</v>
      </c>
      <c r="H11" s="35">
        <v>4393.5</v>
      </c>
      <c r="I11" s="35">
        <f t="shared" si="0"/>
        <v>34108.400000000001</v>
      </c>
    </row>
    <row r="12" spans="1:9" x14ac:dyDescent="0.25">
      <c r="A12" s="49">
        <v>39600</v>
      </c>
      <c r="B12" s="35" t="s">
        <v>0</v>
      </c>
      <c r="C12" s="35" t="s">
        <v>0</v>
      </c>
      <c r="D12" s="35">
        <v>7739.8</v>
      </c>
      <c r="E12" s="35">
        <v>6537.9</v>
      </c>
      <c r="F12" s="35">
        <v>2576.5</v>
      </c>
      <c r="G12" s="35">
        <v>13806</v>
      </c>
      <c r="H12" s="35">
        <v>4641.6000000000004</v>
      </c>
      <c r="I12" s="35">
        <f t="shared" si="0"/>
        <v>35301.800000000003</v>
      </c>
    </row>
    <row r="13" spans="1:9" x14ac:dyDescent="0.25">
      <c r="A13" s="49">
        <v>39630</v>
      </c>
      <c r="B13" s="35" t="s">
        <v>0</v>
      </c>
      <c r="C13" s="35" t="s">
        <v>0</v>
      </c>
      <c r="D13" s="35">
        <f>1154.2+6860.5</f>
        <v>8014.7</v>
      </c>
      <c r="E13" s="35">
        <f>5678.8+1050.6</f>
        <v>6729.4</v>
      </c>
      <c r="F13" s="35">
        <f>381.8+2194.7</f>
        <v>2576.5</v>
      </c>
      <c r="G13" s="35">
        <v>14265.1</v>
      </c>
      <c r="H13" s="35">
        <v>4350.7</v>
      </c>
      <c r="I13" s="35">
        <f t="shared" ref="I13:I76" si="1">SUM(B13:H13)</f>
        <v>35936.399999999994</v>
      </c>
    </row>
    <row r="14" spans="1:9" x14ac:dyDescent="0.25">
      <c r="A14" s="49">
        <v>39661</v>
      </c>
      <c r="B14" s="35" t="s">
        <v>0</v>
      </c>
      <c r="C14" s="35" t="s">
        <v>0</v>
      </c>
      <c r="D14" s="35">
        <f>1148.4+6956.4</f>
        <v>8104.7999999999993</v>
      </c>
      <c r="E14" s="35">
        <f>5796.2+1048.9</f>
        <v>6845.1</v>
      </c>
      <c r="F14" s="35">
        <f>381.8+2194.7</f>
        <v>2576.5</v>
      </c>
      <c r="G14" s="35">
        <v>14432.400000000001</v>
      </c>
      <c r="H14" s="35">
        <v>4547.2999999999993</v>
      </c>
      <c r="I14" s="35">
        <f t="shared" si="1"/>
        <v>36506.100000000006</v>
      </c>
    </row>
    <row r="15" spans="1:9" x14ac:dyDescent="0.25">
      <c r="A15" s="49">
        <v>39692</v>
      </c>
      <c r="B15" s="35" t="s">
        <v>0</v>
      </c>
      <c r="C15" s="35" t="s">
        <v>0</v>
      </c>
      <c r="D15" s="35">
        <f>1082.5+7012.3</f>
        <v>8094.8</v>
      </c>
      <c r="E15" s="35">
        <f>5915.5+996.9</f>
        <v>6912.4</v>
      </c>
      <c r="F15" s="35">
        <f>381.8+2000.5</f>
        <v>2382.3000000000002</v>
      </c>
      <c r="G15" s="35">
        <v>14671.6</v>
      </c>
      <c r="H15" s="35">
        <v>4712.1000000000004</v>
      </c>
      <c r="I15" s="35">
        <f t="shared" si="1"/>
        <v>36773.199999999997</v>
      </c>
    </row>
    <row r="16" spans="1:9" x14ac:dyDescent="0.25">
      <c r="A16" s="49">
        <v>39722</v>
      </c>
      <c r="B16" s="35" t="s">
        <v>0</v>
      </c>
      <c r="C16" s="35" t="s">
        <v>0</v>
      </c>
      <c r="D16" s="35">
        <f>1182.5+7024.7</f>
        <v>8207.2000000000007</v>
      </c>
      <c r="E16" s="35">
        <f>5912.7+984.5</f>
        <v>6897.2</v>
      </c>
      <c r="F16" s="35">
        <f>381.8+1808.2</f>
        <v>2190</v>
      </c>
      <c r="G16" s="35">
        <v>14800.7</v>
      </c>
      <c r="H16" s="35">
        <v>4773.7</v>
      </c>
      <c r="I16" s="35">
        <f t="shared" si="1"/>
        <v>36868.800000000003</v>
      </c>
    </row>
    <row r="17" spans="1:9" x14ac:dyDescent="0.25">
      <c r="A17" s="49">
        <v>39753</v>
      </c>
      <c r="B17" s="35" t="s">
        <v>0</v>
      </c>
      <c r="C17" s="35" t="s">
        <v>0</v>
      </c>
      <c r="D17" s="35">
        <f>1179.2+7068.5</f>
        <v>8247.7000000000007</v>
      </c>
      <c r="E17" s="35">
        <f>5873.6+984.4</f>
        <v>6858</v>
      </c>
      <c r="F17" s="35">
        <f>381.8+1518.2</f>
        <v>1900</v>
      </c>
      <c r="G17" s="35">
        <v>14994</v>
      </c>
      <c r="H17" s="35">
        <v>4586</v>
      </c>
      <c r="I17" s="35">
        <f t="shared" si="1"/>
        <v>36585.699999999997</v>
      </c>
    </row>
    <row r="18" spans="1:9" x14ac:dyDescent="0.25">
      <c r="A18" s="49">
        <v>39783</v>
      </c>
      <c r="B18" s="35" t="s">
        <v>0</v>
      </c>
      <c r="C18" s="35" t="s">
        <v>0</v>
      </c>
      <c r="D18" s="35">
        <f>1178.8+7166.2</f>
        <v>8345</v>
      </c>
      <c r="E18" s="35">
        <f>6019.6+1179.9</f>
        <v>7199.5</v>
      </c>
      <c r="F18" s="35">
        <f>374.8+1699</f>
        <v>2073.8000000000002</v>
      </c>
      <c r="G18" s="35">
        <v>14958.399999999998</v>
      </c>
      <c r="H18" s="35">
        <v>4600.8</v>
      </c>
      <c r="I18" s="35">
        <f t="shared" si="1"/>
        <v>37177.5</v>
      </c>
    </row>
    <row r="19" spans="1:9" x14ac:dyDescent="0.25">
      <c r="A19" s="49">
        <v>39814</v>
      </c>
      <c r="B19" s="35" t="s">
        <v>0</v>
      </c>
      <c r="C19" s="35" t="s">
        <v>0</v>
      </c>
      <c r="D19" s="35">
        <v>8380</v>
      </c>
      <c r="E19" s="35">
        <v>7548.6</v>
      </c>
      <c r="F19" s="35">
        <v>2073.8000000000002</v>
      </c>
      <c r="G19" s="35">
        <v>15040</v>
      </c>
      <c r="H19" s="35">
        <v>4298.5</v>
      </c>
      <c r="I19" s="35">
        <f t="shared" si="1"/>
        <v>37340.9</v>
      </c>
    </row>
    <row r="20" spans="1:9" x14ac:dyDescent="0.25">
      <c r="A20" s="49">
        <v>39845</v>
      </c>
      <c r="B20" s="35" t="s">
        <v>0</v>
      </c>
      <c r="C20" s="35" t="s">
        <v>0</v>
      </c>
      <c r="D20" s="35">
        <v>8405</v>
      </c>
      <c r="E20" s="35">
        <v>7928.7999999999993</v>
      </c>
      <c r="F20" s="35">
        <v>2073.8000000000002</v>
      </c>
      <c r="G20" s="35">
        <v>15173.200000000003</v>
      </c>
      <c r="H20" s="35">
        <v>4284.0999999999995</v>
      </c>
      <c r="I20" s="35">
        <f t="shared" si="1"/>
        <v>37864.9</v>
      </c>
    </row>
    <row r="21" spans="1:9" x14ac:dyDescent="0.25">
      <c r="A21" s="49">
        <v>39873</v>
      </c>
      <c r="B21" s="35" t="s">
        <v>0</v>
      </c>
      <c r="C21" s="35" t="s">
        <v>0</v>
      </c>
      <c r="D21" s="35">
        <v>8899.4</v>
      </c>
      <c r="E21" s="35">
        <v>7663.9</v>
      </c>
      <c r="F21" s="35">
        <v>1971.2</v>
      </c>
      <c r="G21" s="35">
        <v>15154.899999999998</v>
      </c>
      <c r="H21" s="35">
        <v>4362.5999999999995</v>
      </c>
      <c r="I21" s="35">
        <f t="shared" si="1"/>
        <v>38051.999999999993</v>
      </c>
    </row>
    <row r="22" spans="1:9" x14ac:dyDescent="0.25">
      <c r="A22" s="49">
        <v>39904</v>
      </c>
      <c r="B22" s="35" t="s">
        <v>0</v>
      </c>
      <c r="C22" s="35" t="s">
        <v>0</v>
      </c>
      <c r="D22" s="35">
        <v>9006.1</v>
      </c>
      <c r="E22" s="35">
        <v>7814.4</v>
      </c>
      <c r="F22" s="35">
        <v>1971.2</v>
      </c>
      <c r="G22" s="35">
        <v>15048.800000000001</v>
      </c>
      <c r="H22" s="35">
        <v>4435.0999999999995</v>
      </c>
      <c r="I22" s="35">
        <f t="shared" si="1"/>
        <v>38275.599999999999</v>
      </c>
    </row>
    <row r="23" spans="1:9" x14ac:dyDescent="0.25">
      <c r="A23" s="49">
        <v>39934</v>
      </c>
      <c r="B23" s="35" t="s">
        <v>0</v>
      </c>
      <c r="C23" s="35" t="s">
        <v>0</v>
      </c>
      <c r="D23" s="35">
        <v>8970.7000000000007</v>
      </c>
      <c r="E23" s="35">
        <v>8142.9</v>
      </c>
      <c r="F23" s="35">
        <v>1971.2</v>
      </c>
      <c r="G23" s="35">
        <v>15202.999999999998</v>
      </c>
      <c r="H23" s="35">
        <v>4725</v>
      </c>
      <c r="I23" s="35">
        <f t="shared" si="1"/>
        <v>39012.799999999996</v>
      </c>
    </row>
    <row r="24" spans="1:9" x14ac:dyDescent="0.25">
      <c r="A24" s="49">
        <v>39965</v>
      </c>
      <c r="B24" s="35" t="s">
        <v>0</v>
      </c>
      <c r="C24" s="35" t="s">
        <v>0</v>
      </c>
      <c r="D24" s="35">
        <v>10110.4</v>
      </c>
      <c r="E24" s="35">
        <v>8227.1999999999989</v>
      </c>
      <c r="F24" s="35">
        <v>1746.8</v>
      </c>
      <c r="G24" s="35">
        <v>15396.600000000002</v>
      </c>
      <c r="H24" s="35">
        <v>4685.3</v>
      </c>
      <c r="I24" s="35">
        <f t="shared" si="1"/>
        <v>40166.300000000003</v>
      </c>
    </row>
    <row r="25" spans="1:9" x14ac:dyDescent="0.25">
      <c r="A25" s="49">
        <v>39995</v>
      </c>
      <c r="B25" s="35" t="s">
        <v>0</v>
      </c>
      <c r="C25" s="35" t="s">
        <v>0</v>
      </c>
      <c r="D25" s="35">
        <v>10183</v>
      </c>
      <c r="E25" s="35">
        <v>8223.9</v>
      </c>
      <c r="F25" s="35">
        <v>1746.8</v>
      </c>
      <c r="G25" s="35">
        <v>15474.099999999999</v>
      </c>
      <c r="H25" s="35">
        <v>4702.8999999999996</v>
      </c>
      <c r="I25" s="35">
        <f t="shared" si="1"/>
        <v>40330.700000000004</v>
      </c>
    </row>
    <row r="26" spans="1:9" x14ac:dyDescent="0.25">
      <c r="A26" s="49">
        <v>40026</v>
      </c>
      <c r="B26" s="35" t="s">
        <v>0</v>
      </c>
      <c r="C26" s="35" t="s">
        <v>0</v>
      </c>
      <c r="D26" s="35">
        <v>10806.699999999999</v>
      </c>
      <c r="E26" s="35">
        <v>8285.7000000000007</v>
      </c>
      <c r="F26" s="35">
        <v>1746.8</v>
      </c>
      <c r="G26" s="35">
        <v>15606.7</v>
      </c>
      <c r="H26" s="35">
        <v>4937.1000000000004</v>
      </c>
      <c r="I26" s="35">
        <f t="shared" si="1"/>
        <v>41383</v>
      </c>
    </row>
    <row r="27" spans="1:9" x14ac:dyDescent="0.25">
      <c r="A27" s="49">
        <v>40057</v>
      </c>
      <c r="B27" s="35" t="s">
        <v>0</v>
      </c>
      <c r="C27" s="35" t="s">
        <v>0</v>
      </c>
      <c r="D27" s="35">
        <v>11042.5</v>
      </c>
      <c r="E27" s="35">
        <v>8650.1</v>
      </c>
      <c r="F27" s="35">
        <v>1797</v>
      </c>
      <c r="G27" s="35">
        <v>15885.8</v>
      </c>
      <c r="H27" s="35">
        <v>5076.3</v>
      </c>
      <c r="I27" s="35">
        <f t="shared" si="1"/>
        <v>42451.7</v>
      </c>
    </row>
    <row r="28" spans="1:9" x14ac:dyDescent="0.25">
      <c r="A28" s="49">
        <v>40087</v>
      </c>
      <c r="B28" s="35" t="s">
        <v>0</v>
      </c>
      <c r="C28" s="35" t="s">
        <v>0</v>
      </c>
      <c r="D28" s="35">
        <v>11063.9</v>
      </c>
      <c r="E28" s="35">
        <v>9041.7000000000007</v>
      </c>
      <c r="F28" s="35">
        <v>1797</v>
      </c>
      <c r="G28" s="35">
        <v>15998.7</v>
      </c>
      <c r="H28" s="35">
        <v>5242.2</v>
      </c>
      <c r="I28" s="35">
        <f t="shared" si="1"/>
        <v>43143.5</v>
      </c>
    </row>
    <row r="29" spans="1:9" x14ac:dyDescent="0.25">
      <c r="A29" s="49">
        <v>40118</v>
      </c>
      <c r="B29" s="35" t="s">
        <v>0</v>
      </c>
      <c r="C29" s="35" t="s">
        <v>0</v>
      </c>
      <c r="D29" s="35">
        <v>11666.800000000001</v>
      </c>
      <c r="E29" s="35">
        <v>8312.6999999999989</v>
      </c>
      <c r="F29" s="35">
        <v>1797</v>
      </c>
      <c r="G29" s="35">
        <v>16227.200000000003</v>
      </c>
      <c r="H29" s="35">
        <v>5308</v>
      </c>
      <c r="I29" s="35">
        <f t="shared" si="1"/>
        <v>43311.700000000004</v>
      </c>
    </row>
    <row r="30" spans="1:9" x14ac:dyDescent="0.25">
      <c r="A30" s="49">
        <v>40148</v>
      </c>
      <c r="B30" s="35" t="s">
        <v>0</v>
      </c>
      <c r="C30" s="35" t="s">
        <v>0</v>
      </c>
      <c r="D30" s="35">
        <v>11783.1</v>
      </c>
      <c r="E30" s="35">
        <v>9015.5</v>
      </c>
      <c r="F30" s="35">
        <v>1764.8</v>
      </c>
      <c r="G30" s="35">
        <v>16252.4</v>
      </c>
      <c r="H30" s="35">
        <v>4715.3999999999996</v>
      </c>
      <c r="I30" s="35">
        <f t="shared" si="1"/>
        <v>43531.199999999997</v>
      </c>
    </row>
    <row r="31" spans="1:9" x14ac:dyDescent="0.25">
      <c r="A31" s="49">
        <v>40179</v>
      </c>
      <c r="B31" s="35">
        <v>118.6</v>
      </c>
      <c r="C31" s="35" t="s">
        <v>0</v>
      </c>
      <c r="D31" s="35">
        <v>11838.400000000001</v>
      </c>
      <c r="E31" s="35">
        <v>9808.5</v>
      </c>
      <c r="F31" s="35">
        <v>1764.8</v>
      </c>
      <c r="G31" s="35">
        <v>16119.400000000001</v>
      </c>
      <c r="H31" s="35">
        <v>4866.5</v>
      </c>
      <c r="I31" s="35">
        <v>44516.2</v>
      </c>
    </row>
    <row r="32" spans="1:9" x14ac:dyDescent="0.25">
      <c r="A32" s="49">
        <v>40210</v>
      </c>
      <c r="B32" s="35">
        <v>118.6</v>
      </c>
      <c r="C32" s="35" t="s">
        <v>0</v>
      </c>
      <c r="D32" s="35">
        <v>11908.1</v>
      </c>
      <c r="E32" s="35">
        <v>10060.700000000001</v>
      </c>
      <c r="F32" s="35">
        <v>1764.8</v>
      </c>
      <c r="G32" s="35">
        <v>16429.7</v>
      </c>
      <c r="H32" s="35">
        <v>4646.2999999999993</v>
      </c>
      <c r="I32" s="35">
        <v>44928.2</v>
      </c>
    </row>
    <row r="33" spans="1:9" x14ac:dyDescent="0.25">
      <c r="A33" s="49">
        <v>40238</v>
      </c>
      <c r="B33" s="35">
        <v>114.3</v>
      </c>
      <c r="C33" s="35" t="s">
        <v>0</v>
      </c>
      <c r="D33" s="35">
        <v>11843.4</v>
      </c>
      <c r="E33" s="35">
        <v>9795.9</v>
      </c>
      <c r="F33" s="35">
        <v>1670.6000000000001</v>
      </c>
      <c r="G33" s="35">
        <v>15942.199999999997</v>
      </c>
      <c r="H33" s="35">
        <v>5407.1</v>
      </c>
      <c r="I33" s="35">
        <v>44773.499999999993</v>
      </c>
    </row>
    <row r="34" spans="1:9" x14ac:dyDescent="0.25">
      <c r="A34" s="49">
        <v>40269</v>
      </c>
      <c r="B34" s="35">
        <v>105.7</v>
      </c>
      <c r="C34" s="35" t="s">
        <v>0</v>
      </c>
      <c r="D34" s="35">
        <v>11894.3</v>
      </c>
      <c r="E34" s="35">
        <v>9999.2999999999993</v>
      </c>
      <c r="F34" s="35">
        <v>1363</v>
      </c>
      <c r="G34" s="35">
        <v>16022.900000000001</v>
      </c>
      <c r="H34" s="35">
        <v>5161.8999999999996</v>
      </c>
      <c r="I34" s="35">
        <v>44547.1</v>
      </c>
    </row>
    <row r="35" spans="1:9" x14ac:dyDescent="0.25">
      <c r="A35" s="49">
        <v>40299</v>
      </c>
      <c r="B35" s="35">
        <v>101.2</v>
      </c>
      <c r="C35" s="35" t="s">
        <v>0</v>
      </c>
      <c r="D35" s="35">
        <v>11895.3</v>
      </c>
      <c r="E35" s="35">
        <v>10121.400000000001</v>
      </c>
      <c r="F35" s="35">
        <v>1363</v>
      </c>
      <c r="G35" s="35">
        <v>15863</v>
      </c>
      <c r="H35" s="35">
        <v>5586.7</v>
      </c>
      <c r="I35" s="35">
        <v>44930.6</v>
      </c>
    </row>
    <row r="36" spans="1:9" x14ac:dyDescent="0.25">
      <c r="A36" s="49">
        <v>40330</v>
      </c>
      <c r="B36" s="35">
        <v>96.7</v>
      </c>
      <c r="C36" s="35" t="s">
        <v>0</v>
      </c>
      <c r="D36" s="35">
        <v>11913.4</v>
      </c>
      <c r="E36" s="35">
        <v>11195.6</v>
      </c>
      <c r="F36" s="35">
        <v>1275.9000000000001</v>
      </c>
      <c r="G36" s="35">
        <v>16080.800000000003</v>
      </c>
      <c r="H36" s="35">
        <v>5886.1</v>
      </c>
      <c r="I36" s="35">
        <v>46448.500000000007</v>
      </c>
    </row>
    <row r="37" spans="1:9" x14ac:dyDescent="0.25">
      <c r="A37" s="49">
        <v>40360</v>
      </c>
      <c r="B37" s="35">
        <v>96.7</v>
      </c>
      <c r="C37" s="35" t="s">
        <v>0</v>
      </c>
      <c r="D37" s="35">
        <v>12584.4</v>
      </c>
      <c r="E37" s="35">
        <v>12270.5</v>
      </c>
      <c r="F37" s="35">
        <v>1275.9000000000001</v>
      </c>
      <c r="G37" s="35">
        <v>16086.000000000004</v>
      </c>
      <c r="H37" s="35">
        <v>6857.3</v>
      </c>
      <c r="I37" s="35">
        <v>49170.8</v>
      </c>
    </row>
    <row r="38" spans="1:9" x14ac:dyDescent="0.25">
      <c r="A38" s="49">
        <v>40391</v>
      </c>
      <c r="B38" s="35">
        <v>192.2</v>
      </c>
      <c r="C38" s="35" t="s">
        <v>0</v>
      </c>
      <c r="D38" s="35">
        <v>13456.3</v>
      </c>
      <c r="E38" s="35">
        <v>13513.3</v>
      </c>
      <c r="F38" s="35">
        <v>1275.9000000000001</v>
      </c>
      <c r="G38" s="35">
        <v>15444.5</v>
      </c>
      <c r="H38" s="35">
        <v>7178.5</v>
      </c>
      <c r="I38" s="35">
        <v>51060.7</v>
      </c>
    </row>
    <row r="39" spans="1:9" x14ac:dyDescent="0.25">
      <c r="A39" s="49">
        <v>40422</v>
      </c>
      <c r="B39" s="35">
        <v>87.6</v>
      </c>
      <c r="C39" s="35" t="s">
        <v>0</v>
      </c>
      <c r="D39" s="35">
        <v>14902.400000000001</v>
      </c>
      <c r="E39" s="35">
        <v>13666.8</v>
      </c>
      <c r="F39" s="35">
        <v>1376.5</v>
      </c>
      <c r="G39" s="35">
        <v>15820.2</v>
      </c>
      <c r="H39" s="35">
        <v>8158</v>
      </c>
      <c r="I39" s="35">
        <v>54011.5</v>
      </c>
    </row>
    <row r="40" spans="1:9" x14ac:dyDescent="0.25">
      <c r="A40" s="49">
        <v>40452</v>
      </c>
      <c r="B40" s="35">
        <v>78.2</v>
      </c>
      <c r="C40" s="35" t="s">
        <v>0</v>
      </c>
      <c r="D40" s="35">
        <v>16987.3</v>
      </c>
      <c r="E40" s="35">
        <v>13749</v>
      </c>
      <c r="F40" s="35">
        <v>1376.5</v>
      </c>
      <c r="G40" s="35">
        <v>16211.699999999997</v>
      </c>
      <c r="H40" s="35">
        <v>8860.5999999999985</v>
      </c>
      <c r="I40" s="35">
        <v>57263.299999999996</v>
      </c>
    </row>
    <row r="41" spans="1:9" x14ac:dyDescent="0.25">
      <c r="A41" s="49">
        <v>40483</v>
      </c>
      <c r="B41" s="35">
        <v>78.2</v>
      </c>
      <c r="C41" s="35" t="s">
        <v>0</v>
      </c>
      <c r="D41" s="35">
        <v>19210</v>
      </c>
      <c r="E41" s="35">
        <v>13154.6</v>
      </c>
      <c r="F41" s="35">
        <v>1376.5</v>
      </c>
      <c r="G41" s="35">
        <v>20092.7</v>
      </c>
      <c r="H41" s="35">
        <v>4271.5</v>
      </c>
      <c r="I41" s="35">
        <v>58183.5</v>
      </c>
    </row>
    <row r="42" spans="1:9" x14ac:dyDescent="0.25">
      <c r="A42" s="49">
        <v>40513</v>
      </c>
      <c r="B42" s="35">
        <v>2179</v>
      </c>
      <c r="C42" s="35" t="s">
        <v>0</v>
      </c>
      <c r="D42" s="35">
        <v>17033.199999999997</v>
      </c>
      <c r="E42" s="35">
        <v>11788.7</v>
      </c>
      <c r="F42" s="35">
        <v>1350.2</v>
      </c>
      <c r="G42" s="35">
        <v>17033.400000000001</v>
      </c>
      <c r="H42" s="35">
        <v>6942.7</v>
      </c>
      <c r="I42" s="35">
        <v>56327.199999999997</v>
      </c>
    </row>
    <row r="43" spans="1:9" x14ac:dyDescent="0.25">
      <c r="A43" s="49">
        <v>40544</v>
      </c>
      <c r="B43" s="35">
        <v>2583.8000000000002</v>
      </c>
      <c r="C43" s="35" t="s">
        <v>0</v>
      </c>
      <c r="D43" s="35">
        <v>14208</v>
      </c>
      <c r="E43" s="35">
        <v>13783.6</v>
      </c>
      <c r="F43" s="35">
        <v>1350.2</v>
      </c>
      <c r="G43" s="35">
        <v>17196.2</v>
      </c>
      <c r="H43" s="35">
        <v>7317.7</v>
      </c>
      <c r="I43" s="35">
        <f t="shared" si="1"/>
        <v>56439.5</v>
      </c>
    </row>
    <row r="44" spans="1:9" x14ac:dyDescent="0.25">
      <c r="A44" s="49">
        <v>40575</v>
      </c>
      <c r="B44" s="35">
        <v>3083.9</v>
      </c>
      <c r="C44" s="35" t="s">
        <v>0</v>
      </c>
      <c r="D44" s="35">
        <v>14277.099999999999</v>
      </c>
      <c r="E44" s="35">
        <v>14423.4</v>
      </c>
      <c r="F44" s="35">
        <v>1350.2</v>
      </c>
      <c r="G44" s="35">
        <v>17324.599999999999</v>
      </c>
      <c r="H44" s="35">
        <v>6975.0999999999995</v>
      </c>
      <c r="I44" s="35">
        <f t="shared" si="1"/>
        <v>57434.299999999996</v>
      </c>
    </row>
    <row r="45" spans="1:9" x14ac:dyDescent="0.25">
      <c r="A45" s="49">
        <v>40603</v>
      </c>
      <c r="B45" s="35">
        <v>3078.9</v>
      </c>
      <c r="C45" s="35" t="s">
        <v>0</v>
      </c>
      <c r="D45" s="35">
        <v>14949.599999999999</v>
      </c>
      <c r="E45" s="35">
        <v>14452.500000000002</v>
      </c>
      <c r="F45" s="35">
        <v>1417.5</v>
      </c>
      <c r="G45" s="35">
        <v>17533.900000000001</v>
      </c>
      <c r="H45" s="35">
        <v>6909.9</v>
      </c>
      <c r="I45" s="35">
        <f t="shared" si="1"/>
        <v>58342.3</v>
      </c>
    </row>
    <row r="46" spans="1:9" x14ac:dyDescent="0.25">
      <c r="A46" s="49">
        <v>40634</v>
      </c>
      <c r="B46" s="35">
        <v>3073.9</v>
      </c>
      <c r="C46" s="35" t="s">
        <v>0</v>
      </c>
      <c r="D46" s="35">
        <v>13584.3</v>
      </c>
      <c r="E46" s="35">
        <v>14980.099999999999</v>
      </c>
      <c r="F46" s="35">
        <v>1090.8</v>
      </c>
      <c r="G46" s="35">
        <v>19020.899999999998</v>
      </c>
      <c r="H46" s="35">
        <v>6631.1</v>
      </c>
      <c r="I46" s="35">
        <f t="shared" si="1"/>
        <v>58381.1</v>
      </c>
    </row>
    <row r="47" spans="1:9" x14ac:dyDescent="0.25">
      <c r="A47" s="49">
        <v>40664</v>
      </c>
      <c r="B47" s="35">
        <v>3068.9</v>
      </c>
      <c r="C47" s="35" t="s">
        <v>0</v>
      </c>
      <c r="D47" s="35">
        <v>13838.6</v>
      </c>
      <c r="E47" s="35">
        <v>15560.1</v>
      </c>
      <c r="F47" s="35">
        <v>1090.8</v>
      </c>
      <c r="G47" s="35">
        <v>19393.900000000005</v>
      </c>
      <c r="H47" s="35">
        <v>7085.2999999999993</v>
      </c>
      <c r="I47" s="35">
        <f t="shared" si="1"/>
        <v>60037.600000000006</v>
      </c>
    </row>
    <row r="48" spans="1:9" x14ac:dyDescent="0.25">
      <c r="A48" s="49">
        <v>40695</v>
      </c>
      <c r="B48" s="35">
        <v>3063.7</v>
      </c>
      <c r="C48" s="35" t="s">
        <v>0</v>
      </c>
      <c r="D48" s="35">
        <v>13847.699999999999</v>
      </c>
      <c r="E48" s="35">
        <v>16086.900000000001</v>
      </c>
      <c r="F48" s="35">
        <v>1112.3</v>
      </c>
      <c r="G48" s="35">
        <v>19729.100000000002</v>
      </c>
      <c r="H48" s="35">
        <v>7389.6</v>
      </c>
      <c r="I48" s="35">
        <f t="shared" si="1"/>
        <v>61229.30000000001</v>
      </c>
    </row>
    <row r="49" spans="1:9" x14ac:dyDescent="0.25">
      <c r="A49" s="49">
        <v>40725</v>
      </c>
      <c r="B49" s="35">
        <v>3206.7999999999997</v>
      </c>
      <c r="C49" s="35" t="s">
        <v>0</v>
      </c>
      <c r="D49" s="35">
        <v>13547.6</v>
      </c>
      <c r="E49" s="35">
        <v>16405.7</v>
      </c>
      <c r="F49" s="35">
        <v>1112.3</v>
      </c>
      <c r="G49" s="35">
        <v>19773.800000000003</v>
      </c>
      <c r="H49" s="35">
        <v>7601.5</v>
      </c>
      <c r="I49" s="35">
        <f t="shared" si="1"/>
        <v>61647.700000000012</v>
      </c>
    </row>
    <row r="50" spans="1:9" x14ac:dyDescent="0.25">
      <c r="A50" s="49">
        <v>40756</v>
      </c>
      <c r="B50" s="35">
        <v>3156.5</v>
      </c>
      <c r="C50" s="35" t="s">
        <v>0</v>
      </c>
      <c r="D50" s="35">
        <v>14047.6</v>
      </c>
      <c r="E50" s="35">
        <v>16709.2</v>
      </c>
      <c r="F50" s="35">
        <v>1112.3</v>
      </c>
      <c r="G50" s="35">
        <v>19988.600000000002</v>
      </c>
      <c r="H50" s="35">
        <v>7811.5</v>
      </c>
      <c r="I50" s="35">
        <f t="shared" si="1"/>
        <v>62825.700000000012</v>
      </c>
    </row>
    <row r="51" spans="1:9" x14ac:dyDescent="0.25">
      <c r="A51" s="49">
        <v>40787</v>
      </c>
      <c r="B51" s="35">
        <v>2988.7</v>
      </c>
      <c r="C51" s="35" t="s">
        <v>0</v>
      </c>
      <c r="D51" s="35">
        <v>14047.6</v>
      </c>
      <c r="E51" s="35">
        <v>16990.099999999999</v>
      </c>
      <c r="F51" s="35">
        <v>1082.5</v>
      </c>
      <c r="G51" s="35">
        <v>20413.199999999997</v>
      </c>
      <c r="H51" s="35">
        <v>7568.1</v>
      </c>
      <c r="I51" s="35">
        <f t="shared" si="1"/>
        <v>63090.19999999999</v>
      </c>
    </row>
    <row r="52" spans="1:9" x14ac:dyDescent="0.25">
      <c r="A52" s="49">
        <v>40817</v>
      </c>
      <c r="B52" s="35">
        <v>3083.3999999999996</v>
      </c>
      <c r="C52" s="35" t="s">
        <v>0</v>
      </c>
      <c r="D52" s="35">
        <v>14546.2</v>
      </c>
      <c r="E52" s="35">
        <v>16990.899999999998</v>
      </c>
      <c r="F52" s="35">
        <v>1082.5</v>
      </c>
      <c r="G52" s="35">
        <v>20822.8</v>
      </c>
      <c r="H52" s="35">
        <v>7882.7</v>
      </c>
      <c r="I52" s="35">
        <f t="shared" si="1"/>
        <v>64408.5</v>
      </c>
    </row>
    <row r="53" spans="1:9" x14ac:dyDescent="0.25">
      <c r="A53" s="49">
        <v>40848</v>
      </c>
      <c r="B53" s="35">
        <v>2677.7999999999997</v>
      </c>
      <c r="C53" s="35" t="s">
        <v>0</v>
      </c>
      <c r="D53" s="35">
        <v>14546.2</v>
      </c>
      <c r="E53" s="35">
        <v>17018.2</v>
      </c>
      <c r="F53" s="35">
        <v>1082.5</v>
      </c>
      <c r="G53" s="35">
        <v>21035.100000000002</v>
      </c>
      <c r="H53" s="35">
        <v>8134.2999999999993</v>
      </c>
      <c r="I53" s="35">
        <f t="shared" si="1"/>
        <v>64494.100000000006</v>
      </c>
    </row>
    <row r="54" spans="1:9" x14ac:dyDescent="0.25">
      <c r="A54" s="49">
        <v>40878</v>
      </c>
      <c r="B54" s="35">
        <v>2690.1</v>
      </c>
      <c r="C54" s="35" t="s">
        <v>0</v>
      </c>
      <c r="D54" s="35">
        <v>15478.699999999999</v>
      </c>
      <c r="E54" s="35">
        <v>16713.399999999998</v>
      </c>
      <c r="F54" s="35">
        <v>1087.9000000000001</v>
      </c>
      <c r="G54" s="35">
        <v>21153.000000000004</v>
      </c>
      <c r="H54" s="35">
        <v>7706.5999999999995</v>
      </c>
      <c r="I54" s="35">
        <f t="shared" si="1"/>
        <v>64829.700000000004</v>
      </c>
    </row>
    <row r="55" spans="1:9" x14ac:dyDescent="0.25">
      <c r="A55" s="49">
        <v>40909</v>
      </c>
      <c r="B55" s="35">
        <v>2700.7000000000003</v>
      </c>
      <c r="C55" s="35" t="s">
        <v>0</v>
      </c>
      <c r="D55" s="35">
        <v>15552.8</v>
      </c>
      <c r="E55" s="35">
        <v>17896.5</v>
      </c>
      <c r="F55" s="35">
        <v>1087.9000000000001</v>
      </c>
      <c r="G55" s="35">
        <v>21264</v>
      </c>
      <c r="H55" s="35">
        <v>6685.9</v>
      </c>
      <c r="I55" s="35">
        <f t="shared" si="1"/>
        <v>65187.8</v>
      </c>
    </row>
    <row r="56" spans="1:9" x14ac:dyDescent="0.25">
      <c r="A56" s="49">
        <v>40940</v>
      </c>
      <c r="B56" s="35">
        <v>2695</v>
      </c>
      <c r="C56" s="35" t="s">
        <v>0</v>
      </c>
      <c r="D56" s="35">
        <v>15552.8</v>
      </c>
      <c r="E56" s="35">
        <v>17924.7</v>
      </c>
      <c r="F56" s="35">
        <v>1087.9000000000001</v>
      </c>
      <c r="G56" s="35">
        <v>21523.800000000003</v>
      </c>
      <c r="H56" s="35">
        <v>6722.8</v>
      </c>
      <c r="I56" s="35">
        <f t="shared" si="1"/>
        <v>65507.000000000007</v>
      </c>
    </row>
    <row r="57" spans="1:9" x14ac:dyDescent="0.25">
      <c r="A57" s="49">
        <v>40969</v>
      </c>
      <c r="B57" s="35">
        <v>2695</v>
      </c>
      <c r="C57" s="35" t="s">
        <v>0</v>
      </c>
      <c r="D57" s="35">
        <v>15152.7</v>
      </c>
      <c r="E57" s="35">
        <v>18414.5</v>
      </c>
      <c r="F57" s="35">
        <v>1126.9000000000001</v>
      </c>
      <c r="G57" s="35">
        <v>21200.700000000004</v>
      </c>
      <c r="H57" s="35">
        <v>7559.7999999999993</v>
      </c>
      <c r="I57" s="35">
        <f t="shared" si="1"/>
        <v>66149.600000000006</v>
      </c>
    </row>
    <row r="58" spans="1:9" x14ac:dyDescent="0.25">
      <c r="A58" s="49">
        <v>41000</v>
      </c>
      <c r="B58" s="35">
        <v>2695</v>
      </c>
      <c r="C58" s="35" t="s">
        <v>0</v>
      </c>
      <c r="D58" s="35">
        <v>16152.8</v>
      </c>
      <c r="E58" s="35">
        <v>18411.899999999998</v>
      </c>
      <c r="F58" s="35">
        <v>780.90000000000009</v>
      </c>
      <c r="G58" s="35">
        <v>21499.3</v>
      </c>
      <c r="H58" s="35">
        <v>7168.8</v>
      </c>
      <c r="I58" s="35">
        <f t="shared" si="1"/>
        <v>66708.7</v>
      </c>
    </row>
    <row r="59" spans="1:9" x14ac:dyDescent="0.25">
      <c r="A59" s="49">
        <v>41030</v>
      </c>
      <c r="B59" s="35">
        <v>2695</v>
      </c>
      <c r="C59" s="35" t="s">
        <v>0</v>
      </c>
      <c r="D59" s="35">
        <v>16152.8</v>
      </c>
      <c r="E59" s="35">
        <v>18900</v>
      </c>
      <c r="F59" s="35">
        <v>780.90000000000009</v>
      </c>
      <c r="G59" s="35">
        <v>21698.400000000001</v>
      </c>
      <c r="H59" s="35">
        <v>7649.4999999999991</v>
      </c>
      <c r="I59" s="35">
        <f t="shared" si="1"/>
        <v>67876.600000000006</v>
      </c>
    </row>
    <row r="60" spans="1:9" x14ac:dyDescent="0.25">
      <c r="A60" s="49">
        <v>41061</v>
      </c>
      <c r="B60" s="35">
        <v>2375.1000000000004</v>
      </c>
      <c r="C60" s="35" t="s">
        <v>0</v>
      </c>
      <c r="D60" s="35">
        <v>16658.5</v>
      </c>
      <c r="E60" s="35">
        <v>18869.799999999996</v>
      </c>
      <c r="F60" s="35">
        <v>767.6</v>
      </c>
      <c r="G60" s="35">
        <v>21803.300000000003</v>
      </c>
      <c r="H60" s="35">
        <v>7763.4999999999991</v>
      </c>
      <c r="I60" s="35">
        <f t="shared" si="1"/>
        <v>68237.799999999988</v>
      </c>
    </row>
    <row r="61" spans="1:9" x14ac:dyDescent="0.25">
      <c r="A61" s="49">
        <v>41091</v>
      </c>
      <c r="B61" s="35">
        <v>2375</v>
      </c>
      <c r="C61" s="35" t="s">
        <v>0</v>
      </c>
      <c r="D61" s="35">
        <v>16658.5</v>
      </c>
      <c r="E61" s="35">
        <v>19038.900000000001</v>
      </c>
      <c r="F61" s="35">
        <v>767.6</v>
      </c>
      <c r="G61" s="35">
        <v>21976.400000000001</v>
      </c>
      <c r="H61" s="35">
        <v>8356</v>
      </c>
      <c r="I61" s="35">
        <f t="shared" si="1"/>
        <v>69172.399999999994</v>
      </c>
    </row>
    <row r="62" spans="1:9" x14ac:dyDescent="0.25">
      <c r="A62" s="49">
        <v>41122</v>
      </c>
      <c r="B62" s="35">
        <v>2405</v>
      </c>
      <c r="C62" s="35" t="s">
        <v>0</v>
      </c>
      <c r="D62" s="35">
        <v>16658.5</v>
      </c>
      <c r="E62" s="35">
        <v>18396</v>
      </c>
      <c r="F62" s="35">
        <v>767.6</v>
      </c>
      <c r="G62" s="35">
        <v>22836.799999999999</v>
      </c>
      <c r="H62" s="35">
        <v>8450.2999999999993</v>
      </c>
      <c r="I62" s="35">
        <f t="shared" si="1"/>
        <v>69514.2</v>
      </c>
    </row>
    <row r="63" spans="1:9" x14ac:dyDescent="0.25">
      <c r="A63" s="49">
        <v>41153</v>
      </c>
      <c r="B63" s="35">
        <v>2405</v>
      </c>
      <c r="C63" s="35" t="s">
        <v>0</v>
      </c>
      <c r="D63" s="35">
        <v>16658.5</v>
      </c>
      <c r="E63" s="35">
        <v>18518.100000000002</v>
      </c>
      <c r="F63" s="35">
        <v>767.6</v>
      </c>
      <c r="G63" s="35">
        <v>22876</v>
      </c>
      <c r="H63" s="35">
        <v>8995.0999999999985</v>
      </c>
      <c r="I63" s="35">
        <f t="shared" si="1"/>
        <v>70220.3</v>
      </c>
    </row>
    <row r="64" spans="1:9" x14ac:dyDescent="0.25">
      <c r="A64" s="49">
        <v>41183</v>
      </c>
      <c r="B64" s="35">
        <v>2495</v>
      </c>
      <c r="C64" s="35" t="s">
        <v>0</v>
      </c>
      <c r="D64" s="35">
        <v>16658.5</v>
      </c>
      <c r="E64" s="35">
        <v>18679.999999999996</v>
      </c>
      <c r="F64" s="35">
        <v>767.6</v>
      </c>
      <c r="G64" s="35">
        <v>23134.899999999998</v>
      </c>
      <c r="H64" s="35">
        <v>9587.2000000000007</v>
      </c>
      <c r="I64" s="35">
        <f t="shared" si="1"/>
        <v>71323.199999999997</v>
      </c>
    </row>
    <row r="65" spans="1:9" x14ac:dyDescent="0.25">
      <c r="A65" s="49">
        <v>41214</v>
      </c>
      <c r="B65" s="35">
        <v>2514</v>
      </c>
      <c r="C65" s="35" t="s">
        <v>0</v>
      </c>
      <c r="D65" s="35">
        <v>17058.5</v>
      </c>
      <c r="E65" s="35">
        <v>18910.399999999998</v>
      </c>
      <c r="F65" s="35">
        <v>767.6</v>
      </c>
      <c r="G65" s="35">
        <v>23357.399999999998</v>
      </c>
      <c r="H65" s="35">
        <v>9697.8000000000011</v>
      </c>
      <c r="I65" s="35">
        <f t="shared" si="1"/>
        <v>72305.7</v>
      </c>
    </row>
    <row r="66" spans="1:9" x14ac:dyDescent="0.25">
      <c r="A66" s="49">
        <v>41244</v>
      </c>
      <c r="B66" s="35">
        <v>2568.4</v>
      </c>
      <c r="C66" s="35" t="s">
        <v>0</v>
      </c>
      <c r="D66" s="35">
        <v>17471.5</v>
      </c>
      <c r="E66" s="35">
        <v>18859.3</v>
      </c>
      <c r="F66" s="35">
        <v>812.8</v>
      </c>
      <c r="G66" s="35">
        <v>23483</v>
      </c>
      <c r="H66" s="35">
        <v>9037.4000000000015</v>
      </c>
      <c r="I66" s="35">
        <f t="shared" si="1"/>
        <v>72232.399999999994</v>
      </c>
    </row>
    <row r="67" spans="1:9" x14ac:dyDescent="0.25">
      <c r="A67" s="49">
        <v>41275</v>
      </c>
      <c r="B67" s="35">
        <v>2595.6</v>
      </c>
      <c r="C67" s="35" t="s">
        <v>0</v>
      </c>
      <c r="D67" s="35">
        <v>17058.899999999998</v>
      </c>
      <c r="E67" s="35">
        <v>19920.8</v>
      </c>
      <c r="F67" s="35">
        <v>812.8</v>
      </c>
      <c r="G67" s="35">
        <v>23506.1</v>
      </c>
      <c r="H67" s="35">
        <v>7901.1</v>
      </c>
      <c r="I67" s="35">
        <f t="shared" si="1"/>
        <v>71795.3</v>
      </c>
    </row>
    <row r="68" spans="1:9" x14ac:dyDescent="0.25">
      <c r="A68" s="49">
        <v>41306</v>
      </c>
      <c r="B68" s="35">
        <v>2596.3000000000002</v>
      </c>
      <c r="C68" s="35" t="s">
        <v>0</v>
      </c>
      <c r="D68" s="35">
        <v>16658.899999999998</v>
      </c>
      <c r="E68" s="35">
        <v>19932.8</v>
      </c>
      <c r="F68" s="35">
        <v>812.8</v>
      </c>
      <c r="G68" s="35">
        <v>23200.6</v>
      </c>
      <c r="H68" s="35">
        <v>8672.7000000000007</v>
      </c>
      <c r="I68" s="35">
        <f t="shared" si="1"/>
        <v>71874.100000000006</v>
      </c>
    </row>
    <row r="69" spans="1:9" x14ac:dyDescent="0.25">
      <c r="A69" s="49">
        <v>41334</v>
      </c>
      <c r="B69" s="35">
        <v>2624.3</v>
      </c>
      <c r="C69" s="35" t="s">
        <v>0</v>
      </c>
      <c r="D69" s="35">
        <v>16658.899999999998</v>
      </c>
      <c r="E69" s="35">
        <v>20350.3</v>
      </c>
      <c r="F69" s="35">
        <v>806.9</v>
      </c>
      <c r="G69" s="35">
        <v>22994.399999999998</v>
      </c>
      <c r="H69" s="35">
        <v>9537.7999999999993</v>
      </c>
      <c r="I69" s="35">
        <f t="shared" si="1"/>
        <v>72972.600000000006</v>
      </c>
    </row>
    <row r="70" spans="1:9" x14ac:dyDescent="0.25">
      <c r="A70" s="49">
        <v>41365</v>
      </c>
      <c r="B70" s="35">
        <v>2804.3</v>
      </c>
      <c r="C70" s="35" t="s">
        <v>0</v>
      </c>
      <c r="D70" s="35">
        <v>16658.899999999998</v>
      </c>
      <c r="E70" s="35">
        <v>20782.3</v>
      </c>
      <c r="F70" s="35">
        <v>806.9</v>
      </c>
      <c r="G70" s="35">
        <v>23167.1</v>
      </c>
      <c r="H70" s="35">
        <v>9276.5</v>
      </c>
      <c r="I70" s="35">
        <f t="shared" si="1"/>
        <v>73496</v>
      </c>
    </row>
    <row r="71" spans="1:9" x14ac:dyDescent="0.25">
      <c r="A71" s="49">
        <v>41395</v>
      </c>
      <c r="B71" s="35">
        <v>2804.3</v>
      </c>
      <c r="C71" s="35" t="s">
        <v>0</v>
      </c>
      <c r="D71" s="35">
        <v>16658.899999999998</v>
      </c>
      <c r="E71" s="35">
        <v>21149</v>
      </c>
      <c r="F71" s="35">
        <v>806.9</v>
      </c>
      <c r="G71" s="35">
        <v>23537.599999999999</v>
      </c>
      <c r="H71" s="35">
        <v>9566.9</v>
      </c>
      <c r="I71" s="35">
        <f t="shared" si="1"/>
        <v>74523.599999999991</v>
      </c>
    </row>
    <row r="72" spans="1:9" x14ac:dyDescent="0.25">
      <c r="A72" s="49">
        <v>41426</v>
      </c>
      <c r="B72" s="35">
        <v>2604.3000000000002</v>
      </c>
      <c r="C72" s="35" t="s">
        <v>0</v>
      </c>
      <c r="D72" s="35">
        <v>16658.899999999998</v>
      </c>
      <c r="E72" s="35">
        <v>21458.3</v>
      </c>
      <c r="F72" s="35">
        <v>805.1</v>
      </c>
      <c r="G72" s="35">
        <v>23630</v>
      </c>
      <c r="H72" s="35">
        <v>10010.799999999999</v>
      </c>
      <c r="I72" s="35">
        <f t="shared" si="1"/>
        <v>75167.399999999994</v>
      </c>
    </row>
    <row r="73" spans="1:9" x14ac:dyDescent="0.25">
      <c r="A73" s="49">
        <v>41456</v>
      </c>
      <c r="B73" s="35">
        <v>2404.2999999999997</v>
      </c>
      <c r="C73" s="35" t="s">
        <v>0</v>
      </c>
      <c r="D73" s="35">
        <v>16658.899999999998</v>
      </c>
      <c r="E73" s="35">
        <v>22068.499999999996</v>
      </c>
      <c r="F73" s="35">
        <v>805.1</v>
      </c>
      <c r="G73" s="35">
        <v>24293.8</v>
      </c>
      <c r="H73" s="35">
        <v>10805.099999999999</v>
      </c>
      <c r="I73" s="35">
        <f t="shared" si="1"/>
        <v>77035.699999999983</v>
      </c>
    </row>
    <row r="74" spans="1:9" x14ac:dyDescent="0.25">
      <c r="A74" s="49">
        <v>41487</v>
      </c>
      <c r="B74" s="35">
        <v>2404.2999999999997</v>
      </c>
      <c r="C74" s="35" t="s">
        <v>0</v>
      </c>
      <c r="D74" s="35">
        <v>16658.899999999998</v>
      </c>
      <c r="E74" s="35">
        <v>22433.200000000001</v>
      </c>
      <c r="F74" s="35">
        <v>805.1</v>
      </c>
      <c r="G74" s="35">
        <v>24022.099999999995</v>
      </c>
      <c r="H74" s="35">
        <v>11647</v>
      </c>
      <c r="I74" s="35">
        <f t="shared" si="1"/>
        <v>77970.599999999991</v>
      </c>
    </row>
    <row r="75" spans="1:9" x14ac:dyDescent="0.25">
      <c r="A75" s="49">
        <v>41518</v>
      </c>
      <c r="B75" s="35">
        <v>2404.2999999999997</v>
      </c>
      <c r="C75" s="35" t="s">
        <v>0</v>
      </c>
      <c r="D75" s="35">
        <v>16711.8</v>
      </c>
      <c r="E75" s="35">
        <v>22735.200000000001</v>
      </c>
      <c r="F75" s="35">
        <v>346</v>
      </c>
      <c r="G75" s="35">
        <v>24563.899999999998</v>
      </c>
      <c r="H75" s="35">
        <v>11954.400000000001</v>
      </c>
      <c r="I75" s="35">
        <f t="shared" si="1"/>
        <v>78715.600000000006</v>
      </c>
    </row>
    <row r="76" spans="1:9" x14ac:dyDescent="0.25">
      <c r="A76" s="49">
        <v>41548</v>
      </c>
      <c r="B76" s="35">
        <v>2353.2999999999997</v>
      </c>
      <c r="C76" s="35" t="s">
        <v>0</v>
      </c>
      <c r="D76" s="35">
        <v>16711.8</v>
      </c>
      <c r="E76" s="35">
        <v>23883.599999999999</v>
      </c>
      <c r="F76" s="35">
        <v>346</v>
      </c>
      <c r="G76" s="35">
        <v>25064.899999999994</v>
      </c>
      <c r="H76" s="35">
        <v>13081</v>
      </c>
      <c r="I76" s="35">
        <f t="shared" si="1"/>
        <v>81440.599999999991</v>
      </c>
    </row>
    <row r="77" spans="1:9" x14ac:dyDescent="0.25">
      <c r="A77" s="49">
        <v>41579</v>
      </c>
      <c r="B77" s="35">
        <v>2371.7999999999997</v>
      </c>
      <c r="C77" s="35" t="s">
        <v>0</v>
      </c>
      <c r="D77" s="35">
        <v>16737.599999999999</v>
      </c>
      <c r="E77" s="35">
        <v>24442.6</v>
      </c>
      <c r="F77" s="35">
        <v>346</v>
      </c>
      <c r="G77" s="35">
        <v>25356.1</v>
      </c>
      <c r="H77" s="35">
        <v>13123.199999999999</v>
      </c>
      <c r="I77" s="35">
        <f t="shared" ref="I77:I136" si="2">SUM(B77:H77)</f>
        <v>82377.3</v>
      </c>
    </row>
    <row r="78" spans="1:9" x14ac:dyDescent="0.25">
      <c r="A78" s="49">
        <v>41609</v>
      </c>
      <c r="B78" s="35">
        <v>2430.7999999999997</v>
      </c>
      <c r="C78" s="35" t="s">
        <v>0</v>
      </c>
      <c r="D78" s="35">
        <v>17595.400000000001</v>
      </c>
      <c r="E78" s="35">
        <v>24760.100000000002</v>
      </c>
      <c r="F78" s="35">
        <v>331.2</v>
      </c>
      <c r="G78" s="35">
        <v>26593.3</v>
      </c>
      <c r="H78" s="35">
        <v>11397.8</v>
      </c>
      <c r="I78" s="35">
        <f t="shared" si="2"/>
        <v>83108.600000000006</v>
      </c>
    </row>
    <row r="79" spans="1:9" x14ac:dyDescent="0.25">
      <c r="A79" s="49">
        <v>41640</v>
      </c>
      <c r="B79" s="35">
        <v>2458.5</v>
      </c>
      <c r="C79" s="35" t="s">
        <v>0</v>
      </c>
      <c r="D79" s="35">
        <v>17682.2</v>
      </c>
      <c r="E79" s="35">
        <v>25983.300000000003</v>
      </c>
      <c r="F79" s="35">
        <v>331.2</v>
      </c>
      <c r="G79" s="35">
        <v>26288.899999999998</v>
      </c>
      <c r="H79" s="36">
        <v>10969.900000000001</v>
      </c>
      <c r="I79" s="35">
        <f t="shared" si="2"/>
        <v>83714</v>
      </c>
    </row>
    <row r="80" spans="1:9" x14ac:dyDescent="0.25">
      <c r="A80" s="49">
        <v>41671</v>
      </c>
      <c r="B80" s="35">
        <v>4553.8</v>
      </c>
      <c r="C80" s="35" t="s">
        <v>0</v>
      </c>
      <c r="D80" s="35">
        <v>17678.7</v>
      </c>
      <c r="E80" s="35">
        <v>25707</v>
      </c>
      <c r="F80" s="35">
        <v>331.2</v>
      </c>
      <c r="G80" s="35">
        <v>26390.799999999999</v>
      </c>
      <c r="H80" s="36">
        <v>10917</v>
      </c>
      <c r="I80" s="35">
        <f t="shared" si="2"/>
        <v>85578.5</v>
      </c>
    </row>
    <row r="81" spans="1:9" x14ac:dyDescent="0.25">
      <c r="A81" s="49">
        <v>41699</v>
      </c>
      <c r="B81" s="35">
        <v>4553.8</v>
      </c>
      <c r="C81" s="35" t="s">
        <v>0</v>
      </c>
      <c r="D81" s="35">
        <v>17678.7</v>
      </c>
      <c r="E81" s="35">
        <v>25576.400000000005</v>
      </c>
      <c r="F81" s="35">
        <v>331.2</v>
      </c>
      <c r="G81" s="35">
        <v>25720</v>
      </c>
      <c r="H81" s="36">
        <v>11895</v>
      </c>
      <c r="I81" s="35">
        <f t="shared" si="2"/>
        <v>85755.1</v>
      </c>
    </row>
    <row r="82" spans="1:9" x14ac:dyDescent="0.25">
      <c r="A82" s="49">
        <v>41730</v>
      </c>
      <c r="B82" s="35">
        <v>4551.8</v>
      </c>
      <c r="C82" s="35">
        <v>300</v>
      </c>
      <c r="D82" s="35">
        <v>18344.8</v>
      </c>
      <c r="E82" s="35">
        <v>26136.7</v>
      </c>
      <c r="F82" s="35">
        <v>331.2</v>
      </c>
      <c r="G82" s="35">
        <v>25975.5</v>
      </c>
      <c r="H82" s="36">
        <v>12061.2</v>
      </c>
      <c r="I82" s="35">
        <f t="shared" si="2"/>
        <v>87701.2</v>
      </c>
    </row>
    <row r="83" spans="1:9" x14ac:dyDescent="0.25">
      <c r="A83" s="49">
        <v>41760</v>
      </c>
      <c r="B83" s="35">
        <v>4562.2000000000007</v>
      </c>
      <c r="C83" s="35" t="s">
        <v>0</v>
      </c>
      <c r="D83" s="35">
        <v>18351.599999999999</v>
      </c>
      <c r="E83" s="35">
        <v>27293.599999999999</v>
      </c>
      <c r="F83" s="35">
        <v>331.2</v>
      </c>
      <c r="G83" s="35">
        <v>25903.799999999996</v>
      </c>
      <c r="H83" s="36">
        <v>12387.2</v>
      </c>
      <c r="I83" s="35">
        <f t="shared" si="2"/>
        <v>88829.599999999991</v>
      </c>
    </row>
    <row r="84" spans="1:9" x14ac:dyDescent="0.25">
      <c r="A84" s="49">
        <v>41791</v>
      </c>
      <c r="B84" s="35">
        <v>4562.2000000000007</v>
      </c>
      <c r="C84" s="35" t="s">
        <v>0</v>
      </c>
      <c r="D84" s="35">
        <v>18384.599999999999</v>
      </c>
      <c r="E84" s="35">
        <v>28649.899999999998</v>
      </c>
      <c r="F84" s="35">
        <v>331.2</v>
      </c>
      <c r="G84" s="35">
        <v>25639.1</v>
      </c>
      <c r="H84" s="36">
        <v>13489.4</v>
      </c>
      <c r="I84" s="35">
        <f t="shared" si="2"/>
        <v>91056.4</v>
      </c>
    </row>
    <row r="85" spans="1:9" x14ac:dyDescent="0.25">
      <c r="A85" s="49">
        <v>41821</v>
      </c>
      <c r="B85" s="35">
        <v>4559.6000000000004</v>
      </c>
      <c r="C85" s="35" t="s">
        <v>0</v>
      </c>
      <c r="D85" s="35">
        <v>18358.3</v>
      </c>
      <c r="E85" s="35">
        <v>29303.399999999998</v>
      </c>
      <c r="F85" s="35">
        <v>331.2</v>
      </c>
      <c r="G85" s="35">
        <v>25568.400000000001</v>
      </c>
      <c r="H85" s="36">
        <v>14373.099999999999</v>
      </c>
      <c r="I85" s="35">
        <f t="shared" si="2"/>
        <v>92494</v>
      </c>
    </row>
    <row r="86" spans="1:9" x14ac:dyDescent="0.25">
      <c r="A86" s="49">
        <v>41852</v>
      </c>
      <c r="B86" s="35">
        <v>4444.8</v>
      </c>
      <c r="C86" s="35" t="s">
        <v>0</v>
      </c>
      <c r="D86" s="35">
        <v>18358.3</v>
      </c>
      <c r="E86" s="35">
        <v>30183.400000000009</v>
      </c>
      <c r="F86" s="35">
        <v>331.2</v>
      </c>
      <c r="G86" s="35">
        <v>25595.199999999997</v>
      </c>
      <c r="H86" s="36">
        <v>15126.9</v>
      </c>
      <c r="I86" s="35">
        <f t="shared" si="2"/>
        <v>94039.799999999988</v>
      </c>
    </row>
    <row r="87" spans="1:9" x14ac:dyDescent="0.25">
      <c r="A87" s="49">
        <v>41883</v>
      </c>
      <c r="B87" s="35">
        <v>4444.8</v>
      </c>
      <c r="C87" s="35" t="s">
        <v>0</v>
      </c>
      <c r="D87" s="35">
        <v>18608.3</v>
      </c>
      <c r="E87" s="35">
        <v>31166.500000000004</v>
      </c>
      <c r="F87" s="35">
        <v>331.2</v>
      </c>
      <c r="G87" s="35">
        <v>25635.800000000003</v>
      </c>
      <c r="H87" s="36">
        <v>15759.9</v>
      </c>
      <c r="I87" s="35">
        <f t="shared" si="2"/>
        <v>95946.5</v>
      </c>
    </row>
    <row r="88" spans="1:9" x14ac:dyDescent="0.25">
      <c r="A88" s="49">
        <v>41913</v>
      </c>
      <c r="B88" s="35">
        <v>5344.8</v>
      </c>
      <c r="C88" s="35">
        <v>500</v>
      </c>
      <c r="D88" s="35">
        <v>18459.599999999999</v>
      </c>
      <c r="E88" s="35">
        <v>30961.5</v>
      </c>
      <c r="F88" s="35">
        <v>331.2</v>
      </c>
      <c r="G88" s="35">
        <v>26213.600000000002</v>
      </c>
      <c r="H88" s="36">
        <v>15856.800000000001</v>
      </c>
      <c r="I88" s="35">
        <f t="shared" si="2"/>
        <v>97667.5</v>
      </c>
    </row>
    <row r="89" spans="1:9" x14ac:dyDescent="0.25">
      <c r="A89" s="49">
        <v>41944</v>
      </c>
      <c r="B89" s="35">
        <v>5710.8</v>
      </c>
      <c r="C89" s="35">
        <v>1000</v>
      </c>
      <c r="D89" s="35">
        <v>18309.599999999999</v>
      </c>
      <c r="E89" s="35">
        <v>31654.800000000003</v>
      </c>
      <c r="F89" s="35">
        <v>331.2</v>
      </c>
      <c r="G89" s="35">
        <v>26644.799999999996</v>
      </c>
      <c r="H89" s="36">
        <v>16352.2</v>
      </c>
      <c r="I89" s="35">
        <f t="shared" si="2"/>
        <v>100003.39999999998</v>
      </c>
    </row>
    <row r="90" spans="1:9" x14ac:dyDescent="0.25">
      <c r="A90" s="49">
        <v>41974</v>
      </c>
      <c r="B90" s="35">
        <v>5732.2000000000007</v>
      </c>
      <c r="C90" s="35">
        <v>500</v>
      </c>
      <c r="D90" s="35">
        <v>18489.400000000001</v>
      </c>
      <c r="E90" s="35">
        <v>32440.199999999997</v>
      </c>
      <c r="F90" s="35">
        <v>331.2</v>
      </c>
      <c r="G90" s="35">
        <v>28003.899999999998</v>
      </c>
      <c r="H90" s="36">
        <v>16436.099999999999</v>
      </c>
      <c r="I90" s="35">
        <f t="shared" si="2"/>
        <v>101933</v>
      </c>
    </row>
    <row r="91" spans="1:9" x14ac:dyDescent="0.25">
      <c r="A91" s="49">
        <v>42005</v>
      </c>
      <c r="B91" s="35">
        <v>5802</v>
      </c>
      <c r="C91" s="35">
        <v>500</v>
      </c>
      <c r="D91" s="35">
        <v>18416.3</v>
      </c>
      <c r="E91" s="35">
        <v>33815</v>
      </c>
      <c r="F91" s="35">
        <v>331.2</v>
      </c>
      <c r="G91" s="35">
        <v>28046.499999999996</v>
      </c>
      <c r="H91" s="36">
        <v>15590</v>
      </c>
      <c r="I91" s="35">
        <f t="shared" si="2"/>
        <v>102501</v>
      </c>
    </row>
    <row r="92" spans="1:9" x14ac:dyDescent="0.25">
      <c r="A92" s="49">
        <v>42036</v>
      </c>
      <c r="B92" s="35">
        <v>5802</v>
      </c>
      <c r="C92" s="35">
        <v>500</v>
      </c>
      <c r="D92" s="35">
        <v>18266.3</v>
      </c>
      <c r="E92" s="35">
        <v>33115.199999999997</v>
      </c>
      <c r="F92" s="35">
        <v>331.2</v>
      </c>
      <c r="G92" s="35">
        <v>28091.600000000002</v>
      </c>
      <c r="H92" s="36">
        <v>16003.2</v>
      </c>
      <c r="I92" s="35">
        <f t="shared" si="2"/>
        <v>102109.5</v>
      </c>
    </row>
    <row r="93" spans="1:9" x14ac:dyDescent="0.25">
      <c r="A93" s="49">
        <v>42064</v>
      </c>
      <c r="B93" s="35">
        <v>5302</v>
      </c>
      <c r="C93" s="35">
        <v>500</v>
      </c>
      <c r="D93" s="35">
        <v>18108.099999999999</v>
      </c>
      <c r="E93" s="35">
        <v>33868.5</v>
      </c>
      <c r="F93" s="35">
        <v>331.2</v>
      </c>
      <c r="G93" s="35">
        <v>27023.299999999996</v>
      </c>
      <c r="H93" s="36">
        <v>17755.800000000003</v>
      </c>
      <c r="I93" s="35">
        <f t="shared" si="2"/>
        <v>102888.9</v>
      </c>
    </row>
    <row r="94" spans="1:9" x14ac:dyDescent="0.25">
      <c r="A94" s="49">
        <v>42095</v>
      </c>
      <c r="B94" s="35">
        <v>5446.4</v>
      </c>
      <c r="C94" s="35" t="s">
        <v>0</v>
      </c>
      <c r="D94" s="35">
        <v>16173.099999999999</v>
      </c>
      <c r="E94" s="35">
        <v>36719.1</v>
      </c>
      <c r="F94" s="35">
        <v>331.2</v>
      </c>
      <c r="G94" s="35">
        <v>28692.199999999993</v>
      </c>
      <c r="H94" s="36">
        <v>18316.7</v>
      </c>
      <c r="I94" s="35">
        <f t="shared" si="2"/>
        <v>105678.69999999998</v>
      </c>
    </row>
    <row r="95" spans="1:9" x14ac:dyDescent="0.25">
      <c r="A95" s="49">
        <v>42125</v>
      </c>
      <c r="B95" s="35">
        <v>5528.1</v>
      </c>
      <c r="C95" s="35" t="s">
        <v>0</v>
      </c>
      <c r="D95" s="35">
        <v>16023.099999999999</v>
      </c>
      <c r="E95" s="35">
        <v>36777.299999999996</v>
      </c>
      <c r="F95" s="35">
        <v>331.2</v>
      </c>
      <c r="G95" s="35">
        <v>28536.299999999992</v>
      </c>
      <c r="H95" s="36">
        <v>19325.099999999999</v>
      </c>
      <c r="I95" s="35">
        <f t="shared" si="2"/>
        <v>106521.09999999998</v>
      </c>
    </row>
    <row r="96" spans="1:9" x14ac:dyDescent="0.25">
      <c r="A96" s="49">
        <v>42156</v>
      </c>
      <c r="B96" s="35">
        <v>5446.4</v>
      </c>
      <c r="C96" s="35" t="s">
        <v>0</v>
      </c>
      <c r="D96" s="35">
        <v>15873.099999999999</v>
      </c>
      <c r="E96" s="35">
        <v>36962.1</v>
      </c>
      <c r="F96" s="35">
        <v>331.2</v>
      </c>
      <c r="G96" s="35">
        <v>29002.6</v>
      </c>
      <c r="H96" s="36">
        <v>19640.900000000001</v>
      </c>
      <c r="I96" s="35">
        <f t="shared" si="2"/>
        <v>107256.29999999999</v>
      </c>
    </row>
    <row r="97" spans="1:9" x14ac:dyDescent="0.25">
      <c r="A97" s="49">
        <v>42186</v>
      </c>
      <c r="B97" s="35">
        <v>5446.4</v>
      </c>
      <c r="C97" s="35" t="s">
        <v>0</v>
      </c>
      <c r="D97" s="35">
        <v>15873.099999999999</v>
      </c>
      <c r="E97" s="35">
        <v>37468.500000000007</v>
      </c>
      <c r="F97" s="35">
        <v>331.2</v>
      </c>
      <c r="G97" s="35">
        <v>29234.800000000003</v>
      </c>
      <c r="H97" s="36">
        <v>20515.300000000003</v>
      </c>
      <c r="I97" s="35">
        <f t="shared" si="2"/>
        <v>108869.3</v>
      </c>
    </row>
    <row r="98" spans="1:9" x14ac:dyDescent="0.25">
      <c r="A98" s="49">
        <v>42217</v>
      </c>
      <c r="B98" s="35">
        <v>5446.4</v>
      </c>
      <c r="C98" s="35" t="s">
        <v>0</v>
      </c>
      <c r="D98" s="35">
        <v>16073.099999999999</v>
      </c>
      <c r="E98" s="35">
        <v>37971.700000000004</v>
      </c>
      <c r="F98" s="35">
        <v>331.2</v>
      </c>
      <c r="G98" s="35">
        <v>30647.400000000005</v>
      </c>
      <c r="H98" s="36">
        <v>21099.300000000003</v>
      </c>
      <c r="I98" s="35">
        <f t="shared" si="2"/>
        <v>111569.1</v>
      </c>
    </row>
    <row r="99" spans="1:9" x14ac:dyDescent="0.25">
      <c r="A99" s="49">
        <v>42248</v>
      </c>
      <c r="B99" s="35">
        <v>5446.4</v>
      </c>
      <c r="C99" s="35" t="s">
        <v>0</v>
      </c>
      <c r="D99" s="35">
        <v>16259.899999999998</v>
      </c>
      <c r="E99" s="35">
        <v>37483.800000000003</v>
      </c>
      <c r="F99" s="35">
        <v>331.2</v>
      </c>
      <c r="G99" s="35">
        <v>31475.4</v>
      </c>
      <c r="H99" s="36">
        <v>21552.400000000001</v>
      </c>
      <c r="I99" s="35">
        <f t="shared" si="2"/>
        <v>112549.1</v>
      </c>
    </row>
    <row r="100" spans="1:9" x14ac:dyDescent="0.25">
      <c r="A100" s="49">
        <v>42278</v>
      </c>
      <c r="B100" s="35">
        <v>5446.4</v>
      </c>
      <c r="C100" s="35" t="s">
        <v>0</v>
      </c>
      <c r="D100" s="35">
        <v>16035.599999999999</v>
      </c>
      <c r="E100" s="35">
        <v>37400.80000000001</v>
      </c>
      <c r="F100" s="35">
        <v>331.2</v>
      </c>
      <c r="G100" s="35">
        <v>31767.3</v>
      </c>
      <c r="H100" s="36">
        <v>22510</v>
      </c>
      <c r="I100" s="35">
        <f t="shared" si="2"/>
        <v>113491.3</v>
      </c>
    </row>
    <row r="101" spans="1:9" x14ac:dyDescent="0.25">
      <c r="A101" s="49">
        <v>42309</v>
      </c>
      <c r="B101" s="35">
        <v>4651.6000000000004</v>
      </c>
      <c r="C101" s="35" t="s">
        <v>0</v>
      </c>
      <c r="D101" s="35">
        <v>7910.3</v>
      </c>
      <c r="E101" s="35">
        <v>50423.7</v>
      </c>
      <c r="F101" s="35">
        <v>331.2</v>
      </c>
      <c r="G101" s="35">
        <v>35668.400000000001</v>
      </c>
      <c r="H101" s="36">
        <v>18347.2</v>
      </c>
      <c r="I101" s="35">
        <f t="shared" si="2"/>
        <v>117332.4</v>
      </c>
    </row>
    <row r="102" spans="1:9" x14ac:dyDescent="0.25">
      <c r="A102" s="49">
        <v>42339</v>
      </c>
      <c r="B102" s="35">
        <v>4680.2</v>
      </c>
      <c r="C102" s="35" t="s">
        <v>0</v>
      </c>
      <c r="D102" s="35">
        <v>12527.599999999999</v>
      </c>
      <c r="E102" s="35">
        <v>48125.500000000015</v>
      </c>
      <c r="F102" s="35">
        <v>331.2</v>
      </c>
      <c r="G102" s="35">
        <v>36204.5</v>
      </c>
      <c r="H102" s="36">
        <v>17593</v>
      </c>
      <c r="I102" s="35">
        <f t="shared" si="2"/>
        <v>119462.00000000001</v>
      </c>
    </row>
    <row r="103" spans="1:9" x14ac:dyDescent="0.25">
      <c r="A103" s="49">
        <v>42370</v>
      </c>
      <c r="B103" s="35">
        <v>4212.5999999999995</v>
      </c>
      <c r="C103" s="35" t="s">
        <v>0</v>
      </c>
      <c r="D103" s="35">
        <v>12555</v>
      </c>
      <c r="E103" s="35">
        <v>47784.800000000003</v>
      </c>
      <c r="F103" s="35">
        <v>331.2</v>
      </c>
      <c r="G103" s="35">
        <v>35837.300000000003</v>
      </c>
      <c r="H103" s="36">
        <v>19364.599999999999</v>
      </c>
      <c r="I103" s="35">
        <f t="shared" si="2"/>
        <v>120085.5</v>
      </c>
    </row>
    <row r="104" spans="1:9" x14ac:dyDescent="0.25">
      <c r="A104" s="49">
        <v>42401</v>
      </c>
      <c r="B104" s="35">
        <v>4178.6000000000004</v>
      </c>
      <c r="C104" s="35" t="s">
        <v>0</v>
      </c>
      <c r="D104" s="35">
        <v>12619.5</v>
      </c>
      <c r="E104" s="35">
        <v>49361.100000000006</v>
      </c>
      <c r="F104" s="35">
        <v>331.2</v>
      </c>
      <c r="G104" s="35">
        <v>35978.5</v>
      </c>
      <c r="H104" s="36">
        <v>21074.100000000002</v>
      </c>
      <c r="I104" s="35">
        <f t="shared" si="2"/>
        <v>123543.00000000001</v>
      </c>
    </row>
    <row r="105" spans="1:9" x14ac:dyDescent="0.25">
      <c r="A105" s="49">
        <v>42430</v>
      </c>
      <c r="B105" s="35">
        <v>4205.0999999999995</v>
      </c>
      <c r="C105" s="35" t="s">
        <v>0</v>
      </c>
      <c r="D105" s="35">
        <v>12645.4</v>
      </c>
      <c r="E105" s="35">
        <v>51896.3</v>
      </c>
      <c r="F105" s="35">
        <v>331.2</v>
      </c>
      <c r="G105" s="35">
        <v>35358.9</v>
      </c>
      <c r="H105" s="36">
        <v>22434.2</v>
      </c>
      <c r="I105" s="35">
        <f t="shared" si="2"/>
        <v>126871.09999999999</v>
      </c>
    </row>
    <row r="106" spans="1:9" x14ac:dyDescent="0.25">
      <c r="A106" s="49">
        <v>42461</v>
      </c>
      <c r="B106" s="35">
        <v>4230.9000000000005</v>
      </c>
      <c r="C106" s="35" t="s">
        <v>0</v>
      </c>
      <c r="D106" s="35">
        <v>12694.8</v>
      </c>
      <c r="E106" s="35">
        <v>51979.80000000001</v>
      </c>
      <c r="F106" s="35">
        <v>331.2</v>
      </c>
      <c r="G106" s="35">
        <v>35621</v>
      </c>
      <c r="H106" s="36">
        <v>22714.3</v>
      </c>
      <c r="I106" s="35">
        <f t="shared" si="2"/>
        <v>127572.00000000001</v>
      </c>
    </row>
    <row r="107" spans="1:9" x14ac:dyDescent="0.25">
      <c r="A107" s="49">
        <v>42491</v>
      </c>
      <c r="B107" s="35">
        <v>3803.8</v>
      </c>
      <c r="C107" s="35" t="s">
        <v>0</v>
      </c>
      <c r="D107" s="35">
        <v>12057.2</v>
      </c>
      <c r="E107" s="35">
        <v>52759.6</v>
      </c>
      <c r="F107" s="35">
        <v>331.2</v>
      </c>
      <c r="G107" s="35">
        <v>36654.399999999994</v>
      </c>
      <c r="H107" s="36">
        <v>22679.899999999998</v>
      </c>
      <c r="I107" s="35">
        <f t="shared" si="2"/>
        <v>128286.09999999999</v>
      </c>
    </row>
    <row r="108" spans="1:9" x14ac:dyDescent="0.25">
      <c r="A108" s="49">
        <v>42522</v>
      </c>
      <c r="B108" s="35">
        <v>3879.1</v>
      </c>
      <c r="C108" s="35">
        <v>301.60000000000014</v>
      </c>
      <c r="D108" s="35">
        <v>11194.099999999999</v>
      </c>
      <c r="E108" s="35">
        <v>52988.900000000009</v>
      </c>
      <c r="F108" s="35">
        <v>331.2</v>
      </c>
      <c r="G108" s="35">
        <v>36951.699999999997</v>
      </c>
      <c r="H108" s="36">
        <v>21983.199999999997</v>
      </c>
      <c r="I108" s="35">
        <f t="shared" si="2"/>
        <v>127629.8</v>
      </c>
    </row>
    <row r="109" spans="1:9" x14ac:dyDescent="0.25">
      <c r="A109" s="49">
        <v>42552</v>
      </c>
      <c r="B109" s="35">
        <v>3905.7999999999997</v>
      </c>
      <c r="C109" s="35">
        <v>304.19999999999982</v>
      </c>
      <c r="D109" s="35">
        <v>26244.699999999997</v>
      </c>
      <c r="E109" s="35">
        <v>40024.800000000003</v>
      </c>
      <c r="F109" s="35">
        <v>331.2</v>
      </c>
      <c r="G109" s="35">
        <v>37628</v>
      </c>
      <c r="H109" s="36">
        <v>22040.899999999998</v>
      </c>
      <c r="I109" s="35">
        <f t="shared" si="2"/>
        <v>130479.59999999999</v>
      </c>
    </row>
    <row r="110" spans="1:9" x14ac:dyDescent="0.25">
      <c r="A110" s="49">
        <v>42583</v>
      </c>
      <c r="B110" s="35">
        <v>3884.5</v>
      </c>
      <c r="C110" s="35">
        <v>306.79999999999995</v>
      </c>
      <c r="D110" s="35">
        <v>26275.300000000003</v>
      </c>
      <c r="E110" s="35">
        <v>40470.6</v>
      </c>
      <c r="F110" s="35">
        <v>331.2</v>
      </c>
      <c r="G110" s="35">
        <v>37497.699999999997</v>
      </c>
      <c r="H110" s="36">
        <v>24071.100000000002</v>
      </c>
      <c r="I110" s="35">
        <f t="shared" si="2"/>
        <v>132837.19999999998</v>
      </c>
    </row>
    <row r="111" spans="1:9" x14ac:dyDescent="0.25">
      <c r="A111" s="49">
        <v>42614</v>
      </c>
      <c r="B111" s="35">
        <v>3910.7</v>
      </c>
      <c r="C111" s="35">
        <v>301.60000000000014</v>
      </c>
      <c r="D111" s="35">
        <v>27794.5</v>
      </c>
      <c r="E111" s="35">
        <v>31767.499999999996</v>
      </c>
      <c r="F111" s="35">
        <v>331.2</v>
      </c>
      <c r="G111" s="35">
        <v>38060</v>
      </c>
      <c r="H111" s="36">
        <v>32098.2</v>
      </c>
      <c r="I111" s="35">
        <f t="shared" si="2"/>
        <v>134263.70000000001</v>
      </c>
    </row>
    <row r="112" spans="1:9" x14ac:dyDescent="0.25">
      <c r="A112" s="49">
        <v>42644</v>
      </c>
      <c r="B112" s="35">
        <v>5166.7</v>
      </c>
      <c r="C112" s="35">
        <v>304.20000000000005</v>
      </c>
      <c r="D112" s="35">
        <v>14372.3</v>
      </c>
      <c r="E112" s="35">
        <v>44808.5</v>
      </c>
      <c r="F112" s="35">
        <v>331.2</v>
      </c>
      <c r="G112" s="35">
        <v>38644.799999999996</v>
      </c>
      <c r="H112" s="36">
        <v>32220.2</v>
      </c>
      <c r="I112" s="35">
        <f t="shared" si="2"/>
        <v>135847.9</v>
      </c>
    </row>
    <row r="113" spans="1:9" x14ac:dyDescent="0.25">
      <c r="A113" s="49">
        <v>42675</v>
      </c>
      <c r="B113" s="35">
        <v>5143.1000000000004</v>
      </c>
      <c r="C113" s="35">
        <v>306.69999999999982</v>
      </c>
      <c r="D113" s="35">
        <v>14442.300000000001</v>
      </c>
      <c r="E113" s="35">
        <v>45407.5</v>
      </c>
      <c r="F113" s="35">
        <v>331.2</v>
      </c>
      <c r="G113" s="35">
        <v>38751.300000000003</v>
      </c>
      <c r="H113" s="36">
        <v>32872.1</v>
      </c>
      <c r="I113" s="35">
        <f t="shared" si="2"/>
        <v>137254.20000000001</v>
      </c>
    </row>
    <row r="114" spans="1:9" x14ac:dyDescent="0.25">
      <c r="A114" s="49">
        <v>42705</v>
      </c>
      <c r="B114" s="35">
        <v>5477.9</v>
      </c>
      <c r="C114" s="35">
        <v>301.79999999999995</v>
      </c>
      <c r="D114" s="35">
        <v>13744.4</v>
      </c>
      <c r="E114" s="35">
        <v>45799.7</v>
      </c>
      <c r="F114" s="35">
        <v>331.2</v>
      </c>
      <c r="G114" s="35">
        <v>38358</v>
      </c>
      <c r="H114" s="36">
        <v>34192.799999999996</v>
      </c>
      <c r="I114" s="35">
        <f t="shared" si="2"/>
        <v>138205.79999999999</v>
      </c>
    </row>
    <row r="115" spans="1:9" x14ac:dyDescent="0.25">
      <c r="A115" s="49">
        <v>42766</v>
      </c>
      <c r="B115" s="35">
        <v>4223.5</v>
      </c>
      <c r="C115" s="35">
        <v>304.29999999999995</v>
      </c>
      <c r="D115" s="35">
        <v>15068.3</v>
      </c>
      <c r="E115" s="35">
        <v>46123.8</v>
      </c>
      <c r="F115" s="35">
        <v>331.2</v>
      </c>
      <c r="G115" s="35">
        <v>38240.600000000006</v>
      </c>
      <c r="H115" s="36">
        <v>34309.699999999997</v>
      </c>
      <c r="I115" s="35">
        <f t="shared" si="2"/>
        <v>138601.4</v>
      </c>
    </row>
    <row r="116" spans="1:9" x14ac:dyDescent="0.25">
      <c r="A116" s="49">
        <v>42794</v>
      </c>
      <c r="B116" s="35">
        <v>4201.3</v>
      </c>
      <c r="C116" s="35">
        <v>306.5</v>
      </c>
      <c r="D116" s="35">
        <v>14114.900000000001</v>
      </c>
      <c r="E116" s="35">
        <v>47038.099999999991</v>
      </c>
      <c r="F116" s="35">
        <v>331.2</v>
      </c>
      <c r="G116" s="35">
        <v>38310.9</v>
      </c>
      <c r="H116" s="36">
        <v>32295</v>
      </c>
      <c r="I116" s="35">
        <f t="shared" si="2"/>
        <v>136597.9</v>
      </c>
    </row>
    <row r="117" spans="1:9" x14ac:dyDescent="0.25">
      <c r="A117" s="49">
        <v>42825</v>
      </c>
      <c r="B117" s="35">
        <v>4213.8</v>
      </c>
      <c r="C117" s="35">
        <v>301.7</v>
      </c>
      <c r="D117" s="35">
        <v>14102.3</v>
      </c>
      <c r="E117" s="35">
        <v>48881.9</v>
      </c>
      <c r="F117" s="35">
        <v>331.2</v>
      </c>
      <c r="G117" s="35">
        <v>37732.800000000003</v>
      </c>
      <c r="H117" s="36">
        <v>33037.9</v>
      </c>
      <c r="I117" s="35">
        <f t="shared" si="2"/>
        <v>138601.60000000001</v>
      </c>
    </row>
    <row r="118" spans="1:9" x14ac:dyDescent="0.25">
      <c r="A118" s="49">
        <v>42855</v>
      </c>
      <c r="B118" s="35">
        <v>4231.1000000000004</v>
      </c>
      <c r="C118" s="35">
        <v>304.2</v>
      </c>
      <c r="D118" s="35">
        <v>14818.8</v>
      </c>
      <c r="E118" s="35">
        <v>49891.4</v>
      </c>
      <c r="F118" s="35">
        <v>331.2</v>
      </c>
      <c r="G118" s="35">
        <v>37829.499999999993</v>
      </c>
      <c r="H118" s="36">
        <v>32372.999999999996</v>
      </c>
      <c r="I118" s="35">
        <f t="shared" si="2"/>
        <v>139779.19999999998</v>
      </c>
    </row>
    <row r="119" spans="1:9" x14ac:dyDescent="0.25">
      <c r="A119" s="49">
        <v>42886</v>
      </c>
      <c r="B119" s="35">
        <v>4380.3999999999996</v>
      </c>
      <c r="C119" s="35">
        <v>306.7</v>
      </c>
      <c r="D119" s="35">
        <v>14877.5</v>
      </c>
      <c r="E119" s="35">
        <v>50922.400000000001</v>
      </c>
      <c r="F119" s="35">
        <v>1711.1000000000001</v>
      </c>
      <c r="G119" s="35">
        <v>37386.899999999994</v>
      </c>
      <c r="H119" s="36">
        <v>33423.300000000003</v>
      </c>
      <c r="I119" s="35">
        <f t="shared" si="2"/>
        <v>143008.29999999999</v>
      </c>
    </row>
    <row r="120" spans="1:9" x14ac:dyDescent="0.25">
      <c r="A120" s="49">
        <v>42916</v>
      </c>
      <c r="B120" s="35">
        <v>4482.1000000000004</v>
      </c>
      <c r="C120" s="35">
        <v>1003</v>
      </c>
      <c r="D120" s="35">
        <v>13350.1</v>
      </c>
      <c r="E120" s="35">
        <v>51836.6</v>
      </c>
      <c r="F120" s="35">
        <v>2141.1999999999998</v>
      </c>
      <c r="G120" s="35">
        <v>37753</v>
      </c>
      <c r="H120" s="36">
        <v>33892.9</v>
      </c>
      <c r="I120" s="35">
        <f t="shared" si="2"/>
        <v>144458.9</v>
      </c>
    </row>
    <row r="121" spans="1:9" x14ac:dyDescent="0.25">
      <c r="A121" s="49">
        <v>42947</v>
      </c>
      <c r="B121" s="35">
        <v>4586</v>
      </c>
      <c r="C121" s="35">
        <v>1011.5</v>
      </c>
      <c r="D121" s="35">
        <v>13417.8</v>
      </c>
      <c r="E121" s="35">
        <v>52969.4</v>
      </c>
      <c r="F121" s="35">
        <v>2153.2999999999997</v>
      </c>
      <c r="G121" s="35">
        <v>38096.9</v>
      </c>
      <c r="H121" s="36">
        <v>33944.600000000006</v>
      </c>
      <c r="I121" s="35">
        <f t="shared" si="2"/>
        <v>146179.5</v>
      </c>
    </row>
    <row r="122" spans="1:9" x14ac:dyDescent="0.25">
      <c r="A122" s="49">
        <v>42978</v>
      </c>
      <c r="B122" s="35">
        <v>3588.1000000000004</v>
      </c>
      <c r="C122" s="35">
        <v>1020</v>
      </c>
      <c r="D122" s="35">
        <v>13485.099999999999</v>
      </c>
      <c r="E122" s="35">
        <v>53340.200000000004</v>
      </c>
      <c r="F122" s="35">
        <v>2174</v>
      </c>
      <c r="G122" s="35">
        <v>39009.200000000004</v>
      </c>
      <c r="H122" s="36">
        <v>34274.700000000004</v>
      </c>
      <c r="I122" s="35">
        <f t="shared" si="2"/>
        <v>146891.30000000002</v>
      </c>
    </row>
    <row r="123" spans="1:9" x14ac:dyDescent="0.25">
      <c r="A123" s="49">
        <v>43008</v>
      </c>
      <c r="B123" s="35">
        <v>3567.3</v>
      </c>
      <c r="C123" s="35">
        <v>1002.5</v>
      </c>
      <c r="D123" s="35">
        <v>12501.7</v>
      </c>
      <c r="E123" s="35">
        <v>54306.1</v>
      </c>
      <c r="F123" s="35">
        <v>2247.6</v>
      </c>
      <c r="G123" s="35">
        <v>39233</v>
      </c>
      <c r="H123" s="36">
        <v>34801.599999999999</v>
      </c>
      <c r="I123" s="35">
        <f t="shared" si="2"/>
        <v>147659.80000000002</v>
      </c>
    </row>
    <row r="124" spans="1:9" x14ac:dyDescent="0.25">
      <c r="A124" s="49">
        <v>43039</v>
      </c>
      <c r="B124" s="35">
        <v>3581.1</v>
      </c>
      <c r="C124" s="35">
        <v>1011.4</v>
      </c>
      <c r="D124" s="35">
        <v>12867.8</v>
      </c>
      <c r="E124" s="35">
        <v>54099.799999999996</v>
      </c>
      <c r="F124" s="35">
        <v>2512.6</v>
      </c>
      <c r="G124" s="35">
        <v>39827.799999999996</v>
      </c>
      <c r="H124" s="36">
        <v>35574</v>
      </c>
      <c r="I124" s="35">
        <f t="shared" si="2"/>
        <v>149474.5</v>
      </c>
    </row>
    <row r="125" spans="1:9" x14ac:dyDescent="0.25">
      <c r="A125" s="49">
        <v>43069</v>
      </c>
      <c r="B125" s="35">
        <v>3597.8</v>
      </c>
      <c r="C125" s="35">
        <v>1019.2</v>
      </c>
      <c r="D125" s="35">
        <v>12925.6</v>
      </c>
      <c r="E125" s="35">
        <v>54530.9</v>
      </c>
      <c r="F125" s="35">
        <v>2447.5</v>
      </c>
      <c r="G125" s="35">
        <v>39917.600000000006</v>
      </c>
      <c r="H125" s="36">
        <v>35942</v>
      </c>
      <c r="I125" s="35">
        <f t="shared" si="2"/>
        <v>150380.6</v>
      </c>
    </row>
    <row r="126" spans="1:9" x14ac:dyDescent="0.25">
      <c r="A126" s="49">
        <v>43100</v>
      </c>
      <c r="B126" s="35">
        <v>3610.1000000000004</v>
      </c>
      <c r="C126" s="35">
        <v>1003.3</v>
      </c>
      <c r="D126" s="35">
        <v>12022.2</v>
      </c>
      <c r="E126" s="35">
        <v>55942.200000000004</v>
      </c>
      <c r="F126" s="35">
        <v>2484.5</v>
      </c>
      <c r="G126" s="35">
        <v>40889</v>
      </c>
      <c r="H126" s="36">
        <v>35250.6</v>
      </c>
      <c r="I126" s="35">
        <f t="shared" si="2"/>
        <v>151201.9</v>
      </c>
    </row>
    <row r="127" spans="1:9" x14ac:dyDescent="0.25">
      <c r="A127" s="49">
        <v>43131</v>
      </c>
      <c r="B127" s="35">
        <v>3622.1000000000004</v>
      </c>
      <c r="C127" s="35">
        <v>1011.8</v>
      </c>
      <c r="D127" s="35">
        <v>12119.800000000001</v>
      </c>
      <c r="E127" s="35">
        <v>56290.299999999996</v>
      </c>
      <c r="F127" s="35">
        <v>2472.1999999999998</v>
      </c>
      <c r="G127" s="35">
        <v>41423.4</v>
      </c>
      <c r="H127" s="36">
        <v>35702.400000000001</v>
      </c>
      <c r="I127" s="35">
        <f t="shared" si="2"/>
        <v>152642</v>
      </c>
    </row>
    <row r="128" spans="1:9" x14ac:dyDescent="0.25">
      <c r="A128" s="49">
        <v>43159</v>
      </c>
      <c r="B128" s="35">
        <v>3642.2</v>
      </c>
      <c r="C128" s="35">
        <v>0</v>
      </c>
      <c r="D128" s="35">
        <v>12148.8</v>
      </c>
      <c r="E128" s="35">
        <v>57381.9</v>
      </c>
      <c r="F128" s="35">
        <v>3937.7</v>
      </c>
      <c r="G128" s="35">
        <v>39370.199999999997</v>
      </c>
      <c r="H128" s="36">
        <v>38677.399999999994</v>
      </c>
      <c r="I128" s="35">
        <f t="shared" si="2"/>
        <v>155158.19999999998</v>
      </c>
    </row>
    <row r="129" spans="1:9" x14ac:dyDescent="0.25">
      <c r="A129" s="49">
        <v>43160</v>
      </c>
      <c r="B129" s="35">
        <v>3562.3</v>
      </c>
      <c r="C129" s="35">
        <v>0</v>
      </c>
      <c r="D129" s="35">
        <v>11284.900000000001</v>
      </c>
      <c r="E129" s="35">
        <v>58642.1</v>
      </c>
      <c r="F129" s="35">
        <v>3972.2</v>
      </c>
      <c r="G129" s="35">
        <v>38254.700000000004</v>
      </c>
      <c r="H129" s="36">
        <v>39571.599999999999</v>
      </c>
      <c r="I129" s="35">
        <f t="shared" si="2"/>
        <v>155287.80000000002</v>
      </c>
    </row>
    <row r="130" spans="1:9" x14ac:dyDescent="0.25">
      <c r="A130" s="49">
        <v>43220</v>
      </c>
      <c r="B130" s="35">
        <v>3577.2000000000003</v>
      </c>
      <c r="C130" s="35">
        <v>0</v>
      </c>
      <c r="D130" s="35">
        <v>11352.5</v>
      </c>
      <c r="E130" s="35">
        <v>59949.1</v>
      </c>
      <c r="F130" s="35">
        <v>3994.8999999999996</v>
      </c>
      <c r="G130" s="35">
        <v>38976.1</v>
      </c>
      <c r="H130" s="36">
        <v>38791.300000000003</v>
      </c>
      <c r="I130" s="35">
        <f t="shared" si="2"/>
        <v>156641.09999999998</v>
      </c>
    </row>
    <row r="131" spans="1:9" x14ac:dyDescent="0.25">
      <c r="A131" s="49">
        <v>43251</v>
      </c>
      <c r="B131" s="35">
        <v>3588.4</v>
      </c>
      <c r="C131" s="35">
        <v>0</v>
      </c>
      <c r="D131" s="35">
        <v>11457.5</v>
      </c>
      <c r="E131" s="35">
        <v>61142.5</v>
      </c>
      <c r="F131" s="35">
        <v>3748.6</v>
      </c>
      <c r="G131" s="35">
        <v>39159.200000000004</v>
      </c>
      <c r="H131" s="36">
        <v>39534.1</v>
      </c>
      <c r="I131" s="35">
        <f t="shared" si="2"/>
        <v>158630.30000000002</v>
      </c>
    </row>
    <row r="132" spans="1:9" x14ac:dyDescent="0.25">
      <c r="A132" s="49">
        <v>43281</v>
      </c>
      <c r="B132" s="35">
        <v>3606.4</v>
      </c>
      <c r="C132" s="35">
        <v>0</v>
      </c>
      <c r="D132" s="35">
        <v>11429.7</v>
      </c>
      <c r="E132" s="35">
        <v>62307.5</v>
      </c>
      <c r="F132" s="35">
        <v>3781.8999999999996</v>
      </c>
      <c r="G132" s="35">
        <v>39709.399999999994</v>
      </c>
      <c r="H132" s="36">
        <v>39396</v>
      </c>
      <c r="I132" s="35">
        <f t="shared" si="2"/>
        <v>160230.9</v>
      </c>
    </row>
    <row r="133" spans="1:9" x14ac:dyDescent="0.25">
      <c r="A133" s="49">
        <v>43282</v>
      </c>
      <c r="B133" s="35">
        <v>3624.7</v>
      </c>
      <c r="C133" s="35">
        <v>0</v>
      </c>
      <c r="D133" s="35">
        <v>11650</v>
      </c>
      <c r="E133" s="35">
        <v>63262.1</v>
      </c>
      <c r="F133" s="35">
        <v>3804</v>
      </c>
      <c r="G133" s="35">
        <v>40120.899999999994</v>
      </c>
      <c r="H133" s="36">
        <v>40491.899999999994</v>
      </c>
      <c r="I133" s="35">
        <f t="shared" si="2"/>
        <v>162953.59999999998</v>
      </c>
    </row>
    <row r="134" spans="1:9" x14ac:dyDescent="0.25">
      <c r="A134" s="49">
        <v>43314</v>
      </c>
      <c r="B134" s="35">
        <v>3642.5</v>
      </c>
      <c r="C134" s="35">
        <v>0</v>
      </c>
      <c r="D134" s="35">
        <v>11810.1</v>
      </c>
      <c r="E134" s="35">
        <v>64131.4</v>
      </c>
      <c r="F134" s="35">
        <v>3826.2999999999997</v>
      </c>
      <c r="G134" s="35">
        <v>40574.700000000004</v>
      </c>
      <c r="H134" s="36">
        <v>39463.899999999994</v>
      </c>
      <c r="I134" s="35">
        <f t="shared" si="2"/>
        <v>163448.9</v>
      </c>
    </row>
    <row r="135" spans="1:9" x14ac:dyDescent="0.25">
      <c r="A135" s="49">
        <v>43373</v>
      </c>
      <c r="B135" s="35">
        <v>3661.2</v>
      </c>
      <c r="C135" s="35">
        <v>0</v>
      </c>
      <c r="D135" s="35">
        <v>12156.8</v>
      </c>
      <c r="E135" s="35">
        <v>65109.599999999999</v>
      </c>
      <c r="F135" s="35">
        <v>3867.5</v>
      </c>
      <c r="G135" s="35">
        <v>41144.199999999997</v>
      </c>
      <c r="H135" s="36">
        <v>41161</v>
      </c>
      <c r="I135" s="35">
        <f t="shared" si="2"/>
        <v>167100.29999999999</v>
      </c>
    </row>
    <row r="136" spans="1:9" x14ac:dyDescent="0.25">
      <c r="A136" s="49">
        <v>43374</v>
      </c>
      <c r="B136" s="35">
        <f>1509.6+2165.5</f>
        <v>3675.1</v>
      </c>
      <c r="C136" s="35">
        <v>0</v>
      </c>
      <c r="D136" s="35">
        <f>4458.3+7837.4</f>
        <v>12295.7</v>
      </c>
      <c r="E136" s="35">
        <f>1545.2+64939.3</f>
        <v>66484.5</v>
      </c>
      <c r="F136" s="35">
        <f>331.2+3558.5</f>
        <v>3889.7</v>
      </c>
      <c r="G136" s="35">
        <f>1672.4+26803.7-10821.5+21194.5+2919.4</f>
        <v>41768.500000000007</v>
      </c>
      <c r="H136" s="36">
        <f>12767.9+10821.5+2199.2+14902.4</f>
        <v>40691</v>
      </c>
      <c r="I136" s="35">
        <f t="shared" si="2"/>
        <v>168804.5</v>
      </c>
    </row>
    <row r="137" spans="1:9" x14ac:dyDescent="0.25">
      <c r="A137" s="49">
        <v>43434</v>
      </c>
      <c r="B137" s="35">
        <f>1519.3+2174.5</f>
        <v>3693.8</v>
      </c>
      <c r="C137" s="35">
        <v>0</v>
      </c>
      <c r="D137" s="35">
        <f>5171.5+7859.7</f>
        <v>13031.2</v>
      </c>
      <c r="E137" s="35">
        <f>1540.8+65505.6</f>
        <v>67046.399999999994</v>
      </c>
      <c r="F137" s="35">
        <f>331.2+3285.7</f>
        <v>3616.8999999999996</v>
      </c>
      <c r="G137" s="35">
        <f>2424.5+26702.7-10759.9+21194.5+3160.4</f>
        <v>42722.200000000004</v>
      </c>
      <c r="H137" s="36">
        <f>12537.7+10759.9+2298.8+15277.6</f>
        <v>40874</v>
      </c>
      <c r="I137" s="35">
        <f t="shared" ref="I137" si="3">SUM(B137:H137)</f>
        <v>170984.5</v>
      </c>
    </row>
    <row r="138" spans="1:9" x14ac:dyDescent="0.25">
      <c r="A138" s="49">
        <v>43435</v>
      </c>
      <c r="B138" s="35">
        <f>1519.3+2179.5</f>
        <v>3698.8</v>
      </c>
      <c r="C138" s="35">
        <v>0</v>
      </c>
      <c r="D138" s="35">
        <f>4736.7+7859.7</f>
        <v>12596.4</v>
      </c>
      <c r="E138" s="35">
        <f>1540.8+67401.4</f>
        <v>68942.2</v>
      </c>
      <c r="F138" s="35">
        <f>331.2+3285.7</f>
        <v>3616.8999999999996</v>
      </c>
      <c r="G138" s="35">
        <f>2424.5+26702.7-10759.9+21194.6+3743.5</f>
        <v>43305.4</v>
      </c>
      <c r="H138" s="36">
        <f>12537.7+10759.9+2172.7+15442.7</f>
        <v>40913</v>
      </c>
      <c r="I138" s="35">
        <f t="shared" ref="I138" si="4">SUM(B138:H138)</f>
        <v>173072.69999999998</v>
      </c>
    </row>
    <row r="139" spans="1:9" x14ac:dyDescent="0.25">
      <c r="A139" s="37" t="s">
        <v>33</v>
      </c>
      <c r="B139" s="36"/>
      <c r="C139" s="36"/>
      <c r="D139" s="38"/>
      <c r="E139" s="36"/>
      <c r="F139" s="38"/>
      <c r="G139" s="38"/>
      <c r="H139" s="38"/>
      <c r="I139" s="38"/>
    </row>
    <row r="140" spans="1:9" x14ac:dyDescent="0.25">
      <c r="A140" s="55" t="s">
        <v>8</v>
      </c>
      <c r="B140" s="56"/>
      <c r="C140" s="56"/>
      <c r="D140" s="56"/>
      <c r="E140" s="56"/>
      <c r="F140" s="56"/>
      <c r="G140" s="56"/>
      <c r="H140" s="56"/>
      <c r="I140" s="57"/>
    </row>
  </sheetData>
  <mergeCells count="2">
    <mergeCell ref="A4:I4"/>
    <mergeCell ref="A140:I140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52"/>
  <sheetViews>
    <sheetView workbookViewId="0">
      <pane xSplit="1" ySplit="6" topLeftCell="C43" activePane="bottomRight" state="frozen"/>
      <selection pane="topRight" activeCell="B1" sqref="B1"/>
      <selection pane="bottomLeft" activeCell="A7" sqref="A7"/>
      <selection pane="bottomRight" activeCell="A50" sqref="A50:XFD50"/>
    </sheetView>
  </sheetViews>
  <sheetFormatPr baseColWidth="10"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5.109375" style="23" customWidth="1"/>
    <col min="5" max="5" width="11.33203125" style="23" customWidth="1"/>
    <col min="6" max="6" width="19.5546875" style="23" customWidth="1"/>
    <col min="7" max="7" width="18.109375" style="23" customWidth="1"/>
    <col min="8" max="8" width="11.88671875" style="23" customWidth="1"/>
    <col min="9" max="9" width="16.6640625" style="23" customWidth="1"/>
    <col min="10" max="16384" width="11.5546875" style="23"/>
  </cols>
  <sheetData>
    <row r="1" spans="1:9" x14ac:dyDescent="0.25">
      <c r="A1" s="20" t="s">
        <v>32</v>
      </c>
      <c r="B1" s="21"/>
      <c r="C1" s="21"/>
      <c r="D1" s="22"/>
      <c r="E1" s="21"/>
      <c r="F1" s="22"/>
      <c r="G1" s="22"/>
      <c r="H1" s="22"/>
      <c r="I1" s="48" t="s">
        <v>38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3" t="s">
        <v>35</v>
      </c>
      <c r="B4" s="54"/>
      <c r="C4" s="54"/>
      <c r="D4" s="54"/>
      <c r="E4" s="54"/>
      <c r="F4" s="54"/>
      <c r="G4" s="54"/>
      <c r="H4" s="54"/>
      <c r="I4" s="54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68.25" customHeight="1" x14ac:dyDescent="0.3">
      <c r="A6" s="33" t="s">
        <v>34</v>
      </c>
      <c r="B6" s="40" t="s">
        <v>23</v>
      </c>
      <c r="C6" s="40" t="s">
        <v>29</v>
      </c>
      <c r="D6" s="40" t="s">
        <v>30</v>
      </c>
      <c r="E6" s="41" t="s">
        <v>28</v>
      </c>
      <c r="F6" s="41" t="s">
        <v>27</v>
      </c>
      <c r="G6" s="40" t="s">
        <v>26</v>
      </c>
      <c r="H6" s="41" t="s">
        <v>25</v>
      </c>
      <c r="I6" s="42" t="s">
        <v>24</v>
      </c>
    </row>
    <row r="7" spans="1:9" x14ac:dyDescent="0.25">
      <c r="A7" s="50">
        <v>39508</v>
      </c>
      <c r="B7" s="35" t="s">
        <v>0</v>
      </c>
      <c r="C7" s="35" t="s">
        <v>0</v>
      </c>
      <c r="D7" s="35">
        <f>903.4+6066.8</f>
        <v>6970.2</v>
      </c>
      <c r="E7" s="35">
        <f>5039.7+1470.8</f>
        <v>6510.5</v>
      </c>
      <c r="F7" s="35">
        <f>381.8+2175.6</f>
        <v>2557.4</v>
      </c>
      <c r="G7" s="35">
        <v>13271.300000000001</v>
      </c>
      <c r="H7" s="35">
        <v>4337.1000000000004</v>
      </c>
      <c r="I7" s="35">
        <f t="shared" ref="I7:I8" si="0">SUM(B7:H7)</f>
        <v>33646.5</v>
      </c>
    </row>
    <row r="8" spans="1:9" x14ac:dyDescent="0.25">
      <c r="A8" s="50">
        <v>39600</v>
      </c>
      <c r="B8" s="35" t="s">
        <v>0</v>
      </c>
      <c r="C8" s="35" t="s">
        <v>0</v>
      </c>
      <c r="D8" s="35">
        <v>7739.8</v>
      </c>
      <c r="E8" s="35">
        <v>6537.9</v>
      </c>
      <c r="F8" s="35">
        <v>2576.5</v>
      </c>
      <c r="G8" s="35">
        <v>13806</v>
      </c>
      <c r="H8" s="35">
        <v>4641.6000000000004</v>
      </c>
      <c r="I8" s="35">
        <f t="shared" si="0"/>
        <v>35301.800000000003</v>
      </c>
    </row>
    <row r="9" spans="1:9" x14ac:dyDescent="0.25">
      <c r="A9" s="50">
        <v>39692</v>
      </c>
      <c r="B9" s="35" t="s">
        <v>0</v>
      </c>
      <c r="C9" s="35" t="s">
        <v>0</v>
      </c>
      <c r="D9" s="35">
        <f>1082.5+7012.3</f>
        <v>8094.8</v>
      </c>
      <c r="E9" s="35">
        <f>5915.5+996.9</f>
        <v>6912.4</v>
      </c>
      <c r="F9" s="35">
        <f>381.8+2000.5</f>
        <v>2382.3000000000002</v>
      </c>
      <c r="G9" s="35">
        <v>14671.6</v>
      </c>
      <c r="H9" s="35">
        <v>4712.1000000000004</v>
      </c>
      <c r="I9" s="35">
        <f t="shared" ref="I9:I29" si="1">SUM(B9:H9)</f>
        <v>36773.199999999997</v>
      </c>
    </row>
    <row r="10" spans="1:9" x14ac:dyDescent="0.25">
      <c r="A10" s="50">
        <v>39783</v>
      </c>
      <c r="B10" s="35" t="s">
        <v>0</v>
      </c>
      <c r="C10" s="35" t="s">
        <v>0</v>
      </c>
      <c r="D10" s="35">
        <f>1178.8+7166.2</f>
        <v>8345</v>
      </c>
      <c r="E10" s="35">
        <f>6019.6+1179.9</f>
        <v>7199.5</v>
      </c>
      <c r="F10" s="35">
        <f>374.8+1699</f>
        <v>2073.8000000000002</v>
      </c>
      <c r="G10" s="35">
        <v>14958.399999999998</v>
      </c>
      <c r="H10" s="35">
        <v>4600.8</v>
      </c>
      <c r="I10" s="35">
        <f t="shared" si="1"/>
        <v>37177.5</v>
      </c>
    </row>
    <row r="11" spans="1:9" x14ac:dyDescent="0.25">
      <c r="A11" s="50">
        <v>39873</v>
      </c>
      <c r="B11" s="35" t="s">
        <v>0</v>
      </c>
      <c r="C11" s="35" t="s">
        <v>0</v>
      </c>
      <c r="D11" s="35">
        <v>8899.4</v>
      </c>
      <c r="E11" s="35">
        <v>7663.9</v>
      </c>
      <c r="F11" s="35">
        <v>1971.2</v>
      </c>
      <c r="G11" s="35">
        <v>15154.899999999998</v>
      </c>
      <c r="H11" s="35">
        <v>4362.5999999999995</v>
      </c>
      <c r="I11" s="35">
        <f t="shared" si="1"/>
        <v>38051.999999999993</v>
      </c>
    </row>
    <row r="12" spans="1:9" x14ac:dyDescent="0.25">
      <c r="A12" s="50">
        <v>39965</v>
      </c>
      <c r="B12" s="35" t="s">
        <v>0</v>
      </c>
      <c r="C12" s="35" t="s">
        <v>0</v>
      </c>
      <c r="D12" s="35">
        <v>10110.4</v>
      </c>
      <c r="E12" s="35">
        <v>8227.1999999999989</v>
      </c>
      <c r="F12" s="35">
        <v>1746.8</v>
      </c>
      <c r="G12" s="35">
        <v>15396.600000000002</v>
      </c>
      <c r="H12" s="35">
        <v>4685.3</v>
      </c>
      <c r="I12" s="35">
        <f t="shared" si="1"/>
        <v>40166.300000000003</v>
      </c>
    </row>
    <row r="13" spans="1:9" x14ac:dyDescent="0.25">
      <c r="A13" s="50">
        <v>40057</v>
      </c>
      <c r="B13" s="35" t="s">
        <v>0</v>
      </c>
      <c r="C13" s="35" t="s">
        <v>0</v>
      </c>
      <c r="D13" s="35">
        <v>11042.5</v>
      </c>
      <c r="E13" s="35">
        <v>8650.1</v>
      </c>
      <c r="F13" s="35">
        <v>1797</v>
      </c>
      <c r="G13" s="35">
        <v>15885.8</v>
      </c>
      <c r="H13" s="35">
        <v>5076.3</v>
      </c>
      <c r="I13" s="35">
        <f t="shared" si="1"/>
        <v>42451.7</v>
      </c>
    </row>
    <row r="14" spans="1:9" x14ac:dyDescent="0.25">
      <c r="A14" s="50">
        <v>40148</v>
      </c>
      <c r="B14" s="35" t="s">
        <v>0</v>
      </c>
      <c r="C14" s="35" t="s">
        <v>0</v>
      </c>
      <c r="D14" s="35">
        <v>11783.1</v>
      </c>
      <c r="E14" s="35">
        <v>9015.5</v>
      </c>
      <c r="F14" s="35">
        <v>1764.8</v>
      </c>
      <c r="G14" s="35">
        <v>16252.4</v>
      </c>
      <c r="H14" s="35">
        <v>4715.3999999999996</v>
      </c>
      <c r="I14" s="35">
        <f t="shared" si="1"/>
        <v>43531.199999999997</v>
      </c>
    </row>
    <row r="15" spans="1:9" x14ac:dyDescent="0.25">
      <c r="A15" s="50">
        <v>40238</v>
      </c>
      <c r="B15" s="35">
        <v>114.3</v>
      </c>
      <c r="C15" s="35" t="s">
        <v>0</v>
      </c>
      <c r="D15" s="35">
        <v>11843.4</v>
      </c>
      <c r="E15" s="35">
        <v>9795.9</v>
      </c>
      <c r="F15" s="35">
        <v>1670.6000000000001</v>
      </c>
      <c r="G15" s="35">
        <v>15942.199999999997</v>
      </c>
      <c r="H15" s="35">
        <v>5407.1</v>
      </c>
      <c r="I15" s="35">
        <v>44773.499999999993</v>
      </c>
    </row>
    <row r="16" spans="1:9" x14ac:dyDescent="0.25">
      <c r="A16" s="50">
        <v>40330</v>
      </c>
      <c r="B16" s="35">
        <v>96.7</v>
      </c>
      <c r="C16" s="35" t="s">
        <v>0</v>
      </c>
      <c r="D16" s="35">
        <v>11913.4</v>
      </c>
      <c r="E16" s="35">
        <v>11195.6</v>
      </c>
      <c r="F16" s="35">
        <v>1275.9000000000001</v>
      </c>
      <c r="G16" s="35">
        <v>16080.800000000003</v>
      </c>
      <c r="H16" s="35">
        <v>5886.1</v>
      </c>
      <c r="I16" s="35">
        <v>46448.500000000007</v>
      </c>
    </row>
    <row r="17" spans="1:9" x14ac:dyDescent="0.25">
      <c r="A17" s="50">
        <v>40422</v>
      </c>
      <c r="B17" s="35">
        <v>87.6</v>
      </c>
      <c r="C17" s="35" t="s">
        <v>0</v>
      </c>
      <c r="D17" s="35">
        <v>14902.400000000001</v>
      </c>
      <c r="E17" s="35">
        <v>13666.8</v>
      </c>
      <c r="F17" s="35">
        <v>1376.5</v>
      </c>
      <c r="G17" s="35">
        <v>15820.2</v>
      </c>
      <c r="H17" s="35">
        <v>8158</v>
      </c>
      <c r="I17" s="35">
        <v>54011.5</v>
      </c>
    </row>
    <row r="18" spans="1:9" x14ac:dyDescent="0.25">
      <c r="A18" s="50">
        <v>40513</v>
      </c>
      <c r="B18" s="35">
        <v>2179</v>
      </c>
      <c r="C18" s="35" t="s">
        <v>0</v>
      </c>
      <c r="D18" s="35">
        <v>17033.199999999997</v>
      </c>
      <c r="E18" s="35">
        <v>11788.7</v>
      </c>
      <c r="F18" s="35">
        <v>1350.2</v>
      </c>
      <c r="G18" s="35">
        <v>17033.400000000001</v>
      </c>
      <c r="H18" s="35">
        <v>6942.7</v>
      </c>
      <c r="I18" s="35">
        <v>56327.199999999997</v>
      </c>
    </row>
    <row r="19" spans="1:9" x14ac:dyDescent="0.25">
      <c r="A19" s="50">
        <v>40603</v>
      </c>
      <c r="B19" s="35">
        <v>3078.9</v>
      </c>
      <c r="C19" s="35" t="s">
        <v>0</v>
      </c>
      <c r="D19" s="35">
        <v>14949.599999999999</v>
      </c>
      <c r="E19" s="35">
        <v>14452.500000000002</v>
      </c>
      <c r="F19" s="35">
        <v>1417.5</v>
      </c>
      <c r="G19" s="35">
        <v>17533.900000000001</v>
      </c>
      <c r="H19" s="35">
        <v>6909.9</v>
      </c>
      <c r="I19" s="35">
        <f t="shared" si="1"/>
        <v>58342.3</v>
      </c>
    </row>
    <row r="20" spans="1:9" x14ac:dyDescent="0.25">
      <c r="A20" s="50">
        <v>40695</v>
      </c>
      <c r="B20" s="35">
        <v>3063.7</v>
      </c>
      <c r="C20" s="35" t="s">
        <v>0</v>
      </c>
      <c r="D20" s="35">
        <v>13847.699999999999</v>
      </c>
      <c r="E20" s="35">
        <v>16086.900000000001</v>
      </c>
      <c r="F20" s="35">
        <v>1112.3</v>
      </c>
      <c r="G20" s="35">
        <v>19729.100000000002</v>
      </c>
      <c r="H20" s="35">
        <v>7389.6</v>
      </c>
      <c r="I20" s="35">
        <f t="shared" si="1"/>
        <v>61229.30000000001</v>
      </c>
    </row>
    <row r="21" spans="1:9" x14ac:dyDescent="0.25">
      <c r="A21" s="50">
        <v>40787</v>
      </c>
      <c r="B21" s="35">
        <v>2988.7</v>
      </c>
      <c r="C21" s="35" t="s">
        <v>0</v>
      </c>
      <c r="D21" s="35">
        <v>14047.6</v>
      </c>
      <c r="E21" s="35">
        <v>16990.099999999999</v>
      </c>
      <c r="F21" s="35">
        <v>1082.5</v>
      </c>
      <c r="G21" s="35">
        <v>20413.199999999997</v>
      </c>
      <c r="H21" s="35">
        <v>7568.1</v>
      </c>
      <c r="I21" s="35">
        <f t="shared" si="1"/>
        <v>63090.19999999999</v>
      </c>
    </row>
    <row r="22" spans="1:9" x14ac:dyDescent="0.25">
      <c r="A22" s="50">
        <v>40878</v>
      </c>
      <c r="B22" s="35">
        <v>2690.1</v>
      </c>
      <c r="C22" s="35" t="s">
        <v>0</v>
      </c>
      <c r="D22" s="35">
        <v>15478.699999999999</v>
      </c>
      <c r="E22" s="35">
        <v>16713.399999999998</v>
      </c>
      <c r="F22" s="35">
        <v>1087.9000000000001</v>
      </c>
      <c r="G22" s="35">
        <v>21153.000000000004</v>
      </c>
      <c r="H22" s="35">
        <v>7706.5999999999995</v>
      </c>
      <c r="I22" s="35">
        <f t="shared" si="1"/>
        <v>64829.700000000004</v>
      </c>
    </row>
    <row r="23" spans="1:9" x14ac:dyDescent="0.25">
      <c r="A23" s="50">
        <v>40969</v>
      </c>
      <c r="B23" s="35">
        <v>2695</v>
      </c>
      <c r="C23" s="35" t="s">
        <v>0</v>
      </c>
      <c r="D23" s="35">
        <v>15152.7</v>
      </c>
      <c r="E23" s="35">
        <v>18414.5</v>
      </c>
      <c r="F23" s="35">
        <v>1126.9000000000001</v>
      </c>
      <c r="G23" s="35">
        <v>21200.700000000004</v>
      </c>
      <c r="H23" s="35">
        <v>7559.7999999999993</v>
      </c>
      <c r="I23" s="35">
        <f t="shared" si="1"/>
        <v>66149.600000000006</v>
      </c>
    </row>
    <row r="24" spans="1:9" x14ac:dyDescent="0.25">
      <c r="A24" s="50">
        <v>41061</v>
      </c>
      <c r="B24" s="35">
        <v>2375.1000000000004</v>
      </c>
      <c r="C24" s="35" t="s">
        <v>0</v>
      </c>
      <c r="D24" s="35">
        <v>16658.5</v>
      </c>
      <c r="E24" s="35">
        <v>18869.799999999996</v>
      </c>
      <c r="F24" s="35">
        <v>767.6</v>
      </c>
      <c r="G24" s="35">
        <v>21803.300000000003</v>
      </c>
      <c r="H24" s="35">
        <v>7763.4999999999991</v>
      </c>
      <c r="I24" s="35">
        <f t="shared" si="1"/>
        <v>68237.799999999988</v>
      </c>
    </row>
    <row r="25" spans="1:9" x14ac:dyDescent="0.25">
      <c r="A25" s="50">
        <v>41153</v>
      </c>
      <c r="B25" s="35">
        <v>2405</v>
      </c>
      <c r="C25" s="35" t="s">
        <v>0</v>
      </c>
      <c r="D25" s="35">
        <v>16658.5</v>
      </c>
      <c r="E25" s="35">
        <v>18518.100000000002</v>
      </c>
      <c r="F25" s="35">
        <v>767.6</v>
      </c>
      <c r="G25" s="35">
        <v>22876</v>
      </c>
      <c r="H25" s="35">
        <v>8995.0999999999985</v>
      </c>
      <c r="I25" s="35">
        <f t="shared" si="1"/>
        <v>70220.3</v>
      </c>
    </row>
    <row r="26" spans="1:9" x14ac:dyDescent="0.25">
      <c r="A26" s="50">
        <v>41244</v>
      </c>
      <c r="B26" s="35">
        <v>2568.4</v>
      </c>
      <c r="C26" s="35" t="s">
        <v>0</v>
      </c>
      <c r="D26" s="35">
        <v>17471.5</v>
      </c>
      <c r="E26" s="35">
        <v>18859.3</v>
      </c>
      <c r="F26" s="35">
        <v>812.8</v>
      </c>
      <c r="G26" s="35">
        <v>23483</v>
      </c>
      <c r="H26" s="35">
        <v>9037.4000000000015</v>
      </c>
      <c r="I26" s="35">
        <f t="shared" si="1"/>
        <v>72232.399999999994</v>
      </c>
    </row>
    <row r="27" spans="1:9" x14ac:dyDescent="0.25">
      <c r="A27" s="50">
        <v>41334</v>
      </c>
      <c r="B27" s="35">
        <v>2624.3</v>
      </c>
      <c r="C27" s="35" t="s">
        <v>0</v>
      </c>
      <c r="D27" s="35">
        <v>16658.899999999998</v>
      </c>
      <c r="E27" s="35">
        <v>20350.3</v>
      </c>
      <c r="F27" s="35">
        <v>806.9</v>
      </c>
      <c r="G27" s="35">
        <v>22994.399999999998</v>
      </c>
      <c r="H27" s="35">
        <v>9537.7999999999993</v>
      </c>
      <c r="I27" s="35">
        <f t="shared" si="1"/>
        <v>72972.600000000006</v>
      </c>
    </row>
    <row r="28" spans="1:9" x14ac:dyDescent="0.25">
      <c r="A28" s="50">
        <v>41426</v>
      </c>
      <c r="B28" s="35">
        <v>2604.3000000000002</v>
      </c>
      <c r="C28" s="35" t="s">
        <v>0</v>
      </c>
      <c r="D28" s="35">
        <v>16658.899999999998</v>
      </c>
      <c r="E28" s="35">
        <v>21458.3</v>
      </c>
      <c r="F28" s="35">
        <v>805.1</v>
      </c>
      <c r="G28" s="35">
        <v>23630</v>
      </c>
      <c r="H28" s="35">
        <v>10010.799999999999</v>
      </c>
      <c r="I28" s="35">
        <f t="shared" si="1"/>
        <v>75167.399999999994</v>
      </c>
    </row>
    <row r="29" spans="1:9" x14ac:dyDescent="0.25">
      <c r="A29" s="50">
        <v>41518</v>
      </c>
      <c r="B29" s="35">
        <v>2404.2999999999997</v>
      </c>
      <c r="C29" s="35" t="s">
        <v>0</v>
      </c>
      <c r="D29" s="35">
        <v>16711.8</v>
      </c>
      <c r="E29" s="35">
        <v>22735.200000000001</v>
      </c>
      <c r="F29" s="35">
        <v>346</v>
      </c>
      <c r="G29" s="35">
        <v>24563.899999999998</v>
      </c>
      <c r="H29" s="35">
        <v>11954.400000000001</v>
      </c>
      <c r="I29" s="35">
        <f t="shared" si="1"/>
        <v>78715.600000000006</v>
      </c>
    </row>
    <row r="30" spans="1:9" x14ac:dyDescent="0.25">
      <c r="A30" s="50">
        <v>41609</v>
      </c>
      <c r="B30" s="35">
        <v>2430.7999999999997</v>
      </c>
      <c r="C30" s="35" t="s">
        <v>0</v>
      </c>
      <c r="D30" s="35">
        <v>17595.400000000001</v>
      </c>
      <c r="E30" s="35">
        <v>24760.100000000002</v>
      </c>
      <c r="F30" s="35">
        <v>331.2</v>
      </c>
      <c r="G30" s="35">
        <v>26593.3</v>
      </c>
      <c r="H30" s="35">
        <v>11397.8</v>
      </c>
      <c r="I30" s="35">
        <f t="shared" ref="I30:I49" si="2">SUM(B30:H30)</f>
        <v>83108.600000000006</v>
      </c>
    </row>
    <row r="31" spans="1:9" x14ac:dyDescent="0.25">
      <c r="A31" s="50">
        <v>41699</v>
      </c>
      <c r="B31" s="35">
        <v>4553.8</v>
      </c>
      <c r="C31" s="35" t="s">
        <v>0</v>
      </c>
      <c r="D31" s="35">
        <v>17678.7</v>
      </c>
      <c r="E31" s="35">
        <v>25576.400000000005</v>
      </c>
      <c r="F31" s="35">
        <v>331.2</v>
      </c>
      <c r="G31" s="35">
        <v>25720</v>
      </c>
      <c r="H31" s="36">
        <v>11895</v>
      </c>
      <c r="I31" s="35">
        <f t="shared" si="2"/>
        <v>85755.1</v>
      </c>
    </row>
    <row r="32" spans="1:9" x14ac:dyDescent="0.25">
      <c r="A32" s="50">
        <v>41791</v>
      </c>
      <c r="B32" s="35">
        <v>4562.2000000000007</v>
      </c>
      <c r="C32" s="35" t="s">
        <v>0</v>
      </c>
      <c r="D32" s="35">
        <v>18384.599999999999</v>
      </c>
      <c r="E32" s="35">
        <v>28649.899999999998</v>
      </c>
      <c r="F32" s="35">
        <v>331.2</v>
      </c>
      <c r="G32" s="35">
        <v>25639.1</v>
      </c>
      <c r="H32" s="36">
        <v>13489.4</v>
      </c>
      <c r="I32" s="35">
        <f t="shared" si="2"/>
        <v>91056.4</v>
      </c>
    </row>
    <row r="33" spans="1:9" x14ac:dyDescent="0.25">
      <c r="A33" s="50">
        <v>41883</v>
      </c>
      <c r="B33" s="35">
        <v>4444.8</v>
      </c>
      <c r="C33" s="35" t="s">
        <v>0</v>
      </c>
      <c r="D33" s="35">
        <v>18608.3</v>
      </c>
      <c r="E33" s="35">
        <v>31166.500000000004</v>
      </c>
      <c r="F33" s="35">
        <v>331.2</v>
      </c>
      <c r="G33" s="35">
        <v>25635.800000000003</v>
      </c>
      <c r="H33" s="36">
        <v>15759.9</v>
      </c>
      <c r="I33" s="35">
        <f t="shared" si="2"/>
        <v>95946.5</v>
      </c>
    </row>
    <row r="34" spans="1:9" x14ac:dyDescent="0.25">
      <c r="A34" s="50">
        <v>41974</v>
      </c>
      <c r="B34" s="35">
        <v>5732.2000000000007</v>
      </c>
      <c r="C34" s="35">
        <v>500</v>
      </c>
      <c r="D34" s="35">
        <v>18489.400000000001</v>
      </c>
      <c r="E34" s="35">
        <v>32440.199999999997</v>
      </c>
      <c r="F34" s="35">
        <v>331.2</v>
      </c>
      <c r="G34" s="35">
        <v>28003.899999999998</v>
      </c>
      <c r="H34" s="36">
        <v>16436.099999999999</v>
      </c>
      <c r="I34" s="35">
        <f t="shared" si="2"/>
        <v>101933</v>
      </c>
    </row>
    <row r="35" spans="1:9" x14ac:dyDescent="0.25">
      <c r="A35" s="50">
        <v>42064</v>
      </c>
      <c r="B35" s="35">
        <v>5302</v>
      </c>
      <c r="C35" s="35">
        <v>500</v>
      </c>
      <c r="D35" s="35">
        <v>18108.099999999999</v>
      </c>
      <c r="E35" s="35">
        <v>33868.5</v>
      </c>
      <c r="F35" s="35">
        <v>331.2</v>
      </c>
      <c r="G35" s="35">
        <v>27023.299999999996</v>
      </c>
      <c r="H35" s="36">
        <v>17755.800000000003</v>
      </c>
      <c r="I35" s="35">
        <f t="shared" si="2"/>
        <v>102888.9</v>
      </c>
    </row>
    <row r="36" spans="1:9" x14ac:dyDescent="0.25">
      <c r="A36" s="50">
        <v>42156</v>
      </c>
      <c r="B36" s="35">
        <v>5446.4</v>
      </c>
      <c r="C36" s="35" t="s">
        <v>0</v>
      </c>
      <c r="D36" s="35">
        <v>15873.099999999999</v>
      </c>
      <c r="E36" s="35">
        <v>36962.1</v>
      </c>
      <c r="F36" s="35">
        <v>331.2</v>
      </c>
      <c r="G36" s="35">
        <v>29002.6</v>
      </c>
      <c r="H36" s="36">
        <v>19640.900000000001</v>
      </c>
      <c r="I36" s="35">
        <f t="shared" si="2"/>
        <v>107256.29999999999</v>
      </c>
    </row>
    <row r="37" spans="1:9" x14ac:dyDescent="0.25">
      <c r="A37" s="50">
        <v>42248</v>
      </c>
      <c r="B37" s="35">
        <v>5446.4</v>
      </c>
      <c r="C37" s="35" t="s">
        <v>0</v>
      </c>
      <c r="D37" s="35">
        <v>16259.899999999998</v>
      </c>
      <c r="E37" s="35">
        <v>37483.800000000003</v>
      </c>
      <c r="F37" s="35">
        <v>331.2</v>
      </c>
      <c r="G37" s="35">
        <v>31475.4</v>
      </c>
      <c r="H37" s="36">
        <v>21552.400000000001</v>
      </c>
      <c r="I37" s="35">
        <f t="shared" si="2"/>
        <v>112549.1</v>
      </c>
    </row>
    <row r="38" spans="1:9" x14ac:dyDescent="0.25">
      <c r="A38" s="50">
        <v>42339</v>
      </c>
      <c r="B38" s="35">
        <v>4680.2</v>
      </c>
      <c r="C38" s="35" t="s">
        <v>0</v>
      </c>
      <c r="D38" s="35">
        <v>12527.599999999999</v>
      </c>
      <c r="E38" s="35">
        <v>48125.500000000015</v>
      </c>
      <c r="F38" s="35">
        <v>331.2</v>
      </c>
      <c r="G38" s="35">
        <v>36204.5</v>
      </c>
      <c r="H38" s="36">
        <v>17593</v>
      </c>
      <c r="I38" s="35">
        <f t="shared" si="2"/>
        <v>119462.00000000001</v>
      </c>
    </row>
    <row r="39" spans="1:9" x14ac:dyDescent="0.25">
      <c r="A39" s="50">
        <v>42430</v>
      </c>
      <c r="B39" s="35">
        <v>4205.0999999999995</v>
      </c>
      <c r="C39" s="35" t="s">
        <v>0</v>
      </c>
      <c r="D39" s="35">
        <v>12645.4</v>
      </c>
      <c r="E39" s="35">
        <v>51896.3</v>
      </c>
      <c r="F39" s="35">
        <v>331.2</v>
      </c>
      <c r="G39" s="35">
        <v>35358.9</v>
      </c>
      <c r="H39" s="36">
        <v>22434.2</v>
      </c>
      <c r="I39" s="35">
        <f t="shared" si="2"/>
        <v>126871.09999999999</v>
      </c>
    </row>
    <row r="40" spans="1:9" x14ac:dyDescent="0.25">
      <c r="A40" s="50">
        <v>42522</v>
      </c>
      <c r="B40" s="35">
        <v>3879.1</v>
      </c>
      <c r="C40" s="35">
        <v>301.60000000000014</v>
      </c>
      <c r="D40" s="35">
        <v>11194.099999999999</v>
      </c>
      <c r="E40" s="35">
        <v>52988.900000000009</v>
      </c>
      <c r="F40" s="35">
        <v>331.2</v>
      </c>
      <c r="G40" s="35">
        <v>36951.699999999997</v>
      </c>
      <c r="H40" s="36">
        <v>21983.199999999997</v>
      </c>
      <c r="I40" s="35">
        <f t="shared" si="2"/>
        <v>127629.8</v>
      </c>
    </row>
    <row r="41" spans="1:9" x14ac:dyDescent="0.25">
      <c r="A41" s="50">
        <v>42614</v>
      </c>
      <c r="B41" s="35">
        <v>3910.7</v>
      </c>
      <c r="C41" s="35">
        <v>301.60000000000014</v>
      </c>
      <c r="D41" s="35">
        <v>27794.5</v>
      </c>
      <c r="E41" s="35">
        <v>31767.499999999996</v>
      </c>
      <c r="F41" s="35">
        <v>331.2</v>
      </c>
      <c r="G41" s="35">
        <v>38060</v>
      </c>
      <c r="H41" s="36">
        <v>32098.2</v>
      </c>
      <c r="I41" s="35">
        <f t="shared" si="2"/>
        <v>134263.70000000001</v>
      </c>
    </row>
    <row r="42" spans="1:9" x14ac:dyDescent="0.25">
      <c r="A42" s="50">
        <v>42705</v>
      </c>
      <c r="B42" s="35">
        <v>5477.9</v>
      </c>
      <c r="C42" s="35">
        <v>301.79999999999995</v>
      </c>
      <c r="D42" s="35">
        <v>13744.4</v>
      </c>
      <c r="E42" s="35">
        <v>45799.7</v>
      </c>
      <c r="F42" s="35">
        <v>331.2</v>
      </c>
      <c r="G42" s="35">
        <v>38358</v>
      </c>
      <c r="H42" s="36">
        <v>34192.799999999996</v>
      </c>
      <c r="I42" s="35">
        <f t="shared" si="2"/>
        <v>138205.79999999999</v>
      </c>
    </row>
    <row r="43" spans="1:9" x14ac:dyDescent="0.25">
      <c r="A43" s="51">
        <v>42825</v>
      </c>
      <c r="B43" s="35">
        <v>4213.8</v>
      </c>
      <c r="C43" s="35">
        <v>301.7</v>
      </c>
      <c r="D43" s="35">
        <v>14102.3</v>
      </c>
      <c r="E43" s="35">
        <v>48881.9</v>
      </c>
      <c r="F43" s="35">
        <v>331.2</v>
      </c>
      <c r="G43" s="35">
        <v>37732.800000000003</v>
      </c>
      <c r="H43" s="36">
        <v>33037.9</v>
      </c>
      <c r="I43" s="35">
        <f t="shared" si="2"/>
        <v>138601.60000000001</v>
      </c>
    </row>
    <row r="44" spans="1:9" x14ac:dyDescent="0.25">
      <c r="A44" s="51">
        <v>42916</v>
      </c>
      <c r="B44" s="35">
        <v>4482.1000000000004</v>
      </c>
      <c r="C44" s="35">
        <v>1003</v>
      </c>
      <c r="D44" s="35">
        <v>13350.1</v>
      </c>
      <c r="E44" s="35">
        <v>51836.6</v>
      </c>
      <c r="F44" s="35">
        <v>2141.1999999999998</v>
      </c>
      <c r="G44" s="35">
        <v>37753</v>
      </c>
      <c r="H44" s="36">
        <v>33892.9</v>
      </c>
      <c r="I44" s="35">
        <f t="shared" si="2"/>
        <v>144458.9</v>
      </c>
    </row>
    <row r="45" spans="1:9" x14ac:dyDescent="0.25">
      <c r="A45" s="51">
        <v>43008</v>
      </c>
      <c r="B45" s="35">
        <v>3567.3</v>
      </c>
      <c r="C45" s="35">
        <v>1002.5</v>
      </c>
      <c r="D45" s="35">
        <v>12501.7</v>
      </c>
      <c r="E45" s="35">
        <v>54306.1</v>
      </c>
      <c r="F45" s="35">
        <v>2247.6</v>
      </c>
      <c r="G45" s="35">
        <v>39233</v>
      </c>
      <c r="H45" s="36">
        <v>34801.599999999999</v>
      </c>
      <c r="I45" s="35">
        <f t="shared" si="2"/>
        <v>147659.80000000002</v>
      </c>
    </row>
    <row r="46" spans="1:9" x14ac:dyDescent="0.25">
      <c r="A46" s="51">
        <v>43100</v>
      </c>
      <c r="B46" s="35">
        <v>3610.1000000000004</v>
      </c>
      <c r="C46" s="35">
        <v>1003.3</v>
      </c>
      <c r="D46" s="35">
        <v>12022.2</v>
      </c>
      <c r="E46" s="35">
        <v>55942.200000000004</v>
      </c>
      <c r="F46" s="35">
        <v>2484.5</v>
      </c>
      <c r="G46" s="35">
        <v>40889</v>
      </c>
      <c r="H46" s="36">
        <v>35250.6</v>
      </c>
      <c r="I46" s="35">
        <f t="shared" si="2"/>
        <v>151201.9</v>
      </c>
    </row>
    <row r="47" spans="1:9" x14ac:dyDescent="0.25">
      <c r="A47" s="51">
        <v>43160</v>
      </c>
      <c r="B47" s="35">
        <v>3562.3</v>
      </c>
      <c r="C47" s="35">
        <v>0</v>
      </c>
      <c r="D47" s="35">
        <v>11284.900000000001</v>
      </c>
      <c r="E47" s="35">
        <v>58642.1</v>
      </c>
      <c r="F47" s="35">
        <v>3972.2</v>
      </c>
      <c r="G47" s="35">
        <v>38254.700000000004</v>
      </c>
      <c r="H47" s="36">
        <v>39571.599999999999</v>
      </c>
      <c r="I47" s="35">
        <f t="shared" si="2"/>
        <v>155287.80000000002</v>
      </c>
    </row>
    <row r="48" spans="1:9" x14ac:dyDescent="0.25">
      <c r="A48" s="51">
        <v>43281</v>
      </c>
      <c r="B48" s="35">
        <v>3606.4</v>
      </c>
      <c r="C48" s="35">
        <v>0</v>
      </c>
      <c r="D48" s="35">
        <v>11429.7</v>
      </c>
      <c r="E48" s="35">
        <v>62307.5</v>
      </c>
      <c r="F48" s="35">
        <v>3781.8999999999996</v>
      </c>
      <c r="G48" s="35">
        <v>39709.399999999994</v>
      </c>
      <c r="H48" s="36">
        <v>39396</v>
      </c>
      <c r="I48" s="35">
        <f t="shared" si="2"/>
        <v>160230.9</v>
      </c>
    </row>
    <row r="49" spans="1:9" x14ac:dyDescent="0.25">
      <c r="A49" s="49">
        <v>43373</v>
      </c>
      <c r="B49" s="35">
        <v>3661.2</v>
      </c>
      <c r="C49" s="35">
        <v>0</v>
      </c>
      <c r="D49" s="35">
        <v>12156.8</v>
      </c>
      <c r="E49" s="35">
        <v>65109.599999999999</v>
      </c>
      <c r="F49" s="35">
        <v>3867.5</v>
      </c>
      <c r="G49" s="35">
        <v>41144.199999999997</v>
      </c>
      <c r="H49" s="36">
        <v>41161</v>
      </c>
      <c r="I49" s="35">
        <f t="shared" si="2"/>
        <v>167100.29999999999</v>
      </c>
    </row>
    <row r="50" spans="1:9" x14ac:dyDescent="0.25">
      <c r="A50" s="49">
        <v>43435</v>
      </c>
      <c r="B50" s="35">
        <f>1519.3+2179.5</f>
        <v>3698.8</v>
      </c>
      <c r="C50" s="35">
        <v>0</v>
      </c>
      <c r="D50" s="35">
        <f>4736.7+7859.7</f>
        <v>12596.4</v>
      </c>
      <c r="E50" s="35">
        <f>1540.8+67401.4</f>
        <v>68942.2</v>
      </c>
      <c r="F50" s="35">
        <f>331.2+3285.7</f>
        <v>3616.8999999999996</v>
      </c>
      <c r="G50" s="35">
        <f>2424.5+26702.7-10759.9+21194.6+3743.5</f>
        <v>43305.4</v>
      </c>
      <c r="H50" s="36">
        <f>12537.7+10759.9+2172.7+15442.7</f>
        <v>40913</v>
      </c>
      <c r="I50" s="35">
        <f t="shared" ref="I50" si="3">SUM(B50:H50)</f>
        <v>173072.69999999998</v>
      </c>
    </row>
    <row r="51" spans="1:9" x14ac:dyDescent="0.25">
      <c r="A51" s="37" t="s">
        <v>33</v>
      </c>
      <c r="B51" s="36"/>
      <c r="C51" s="36"/>
      <c r="D51" s="38"/>
      <c r="E51" s="36"/>
      <c r="F51" s="38"/>
      <c r="G51" s="38"/>
      <c r="H51" s="38"/>
      <c r="I51" s="38"/>
    </row>
    <row r="52" spans="1:9" x14ac:dyDescent="0.25">
      <c r="A52" s="55" t="s">
        <v>8</v>
      </c>
      <c r="B52" s="56"/>
      <c r="C52" s="56"/>
      <c r="D52" s="56"/>
      <c r="E52" s="56"/>
      <c r="F52" s="56"/>
      <c r="G52" s="56"/>
      <c r="H52" s="56"/>
      <c r="I52" s="57"/>
    </row>
  </sheetData>
  <mergeCells count="2">
    <mergeCell ref="A4:I4"/>
    <mergeCell ref="A52:I52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9"/>
  <sheetViews>
    <sheetView tabSelected="1" workbookViewId="0">
      <pane xSplit="1" ySplit="6" topLeftCell="J10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baseColWidth="10"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6.88671875" style="23" customWidth="1"/>
    <col min="5" max="5" width="15" style="23" customWidth="1"/>
    <col min="6" max="6" width="31.109375" style="23" bestFit="1" customWidth="1"/>
    <col min="7" max="7" width="23.77734375" style="23" customWidth="1"/>
    <col min="8" max="8" width="39" style="23" customWidth="1"/>
    <col min="9" max="9" width="19.21875" style="23" customWidth="1"/>
    <col min="10" max="16384" width="11.5546875" style="23"/>
  </cols>
  <sheetData>
    <row r="1" spans="1:9" x14ac:dyDescent="0.25">
      <c r="A1" s="20" t="s">
        <v>32</v>
      </c>
      <c r="B1" s="21"/>
      <c r="C1" s="21"/>
      <c r="D1" s="22"/>
      <c r="E1" s="21"/>
      <c r="F1" s="22"/>
      <c r="G1" s="22"/>
      <c r="H1" s="22"/>
      <c r="I1" s="48" t="s">
        <v>38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3" t="s">
        <v>35</v>
      </c>
      <c r="B4" s="54"/>
      <c r="C4" s="54"/>
      <c r="D4" s="54"/>
      <c r="E4" s="54"/>
      <c r="F4" s="54"/>
      <c r="G4" s="54"/>
      <c r="H4" s="54"/>
      <c r="I4" s="54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57.75" customHeight="1" x14ac:dyDescent="0.3">
      <c r="A6" s="33" t="s">
        <v>34</v>
      </c>
      <c r="B6" s="40" t="s">
        <v>23</v>
      </c>
      <c r="C6" s="40" t="s">
        <v>29</v>
      </c>
      <c r="D6" s="40" t="s">
        <v>30</v>
      </c>
      <c r="E6" s="41" t="s">
        <v>28</v>
      </c>
      <c r="F6" s="41" t="s">
        <v>27</v>
      </c>
      <c r="G6" s="40" t="s">
        <v>26</v>
      </c>
      <c r="H6" s="41" t="s">
        <v>25</v>
      </c>
      <c r="I6" s="42" t="s">
        <v>24</v>
      </c>
    </row>
    <row r="7" spans="1:9" x14ac:dyDescent="0.25">
      <c r="A7" s="39">
        <v>2008</v>
      </c>
      <c r="B7" s="35" t="s">
        <v>0</v>
      </c>
      <c r="C7" s="35" t="s">
        <v>0</v>
      </c>
      <c r="D7" s="35">
        <f>1178.8+7166.2</f>
        <v>8345</v>
      </c>
      <c r="E7" s="35">
        <f>6019.6+1179.9</f>
        <v>7199.5</v>
      </c>
      <c r="F7" s="35">
        <f>374.8+1699</f>
        <v>2073.8000000000002</v>
      </c>
      <c r="G7" s="35">
        <v>14958.399999999998</v>
      </c>
      <c r="H7" s="35">
        <v>4600.8</v>
      </c>
      <c r="I7" s="35">
        <f t="shared" ref="I7:I16" si="0">SUM(B7:H7)</f>
        <v>37177.5</v>
      </c>
    </row>
    <row r="8" spans="1:9" x14ac:dyDescent="0.25">
      <c r="A8" s="39">
        <v>2009</v>
      </c>
      <c r="B8" s="35" t="s">
        <v>0</v>
      </c>
      <c r="C8" s="35" t="s">
        <v>0</v>
      </c>
      <c r="D8" s="35">
        <v>11783.1</v>
      </c>
      <c r="E8" s="35">
        <v>9015.5</v>
      </c>
      <c r="F8" s="35">
        <v>1764.8</v>
      </c>
      <c r="G8" s="35">
        <v>16252.4</v>
      </c>
      <c r="H8" s="35">
        <v>4715.3999999999996</v>
      </c>
      <c r="I8" s="35">
        <f t="shared" si="0"/>
        <v>43531.199999999997</v>
      </c>
    </row>
    <row r="9" spans="1:9" x14ac:dyDescent="0.25">
      <c r="A9" s="39">
        <v>2010</v>
      </c>
      <c r="B9" s="35">
        <v>2179</v>
      </c>
      <c r="C9" s="35" t="s">
        <v>0</v>
      </c>
      <c r="D9" s="35">
        <v>17033.199999999997</v>
      </c>
      <c r="E9" s="35">
        <v>11788.7</v>
      </c>
      <c r="F9" s="35">
        <v>1350.2</v>
      </c>
      <c r="G9" s="35">
        <v>17033.400000000001</v>
      </c>
      <c r="H9" s="35">
        <v>6942.7</v>
      </c>
      <c r="I9" s="35">
        <v>56327.199999999997</v>
      </c>
    </row>
    <row r="10" spans="1:9" x14ac:dyDescent="0.25">
      <c r="A10" s="39">
        <v>2011</v>
      </c>
      <c r="B10" s="35">
        <v>2690.1</v>
      </c>
      <c r="C10" s="35" t="s">
        <v>0</v>
      </c>
      <c r="D10" s="35">
        <v>15478.699999999999</v>
      </c>
      <c r="E10" s="35">
        <v>16713.399999999998</v>
      </c>
      <c r="F10" s="35">
        <v>1087.9000000000001</v>
      </c>
      <c r="G10" s="35">
        <v>21153.000000000004</v>
      </c>
      <c r="H10" s="35">
        <v>7706.5999999999995</v>
      </c>
      <c r="I10" s="35">
        <f t="shared" si="0"/>
        <v>64829.700000000004</v>
      </c>
    </row>
    <row r="11" spans="1:9" x14ac:dyDescent="0.25">
      <c r="A11" s="39">
        <v>2012</v>
      </c>
      <c r="B11" s="35">
        <v>2568.4</v>
      </c>
      <c r="C11" s="35" t="s">
        <v>0</v>
      </c>
      <c r="D11" s="35">
        <v>17471.5</v>
      </c>
      <c r="E11" s="35">
        <v>18859.3</v>
      </c>
      <c r="F11" s="35">
        <v>812.8</v>
      </c>
      <c r="G11" s="35">
        <v>23483</v>
      </c>
      <c r="H11" s="35">
        <v>9037.4000000000015</v>
      </c>
      <c r="I11" s="35">
        <f t="shared" si="0"/>
        <v>72232.399999999994</v>
      </c>
    </row>
    <row r="12" spans="1:9" x14ac:dyDescent="0.25">
      <c r="A12" s="39">
        <v>2013</v>
      </c>
      <c r="B12" s="35">
        <v>2430.7999999999997</v>
      </c>
      <c r="C12" s="35" t="s">
        <v>0</v>
      </c>
      <c r="D12" s="35">
        <v>17595.400000000001</v>
      </c>
      <c r="E12" s="35">
        <v>24760.100000000002</v>
      </c>
      <c r="F12" s="35">
        <v>331.2</v>
      </c>
      <c r="G12" s="35">
        <v>26593.3</v>
      </c>
      <c r="H12" s="35">
        <v>11397.8</v>
      </c>
      <c r="I12" s="35">
        <f t="shared" si="0"/>
        <v>83108.600000000006</v>
      </c>
    </row>
    <row r="13" spans="1:9" x14ac:dyDescent="0.25">
      <c r="A13" s="39">
        <v>2014</v>
      </c>
      <c r="B13" s="35">
        <v>5732.2000000000007</v>
      </c>
      <c r="C13" s="35">
        <v>500</v>
      </c>
      <c r="D13" s="35">
        <v>18489.400000000001</v>
      </c>
      <c r="E13" s="35">
        <v>32440.199999999997</v>
      </c>
      <c r="F13" s="35">
        <v>331.2</v>
      </c>
      <c r="G13" s="35">
        <v>28003.899999999998</v>
      </c>
      <c r="H13" s="36">
        <v>16436.099999999999</v>
      </c>
      <c r="I13" s="35">
        <f t="shared" si="0"/>
        <v>101933</v>
      </c>
    </row>
    <row r="14" spans="1:9" x14ac:dyDescent="0.25">
      <c r="A14" s="39">
        <v>2015</v>
      </c>
      <c r="B14" s="35">
        <v>4680.2</v>
      </c>
      <c r="C14" s="35" t="s">
        <v>0</v>
      </c>
      <c r="D14" s="35">
        <v>12527.599999999999</v>
      </c>
      <c r="E14" s="35">
        <v>48125.500000000015</v>
      </c>
      <c r="F14" s="35">
        <v>331.2</v>
      </c>
      <c r="G14" s="35">
        <v>36204.5</v>
      </c>
      <c r="H14" s="36">
        <v>17593</v>
      </c>
      <c r="I14" s="35">
        <f t="shared" si="0"/>
        <v>119462.00000000001</v>
      </c>
    </row>
    <row r="15" spans="1:9" x14ac:dyDescent="0.25">
      <c r="A15" s="39">
        <v>2016</v>
      </c>
      <c r="B15" s="35">
        <v>5477.9</v>
      </c>
      <c r="C15" s="35">
        <v>301.79999999999995</v>
      </c>
      <c r="D15" s="35">
        <v>13744.4</v>
      </c>
      <c r="E15" s="35">
        <v>45799.7</v>
      </c>
      <c r="F15" s="35">
        <v>331.2</v>
      </c>
      <c r="G15" s="35">
        <v>38358</v>
      </c>
      <c r="H15" s="36">
        <v>34192.799999999996</v>
      </c>
      <c r="I15" s="35">
        <f t="shared" si="0"/>
        <v>138205.79999999999</v>
      </c>
    </row>
    <row r="16" spans="1:9" x14ac:dyDescent="0.25">
      <c r="A16" s="39">
        <v>2017</v>
      </c>
      <c r="B16" s="35">
        <v>3610.1000000000004</v>
      </c>
      <c r="C16" s="35">
        <v>1003.3</v>
      </c>
      <c r="D16" s="35">
        <v>12022.2</v>
      </c>
      <c r="E16" s="35">
        <v>55942.200000000004</v>
      </c>
      <c r="F16" s="35">
        <v>2484.5</v>
      </c>
      <c r="G16" s="35">
        <v>40889</v>
      </c>
      <c r="H16" s="36">
        <v>35250.6</v>
      </c>
      <c r="I16" s="35">
        <f t="shared" si="0"/>
        <v>151201.9</v>
      </c>
    </row>
    <row r="17" spans="1:9" x14ac:dyDescent="0.25">
      <c r="A17" s="39">
        <v>2018</v>
      </c>
      <c r="B17" s="35">
        <f>1519.3+2179.5</f>
        <v>3698.8</v>
      </c>
      <c r="C17" s="35">
        <v>0</v>
      </c>
      <c r="D17" s="35">
        <f>4736.7+7859.7</f>
        <v>12596.4</v>
      </c>
      <c r="E17" s="35">
        <f>1540.8+67401.4</f>
        <v>68942.2</v>
      </c>
      <c r="F17" s="35">
        <f>331.2+3285.7</f>
        <v>3616.8999999999996</v>
      </c>
      <c r="G17" s="35">
        <f>2424.5+26702.7-10759.9+21194.6+3743.5</f>
        <v>43305.4</v>
      </c>
      <c r="H17" s="36">
        <f>12537.7+10759.9+2172.7+15442.7</f>
        <v>40913</v>
      </c>
      <c r="I17" s="35">
        <f t="shared" ref="I17" si="1">SUM(B17:H17)</f>
        <v>173072.69999999998</v>
      </c>
    </row>
    <row r="18" spans="1:9" x14ac:dyDescent="0.25">
      <c r="A18" s="37" t="s">
        <v>33</v>
      </c>
      <c r="B18" s="36"/>
      <c r="C18" s="36"/>
      <c r="D18" s="38"/>
      <c r="E18" s="36"/>
      <c r="F18" s="38"/>
      <c r="G18" s="38"/>
      <c r="H18" s="38"/>
      <c r="I18" s="38"/>
    </row>
    <row r="19" spans="1:9" x14ac:dyDescent="0.25">
      <c r="A19" s="55" t="s">
        <v>8</v>
      </c>
      <c r="B19" s="56"/>
      <c r="C19" s="56"/>
      <c r="D19" s="56"/>
      <c r="E19" s="56"/>
      <c r="F19" s="56"/>
      <c r="G19" s="56"/>
      <c r="H19" s="56"/>
      <c r="I19" s="57"/>
    </row>
  </sheetData>
  <mergeCells count="2">
    <mergeCell ref="A4:I4"/>
    <mergeCell ref="A19:I19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2019-03-06T07:44:19Z</dcterms:modified>
</cp:coreProperties>
</file>