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9630" windowHeight="8070" tabRatio="604"/>
  </bookViews>
  <sheets>
    <sheet name="ii6-1sitfinactif" sheetId="1" r:id="rId1"/>
    <sheet name="Sheet1" sheetId="2" r:id="rId2"/>
  </sheets>
  <definedNames>
    <definedName name="_xlnm.Print_Area" localSheetId="0">'ii6-1sitfinactif'!$A$1:$U$182</definedName>
    <definedName name="Zone_impres_MI">'ii6-1sitfinactif'!$A$1:$U$181</definedName>
  </definedNames>
  <calcPr calcId="145621"/>
</workbook>
</file>

<file path=xl/calcChain.xml><?xml version="1.0" encoding="utf-8"?>
<calcChain xmlns="http://schemas.openxmlformats.org/spreadsheetml/2006/main">
  <c r="U179" i="1" l="1"/>
  <c r="T179" i="1"/>
  <c r="S179" i="1"/>
  <c r="Q179" i="1"/>
  <c r="P179" i="1"/>
  <c r="N179" i="1"/>
  <c r="I179" i="1"/>
  <c r="G179" i="1"/>
  <c r="D179" i="1"/>
  <c r="S32" i="1" l="1"/>
  <c r="N32" i="1"/>
  <c r="T32" i="1" s="1"/>
  <c r="D32" i="1"/>
  <c r="U32" i="1" l="1"/>
  <c r="S56" i="1"/>
  <c r="N56" i="1"/>
  <c r="T56" i="1" s="1"/>
  <c r="D56" i="1"/>
  <c r="S178" i="1"/>
  <c r="T178" i="1"/>
  <c r="U178" i="1" s="1"/>
  <c r="N178" i="1"/>
  <c r="G178" i="1"/>
  <c r="D178" i="1"/>
  <c r="U56" i="1" l="1"/>
  <c r="T31" i="1"/>
  <c r="S31" i="1"/>
  <c r="N31" i="1"/>
  <c r="D31" i="1"/>
  <c r="S30" i="1"/>
  <c r="N30" i="1"/>
  <c r="T30" i="1" s="1"/>
  <c r="U30" i="1" s="1"/>
  <c r="D30" i="1"/>
  <c r="T29" i="1"/>
  <c r="U29" i="1" s="1"/>
  <c r="S29" i="1"/>
  <c r="N29" i="1"/>
  <c r="D29" i="1"/>
  <c r="S28" i="1"/>
  <c r="N28" i="1"/>
  <c r="T28" i="1" s="1"/>
  <c r="D28" i="1"/>
  <c r="S27" i="1"/>
  <c r="N27" i="1"/>
  <c r="T27" i="1" s="1"/>
  <c r="U27" i="1" s="1"/>
  <c r="D27" i="1"/>
  <c r="S26" i="1"/>
  <c r="N26" i="1"/>
  <c r="D26" i="1"/>
  <c r="S95" i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23" i="2"/>
  <c r="N95" i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19" i="2"/>
  <c r="BY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5" i="2"/>
  <c r="U31" i="1" l="1"/>
  <c r="T26" i="1"/>
  <c r="U26" i="1" s="1"/>
  <c r="U28" i="1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15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S177" i="1" l="1"/>
  <c r="N177" i="1"/>
  <c r="D177" i="1"/>
  <c r="T177" i="1" l="1"/>
  <c r="U177" i="1" s="1"/>
  <c r="N176" i="1"/>
  <c r="D176" i="1"/>
  <c r="S176" i="1" l="1"/>
  <c r="T176" i="1" s="1"/>
  <c r="U176" i="1" s="1"/>
  <c r="N175" i="1" l="1"/>
  <c r="D175" i="1"/>
  <c r="S175" i="1" l="1"/>
  <c r="D173" i="1"/>
  <c r="T175" i="1" l="1"/>
  <c r="U175" i="1" s="1"/>
  <c r="N173" i="1"/>
  <c r="S173" i="1"/>
  <c r="T173" i="1" l="1"/>
  <c r="U173" i="1" s="1"/>
  <c r="D172" i="1"/>
  <c r="S172" i="1" l="1"/>
  <c r="N172" i="1" l="1"/>
  <c r="T172" i="1" s="1"/>
  <c r="U172" i="1" s="1"/>
  <c r="D171" i="1" l="1"/>
  <c r="N171" i="1" l="1"/>
  <c r="S171" i="1"/>
  <c r="T171" i="1" l="1"/>
  <c r="U171" i="1" s="1"/>
  <c r="S170" i="1"/>
  <c r="N170" i="1"/>
  <c r="D170" i="1"/>
  <c r="T170" i="1" l="1"/>
  <c r="U170" i="1" s="1"/>
  <c r="S169" i="1" l="1"/>
  <c r="N169" i="1"/>
  <c r="D169" i="1"/>
  <c r="T169" i="1" l="1"/>
  <c r="U169" i="1" s="1"/>
  <c r="S168" i="1" l="1"/>
  <c r="N168" i="1"/>
  <c r="D168" i="1"/>
  <c r="T168" i="1" l="1"/>
  <c r="U168" i="1" s="1"/>
  <c r="N167" i="1" l="1"/>
  <c r="D167" i="1"/>
  <c r="S167" i="1" l="1"/>
  <c r="T167" i="1" l="1"/>
  <c r="U167" i="1" s="1"/>
  <c r="S166" i="1" l="1"/>
  <c r="N166" i="1"/>
  <c r="D166" i="1"/>
  <c r="T166" i="1" l="1"/>
  <c r="U166" i="1" s="1"/>
  <c r="S165" i="1"/>
  <c r="N165" i="1"/>
  <c r="D165" i="1"/>
  <c r="T165" i="1" l="1"/>
  <c r="U165" i="1" s="1"/>
  <c r="S164" i="1" l="1"/>
  <c r="N164" i="1"/>
  <c r="D164" i="1"/>
  <c r="T164" i="1" l="1"/>
  <c r="U164" i="1" s="1"/>
  <c r="S163" i="1" l="1"/>
  <c r="N163" i="1"/>
  <c r="D163" i="1"/>
  <c r="T163" i="1" l="1"/>
  <c r="U163" i="1" s="1"/>
  <c r="S162" i="1" l="1"/>
  <c r="N162" i="1"/>
  <c r="D162" i="1"/>
  <c r="T162" i="1" l="1"/>
  <c r="U162" i="1" s="1"/>
  <c r="D160" i="1" l="1"/>
  <c r="S160" i="1" l="1"/>
  <c r="N160" i="1"/>
  <c r="T160" i="1" l="1"/>
  <c r="U160" i="1" s="1"/>
  <c r="S159" i="1" l="1"/>
  <c r="N159" i="1"/>
  <c r="T159" i="1" l="1"/>
  <c r="U159" i="1" s="1"/>
  <c r="S158" i="1" l="1"/>
  <c r="N158" i="1"/>
  <c r="D158" i="1"/>
  <c r="T158" i="1" l="1"/>
  <c r="U158" i="1" s="1"/>
  <c r="N157" i="1" l="1"/>
  <c r="D157" i="1"/>
  <c r="S157" i="1" l="1"/>
  <c r="T157" i="1" l="1"/>
  <c r="U157" i="1" s="1"/>
  <c r="S156" i="1"/>
  <c r="N156" i="1"/>
  <c r="D156" i="1"/>
  <c r="T156" i="1" l="1"/>
  <c r="U156" i="1" s="1"/>
  <c r="S155" i="1" l="1"/>
  <c r="N155" i="1"/>
  <c r="D155" i="1"/>
  <c r="T155" i="1" l="1"/>
  <c r="U155" i="1" s="1"/>
  <c r="S154" i="1" l="1"/>
  <c r="N154" i="1"/>
  <c r="D154" i="1"/>
  <c r="T154" i="1" l="1"/>
  <c r="U154" i="1" s="1"/>
  <c r="N153" i="1"/>
  <c r="D153" i="1"/>
  <c r="S153" i="1" l="1"/>
  <c r="T153" i="1" s="1"/>
  <c r="U153" i="1" s="1"/>
  <c r="S152" i="1" l="1"/>
  <c r="N152" i="1"/>
  <c r="D152" i="1"/>
  <c r="T152" i="1" l="1"/>
  <c r="U152" i="1" s="1"/>
  <c r="S151" i="1" l="1"/>
  <c r="N151" i="1"/>
  <c r="D151" i="1"/>
  <c r="T151" i="1" l="1"/>
  <c r="U151" i="1" s="1"/>
  <c r="S150" i="1" l="1"/>
  <c r="N150" i="1"/>
  <c r="D150" i="1"/>
  <c r="T150" i="1" l="1"/>
  <c r="U150" i="1" s="1"/>
  <c r="S149" i="1" l="1"/>
  <c r="N149" i="1"/>
  <c r="D149" i="1"/>
  <c r="T149" i="1" l="1"/>
  <c r="U149" i="1" s="1"/>
  <c r="S147" i="1"/>
  <c r="N147" i="1"/>
  <c r="D147" i="1"/>
  <c r="T147" i="1" l="1"/>
  <c r="U147" i="1" s="1"/>
  <c r="D146" i="1"/>
  <c r="S146" i="1" l="1"/>
  <c r="N146" i="1"/>
  <c r="T146" i="1" l="1"/>
  <c r="U146" i="1" s="1"/>
  <c r="S145" i="1"/>
  <c r="N145" i="1"/>
  <c r="D145" i="1"/>
  <c r="T145" i="1" l="1"/>
  <c r="U145" i="1" s="1"/>
  <c r="S144" i="1" l="1"/>
  <c r="N144" i="1"/>
  <c r="D144" i="1"/>
  <c r="T144" i="1" l="1"/>
  <c r="U144" i="1" s="1"/>
  <c r="S143" i="1" l="1"/>
  <c r="N143" i="1"/>
  <c r="D143" i="1"/>
  <c r="T143" i="1" l="1"/>
  <c r="U143" i="1" s="1"/>
  <c r="S142" i="1" l="1"/>
  <c r="N142" i="1"/>
  <c r="D142" i="1"/>
  <c r="T142" i="1" l="1"/>
  <c r="U142" i="1" s="1"/>
  <c r="S141" i="1" l="1"/>
  <c r="N141" i="1"/>
  <c r="D141" i="1"/>
  <c r="T141" i="1" l="1"/>
  <c r="U141" i="1" s="1"/>
  <c r="S140" i="1" l="1"/>
  <c r="N140" i="1"/>
  <c r="D140" i="1"/>
  <c r="T140" i="1" l="1"/>
  <c r="U140" i="1" s="1"/>
  <c r="S139" i="1" l="1"/>
  <c r="N139" i="1"/>
  <c r="D139" i="1"/>
  <c r="T139" i="1" l="1"/>
  <c r="U139" i="1" s="1"/>
  <c r="S39" i="1" l="1"/>
  <c r="I39" i="1"/>
  <c r="N39" i="1" s="1"/>
  <c r="D39" i="1"/>
  <c r="S38" i="1"/>
  <c r="I38" i="1"/>
  <c r="N38" i="1" s="1"/>
  <c r="D38" i="1"/>
  <c r="S37" i="1"/>
  <c r="I37" i="1"/>
  <c r="N37" i="1" s="1"/>
  <c r="D37" i="1"/>
  <c r="T38" i="1" l="1"/>
  <c r="U38" i="1" s="1"/>
  <c r="T37" i="1"/>
  <c r="U37" i="1" s="1"/>
  <c r="T39" i="1"/>
  <c r="U39" i="1" s="1"/>
  <c r="S138" i="1" l="1"/>
  <c r="N138" i="1"/>
  <c r="D138" i="1"/>
  <c r="T138" i="1" l="1"/>
  <c r="U138" i="1" s="1"/>
  <c r="S137" i="1" l="1"/>
  <c r="N137" i="1"/>
  <c r="D137" i="1"/>
  <c r="T137" i="1" l="1"/>
  <c r="U137" i="1" s="1"/>
  <c r="S35" i="1"/>
  <c r="N35" i="1"/>
  <c r="T35" i="1" s="1"/>
  <c r="D35" i="1"/>
  <c r="S25" i="1"/>
  <c r="N25" i="1"/>
  <c r="D25" i="1"/>
  <c r="S24" i="1"/>
  <c r="N24" i="1"/>
  <c r="D24" i="1"/>
  <c r="T25" i="1" l="1"/>
  <c r="U25" i="1" s="1"/>
  <c r="T24" i="1"/>
  <c r="U24" i="1" s="1"/>
  <c r="U35" i="1"/>
  <c r="S59" i="1" l="1"/>
  <c r="S60" i="1"/>
  <c r="S61" i="1"/>
  <c r="S62" i="1"/>
  <c r="S63" i="1"/>
  <c r="S64" i="1"/>
  <c r="S65" i="1"/>
  <c r="S66" i="1"/>
  <c r="S67" i="1"/>
  <c r="S68" i="1"/>
  <c r="S69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S94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6" i="1"/>
  <c r="N59" i="1"/>
  <c r="N60" i="1"/>
  <c r="T60" i="1" s="1"/>
  <c r="N61" i="1"/>
  <c r="N62" i="1"/>
  <c r="T62" i="1" s="1"/>
  <c r="N63" i="1"/>
  <c r="N64" i="1"/>
  <c r="N65" i="1"/>
  <c r="N66" i="1"/>
  <c r="N67" i="1"/>
  <c r="N68" i="1"/>
  <c r="T68" i="1" s="1"/>
  <c r="N69" i="1"/>
  <c r="N71" i="1"/>
  <c r="T71" i="1" s="1"/>
  <c r="N72" i="1"/>
  <c r="N73" i="1"/>
  <c r="N74" i="1"/>
  <c r="N75" i="1"/>
  <c r="N76" i="1"/>
  <c r="N77" i="1"/>
  <c r="T77" i="1" s="1"/>
  <c r="N78" i="1"/>
  <c r="N79" i="1"/>
  <c r="T79" i="1" s="1"/>
  <c r="N80" i="1"/>
  <c r="N81" i="1"/>
  <c r="N82" i="1"/>
  <c r="N84" i="1"/>
  <c r="N85" i="1"/>
  <c r="N86" i="1"/>
  <c r="T86" i="1" s="1"/>
  <c r="N87" i="1"/>
  <c r="N88" i="1"/>
  <c r="T88" i="1" s="1"/>
  <c r="N89" i="1"/>
  <c r="N90" i="1"/>
  <c r="N91" i="1"/>
  <c r="N92" i="1"/>
  <c r="N93" i="1"/>
  <c r="N94" i="1"/>
  <c r="T94" i="1" s="1"/>
  <c r="N97" i="1"/>
  <c r="T97" i="1" s="1"/>
  <c r="N98" i="1"/>
  <c r="N99" i="1"/>
  <c r="N100" i="1"/>
  <c r="N101" i="1"/>
  <c r="N102" i="1"/>
  <c r="N103" i="1"/>
  <c r="N104" i="1"/>
  <c r="N105" i="1"/>
  <c r="T105" i="1" s="1"/>
  <c r="N106" i="1"/>
  <c r="N107" i="1"/>
  <c r="N108" i="1"/>
  <c r="N110" i="1"/>
  <c r="N111" i="1"/>
  <c r="N112" i="1"/>
  <c r="N113" i="1"/>
  <c r="N114" i="1"/>
  <c r="T114" i="1" s="1"/>
  <c r="N115" i="1"/>
  <c r="N116" i="1"/>
  <c r="N117" i="1"/>
  <c r="N118" i="1"/>
  <c r="N119" i="1"/>
  <c r="N120" i="1"/>
  <c r="N121" i="1"/>
  <c r="N123" i="1"/>
  <c r="T123" i="1" s="1"/>
  <c r="N124" i="1"/>
  <c r="N125" i="1"/>
  <c r="N126" i="1"/>
  <c r="N127" i="1"/>
  <c r="N128" i="1"/>
  <c r="T128" i="1" s="1"/>
  <c r="N129" i="1"/>
  <c r="N130" i="1"/>
  <c r="T130" i="1" s="1"/>
  <c r="N131" i="1"/>
  <c r="T131" i="1" s="1"/>
  <c r="N132" i="1"/>
  <c r="T132" i="1" s="1"/>
  <c r="N133" i="1"/>
  <c r="N134" i="1"/>
  <c r="T134" i="1" s="1"/>
  <c r="N136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6" i="1"/>
  <c r="T81" i="1" l="1"/>
  <c r="T73" i="1"/>
  <c r="T64" i="1"/>
  <c r="T90" i="1"/>
  <c r="T92" i="1"/>
  <c r="T84" i="1"/>
  <c r="T75" i="1"/>
  <c r="T66" i="1"/>
  <c r="T136" i="1"/>
  <c r="T110" i="1"/>
  <c r="T101" i="1"/>
  <c r="T118" i="1"/>
  <c r="T127" i="1"/>
  <c r="T133" i="1"/>
  <c r="T125" i="1"/>
  <c r="T116" i="1"/>
  <c r="T107" i="1"/>
  <c r="T99" i="1"/>
  <c r="T129" i="1"/>
  <c r="T120" i="1"/>
  <c r="T112" i="1"/>
  <c r="T103" i="1"/>
  <c r="T126" i="1"/>
  <c r="T124" i="1"/>
  <c r="T121" i="1"/>
  <c r="T119" i="1"/>
  <c r="T117" i="1"/>
  <c r="T115" i="1"/>
  <c r="T113" i="1"/>
  <c r="T111" i="1"/>
  <c r="T108" i="1"/>
  <c r="T106" i="1"/>
  <c r="T104" i="1"/>
  <c r="T102" i="1"/>
  <c r="T100" i="1"/>
  <c r="T98" i="1"/>
  <c r="T95" i="1"/>
  <c r="T93" i="1"/>
  <c r="T91" i="1"/>
  <c r="T89" i="1"/>
  <c r="T87" i="1"/>
  <c r="T85" i="1"/>
  <c r="T82" i="1"/>
  <c r="T80" i="1"/>
  <c r="T78" i="1"/>
  <c r="T76" i="1"/>
  <c r="T74" i="1"/>
  <c r="T72" i="1"/>
  <c r="T69" i="1"/>
  <c r="T67" i="1"/>
  <c r="T65" i="1"/>
  <c r="T63" i="1"/>
  <c r="T61" i="1"/>
  <c r="T59" i="1"/>
  <c r="U136" i="1" l="1"/>
  <c r="U133" i="1"/>
  <c r="U134" i="1"/>
  <c r="U132" i="1"/>
  <c r="U59" i="1" l="1"/>
  <c r="U60" i="1"/>
  <c r="U61" i="1"/>
  <c r="U62" i="1"/>
  <c r="U63" i="1"/>
  <c r="U64" i="1"/>
  <c r="U65" i="1"/>
  <c r="U66" i="1"/>
  <c r="U67" i="1"/>
  <c r="U68" i="1"/>
  <c r="U69" i="1"/>
  <c r="U71" i="1"/>
  <c r="U72" i="1"/>
  <c r="U73" i="1"/>
  <c r="U74" i="1"/>
  <c r="U75" i="1"/>
  <c r="U76" i="1"/>
  <c r="U77" i="1"/>
  <c r="U78" i="1"/>
  <c r="U79" i="1"/>
  <c r="U80" i="1"/>
  <c r="U81" i="1"/>
  <c r="U82" i="1"/>
  <c r="U84" i="1"/>
  <c r="U85" i="1"/>
  <c r="U86" i="1"/>
  <c r="U87" i="1"/>
  <c r="U88" i="1"/>
  <c r="U89" i="1"/>
  <c r="U90" i="1"/>
  <c r="U91" i="1"/>
  <c r="U92" i="1"/>
  <c r="U93" i="1"/>
  <c r="U94" i="1"/>
  <c r="U95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3" i="1"/>
  <c r="U124" i="1"/>
  <c r="U125" i="1"/>
  <c r="U126" i="1"/>
  <c r="U127" i="1"/>
  <c r="U128" i="1"/>
  <c r="U129" i="1"/>
  <c r="U130" i="1"/>
  <c r="U131" i="1"/>
  <c r="D58" i="1" l="1"/>
  <c r="S58" i="1" l="1"/>
  <c r="N58" i="1"/>
  <c r="T58" i="1" l="1"/>
  <c r="U58" i="1" s="1"/>
</calcChain>
</file>

<file path=xl/sharedStrings.xml><?xml version="1.0" encoding="utf-8"?>
<sst xmlns="http://schemas.openxmlformats.org/spreadsheetml/2006/main" count="325" uniqueCount="136">
  <si>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</si>
  <si>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</si>
  <si>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</si>
  <si>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</si>
  <si>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</si>
  <si>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</si>
  <si>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</si>
  <si>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</si>
  <si>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</si>
  <si>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</si>
  <si>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</si>
  <si>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</si>
  <si>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</si>
  <si>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</si>
  <si>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</si>
  <si>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</si>
  <si>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</si>
  <si>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</si>
  <si>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</si>
  <si>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</si>
  <si>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</si>
  <si>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</si>
  <si>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</si>
  <si>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</si>
  <si>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</si>
  <si>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</si>
  <si>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</si>
  <si>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</si>
  <si>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</si>
  <si>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</si>
  <si>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</si>
  <si>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</si>
  <si>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</si>
  <si>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</si>
  <si>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</si>
  <si>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</si>
  <si>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</si>
  <si>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</si>
  <si>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</si>
  <si>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</si>
  <si>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</si>
  <si>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</si>
  <si>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</si>
  <si>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</si>
  <si>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</si>
  <si>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</si>
  <si>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</si>
  <si>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</si>
  <si>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</si>
  <si>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</si>
  <si>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</si>
  <si>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</si>
  <si>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</si>
  <si>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</si>
  <si>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</si>
  <si>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</si>
  <si>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</si>
  <si>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</si>
  <si>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</si>
  <si>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</si>
  <si>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</si>
  <si>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</si>
  <si>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</si>
  <si>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</si>
  <si>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</si>
  <si>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</si>
  <si>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</si>
  <si>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</si>
  <si>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</si>
  <si>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</si>
  <si>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</si>
  <si>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</si>
  <si>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</si>
  <si>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</si>
  <si>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</si>
  <si>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</si>
  <si>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</si>
  <si>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</si>
  <si>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</si>
  <si>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</si>
  <si>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</si>
  <si>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</si>
  <si>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</si>
  <si>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</si>
  <si>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</si>
  <si>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</si>
  <si>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</si>
  <si>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</si>
  <si>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</si>
  <si>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</si>
  <si>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</si>
  <si>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</si>
  <si>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</si>
  <si>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</si>
  <si>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</si>
  <si>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</si>
  <si>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</si>
  <si>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</si>
  <si>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</si>
  <si>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</si>
  <si>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</si>
  <si>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</si>
  <si>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</si>
  <si>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</si>
  <si>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</si>
  <si>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</si>
  <si>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</si>
  <si>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</si>
  <si>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</si>
  <si>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</si>
  <si>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</si>
  <si>
    <t>2014 Septembre</t>
  </si>
  <si>
    <t>.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</si>
  <si>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</si>
  <si>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</si>
  <si>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</si>
  <si>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</si>
  <si>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</si>
  <si>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>2014 Décembre</t>
  </si>
  <si>
    <t>CREANCES NETTES SUR L'ETRANGER</t>
  </si>
  <si>
    <t>Source: Compilé sur base des données de la situation monétaire et des établissements financiers.</t>
  </si>
  <si>
    <r>
      <t>2017 Janvier</t>
    </r>
    <r>
      <rPr>
        <vertAlign val="superscript"/>
        <sz val="10"/>
        <rFont val="Helv"/>
      </rPr>
      <t>(p)</t>
    </r>
  </si>
  <si>
    <t>2015 Février</t>
  </si>
  <si>
    <r>
      <t xml:space="preserve">          Février</t>
    </r>
    <r>
      <rPr>
        <vertAlign val="superscript"/>
        <sz val="10"/>
        <rFont val="Helv"/>
      </rPr>
      <t>(p)</t>
    </r>
  </si>
  <si>
    <t>nets</t>
  </si>
  <si>
    <r>
      <t xml:space="preserve"> 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</si>
  <si>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</si>
  <si>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</si>
  <si>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>II.8.1</t>
  </si>
  <si>
    <r>
      <t xml:space="preserve">          Avril</t>
    </r>
    <r>
      <rPr>
        <vertAlign val="superscript"/>
        <sz val="10"/>
        <rFont val="Helv"/>
      </rPr>
      <t>(p)</t>
    </r>
  </si>
  <si>
    <t>2015 Avril</t>
  </si>
  <si>
    <t xml:space="preserve">         Novembre</t>
  </si>
  <si>
    <t xml:space="preserve">         Octobre</t>
  </si>
  <si>
    <t>2017 Mars (p)</t>
  </si>
  <si>
    <r>
      <t xml:space="preserve">          Mai</t>
    </r>
    <r>
      <rPr>
        <vertAlign val="superscript"/>
        <sz val="10"/>
        <rFont val="Helv"/>
      </rPr>
      <t>(p)</t>
    </r>
  </si>
  <si>
    <t>2015  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</si>
</sst>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.0"/>
    <numFmt numFmtId="167" formatCode="#,##0.0"/>
    <numFmt numFmtId="168" formatCode="#,##0.0_ ;\-#,##0.0\ "/>
    <numFmt numFmtId="169" formatCode="0_)"/>
  </numFmts>
  <fonts count="7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20"/>
      <name val="Times New Roman"/>
      <family val="1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30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/>
    <xf numFmtId="167" fontId="5" fillId="0" borderId="9" xfId="0" applyNumberFormat="1" applyFont="1" applyBorder="1" applyAlignment="1" applyProtection="1">
      <alignment horizontal="right"/>
    </xf>
    <xf numFmtId="167" fontId="5" fillId="0" borderId="9" xfId="0" applyNumberFormat="1" applyFont="1" applyFill="1" applyBorder="1" applyAlignment="1" applyProtection="1">
      <alignment horizontal="right"/>
    </xf>
    <xf numFmtId="167" fontId="6" fillId="0" borderId="9" xfId="0" applyNumberFormat="1" applyFont="1" applyBorder="1" applyAlignment="1" applyProtection="1">
      <alignment horizontal="right"/>
    </xf>
    <xf numFmtId="169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93"/>
  <sheetViews>
    <sheetView showGridLines="0" tabSelected="1" view="pageBreakPreview" zoomScale="70" zoomScaleNormal="100" zoomScaleSheetLayoutView="70" workbookViewId="0">
      <pane xSplit="1" ySplit="22" topLeftCell="P171" activePane="bottomRight" state="frozen"/>
      <selection pane="topRight" activeCell="B1" sqref="B1"/>
      <selection pane="bottomLeft" activeCell="A23" sqref="A23"/>
      <selection pane="bottomRight" activeCell="T187" sqref="T187"/>
    </sheetView>
  </sheetViews>
  <sheetFormatPr baseColWidth="10"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4.55468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8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59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21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Y2" s="6"/>
      <c r="Z2" s="6"/>
      <c r="AA2" s="6"/>
      <c r="AB2" s="6"/>
      <c r="AC2" s="6"/>
      <c r="AD2" s="6"/>
    </row>
    <row r="3" spans="1:30" ht="15.75" customHeight="1" x14ac:dyDescent="0.2">
      <c r="A3" s="121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0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0"/>
      <c r="S5" s="8"/>
      <c r="T5" s="11" t="s">
        <v>128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0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1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24" t="s">
        <v>67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18"/>
    </row>
    <row r="9" spans="1:30" x14ac:dyDescent="0.2">
      <c r="A9" s="102" t="s">
        <v>31</v>
      </c>
      <c r="B9" s="11" t="s">
        <v>119</v>
      </c>
      <c r="C9" s="106"/>
      <c r="D9" s="107"/>
      <c r="E9" s="8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05" t="s">
        <v>4</v>
      </c>
    </row>
    <row r="10" spans="1:30" x14ac:dyDescent="0.2">
      <c r="A10" s="103"/>
      <c r="B10" s="15"/>
      <c r="C10" s="15"/>
      <c r="D10" s="17"/>
      <c r="E10" s="29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105" t="s">
        <v>1</v>
      </c>
    </row>
    <row r="11" spans="1:30" ht="15.75" customHeight="1" x14ac:dyDescent="0.2">
      <c r="A11" s="102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0"/>
      <c r="O11" s="8"/>
      <c r="P11" s="7"/>
      <c r="Q11" s="8"/>
      <c r="R11" s="60"/>
      <c r="S11" s="8"/>
      <c r="T11" s="21"/>
      <c r="U11" s="23"/>
    </row>
    <row r="12" spans="1:30" ht="15.75" customHeight="1" x14ac:dyDescent="0.25">
      <c r="A12" s="102"/>
      <c r="B12" s="108" t="s">
        <v>5</v>
      </c>
      <c r="C12" s="110" t="s">
        <v>6</v>
      </c>
      <c r="D12" s="108" t="s">
        <v>5</v>
      </c>
      <c r="E12" s="8"/>
      <c r="F12" s="116" t="s">
        <v>59</v>
      </c>
      <c r="G12" s="119"/>
      <c r="H12" s="119"/>
      <c r="I12" s="119"/>
      <c r="J12" s="119"/>
      <c r="K12" s="119"/>
      <c r="L12" s="119"/>
      <c r="M12" s="119"/>
      <c r="N12" s="120"/>
      <c r="O12" s="8"/>
      <c r="P12" s="116" t="s">
        <v>7</v>
      </c>
      <c r="Q12" s="117"/>
      <c r="R12" s="117"/>
      <c r="S12" s="118"/>
      <c r="T12" s="33" t="s">
        <v>8</v>
      </c>
      <c r="U12" s="23"/>
    </row>
    <row r="13" spans="1:30" x14ac:dyDescent="0.2">
      <c r="A13" s="102"/>
      <c r="B13" s="109" t="s">
        <v>9</v>
      </c>
      <c r="C13" s="110" t="s">
        <v>10</v>
      </c>
      <c r="D13" s="108" t="s">
        <v>9</v>
      </c>
      <c r="E13" s="8"/>
      <c r="F13" s="24"/>
      <c r="G13" s="25"/>
      <c r="H13" s="25"/>
      <c r="I13" s="25"/>
      <c r="J13" s="25"/>
      <c r="K13" s="25"/>
      <c r="L13" s="25"/>
      <c r="M13" s="26"/>
      <c r="N13" s="80"/>
      <c r="O13" s="8"/>
      <c r="P13" s="7"/>
      <c r="Q13" s="8"/>
      <c r="R13" s="60"/>
      <c r="S13" s="8"/>
      <c r="T13" s="7"/>
      <c r="U13" s="23"/>
    </row>
    <row r="14" spans="1:30" x14ac:dyDescent="0.2">
      <c r="A14" s="102"/>
      <c r="B14" s="34"/>
      <c r="C14" s="35"/>
      <c r="D14" s="108" t="s">
        <v>124</v>
      </c>
      <c r="E14" s="8"/>
      <c r="F14" s="24"/>
      <c r="G14" s="25"/>
      <c r="H14" s="25"/>
      <c r="I14" s="25"/>
      <c r="J14" s="25"/>
      <c r="K14" s="25"/>
      <c r="L14" s="25"/>
      <c r="M14" s="26"/>
      <c r="N14" s="80"/>
      <c r="O14" s="8"/>
      <c r="P14" s="7"/>
      <c r="Q14" s="8"/>
      <c r="R14" s="60"/>
      <c r="S14" s="8"/>
      <c r="T14" s="7"/>
      <c r="U14" s="23"/>
    </row>
    <row r="15" spans="1:30" x14ac:dyDescent="0.2">
      <c r="A15" s="102"/>
      <c r="B15" s="10"/>
      <c r="C15" s="13"/>
      <c r="D15" s="36"/>
      <c r="E15" s="8"/>
      <c r="F15" s="77"/>
      <c r="G15" s="78"/>
      <c r="H15" s="78"/>
      <c r="I15" s="78"/>
      <c r="J15" s="78"/>
      <c r="K15" s="78"/>
      <c r="L15" s="78"/>
      <c r="M15" s="26"/>
      <c r="N15" s="79"/>
      <c r="O15" s="29"/>
      <c r="P15" s="37"/>
      <c r="Q15" s="29"/>
      <c r="R15" s="62"/>
      <c r="S15" s="29"/>
      <c r="T15" s="37"/>
      <c r="U15" s="28"/>
    </row>
    <row r="16" spans="1:30" x14ac:dyDescent="0.2">
      <c r="A16" s="102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3"/>
      <c r="S16" s="19"/>
      <c r="T16" s="7"/>
      <c r="U16" s="23"/>
    </row>
    <row r="17" spans="1:30" x14ac:dyDescent="0.2">
      <c r="A17" s="102"/>
      <c r="B17" s="39"/>
      <c r="C17" s="13"/>
      <c r="D17" s="40" t="s">
        <v>0</v>
      </c>
      <c r="E17" s="8"/>
      <c r="F17" s="32" t="s">
        <v>11</v>
      </c>
      <c r="G17" s="31" t="s">
        <v>48</v>
      </c>
      <c r="H17" s="32" t="s">
        <v>12</v>
      </c>
      <c r="I17" s="31" t="s">
        <v>13</v>
      </c>
      <c r="J17" s="31" t="s">
        <v>42</v>
      </c>
      <c r="K17" s="32" t="s">
        <v>45</v>
      </c>
      <c r="L17" s="31" t="s">
        <v>62</v>
      </c>
      <c r="M17" s="26" t="s">
        <v>14</v>
      </c>
      <c r="N17" s="23"/>
      <c r="O17" s="8"/>
      <c r="P17" s="58" t="s">
        <v>15</v>
      </c>
      <c r="Q17" s="31" t="s">
        <v>16</v>
      </c>
      <c r="R17" s="64" t="s">
        <v>54</v>
      </c>
      <c r="S17" s="32" t="s">
        <v>0</v>
      </c>
      <c r="T17" s="41" t="s">
        <v>0</v>
      </c>
      <c r="U17" s="23"/>
    </row>
    <row r="18" spans="1:30" x14ac:dyDescent="0.2">
      <c r="A18" s="102"/>
      <c r="B18" s="39"/>
      <c r="C18" s="13"/>
      <c r="D18" s="23"/>
      <c r="E18" s="8"/>
      <c r="F18" s="32" t="s">
        <v>17</v>
      </c>
      <c r="G18" s="31" t="s">
        <v>49</v>
      </c>
      <c r="H18" s="32" t="s">
        <v>19</v>
      </c>
      <c r="I18" s="31" t="s">
        <v>20</v>
      </c>
      <c r="J18" s="31" t="s">
        <v>43</v>
      </c>
      <c r="K18" s="32" t="s">
        <v>46</v>
      </c>
      <c r="L18" s="31" t="s">
        <v>61</v>
      </c>
      <c r="M18" s="26" t="s">
        <v>21</v>
      </c>
      <c r="N18" s="31" t="s">
        <v>8</v>
      </c>
      <c r="O18" s="8"/>
      <c r="P18" s="57" t="s">
        <v>22</v>
      </c>
      <c r="Q18" s="31" t="s">
        <v>23</v>
      </c>
      <c r="R18" s="64" t="s">
        <v>55</v>
      </c>
      <c r="S18" s="32" t="s">
        <v>8</v>
      </c>
      <c r="T18" s="7"/>
      <c r="U18" s="23"/>
    </row>
    <row r="19" spans="1:30" x14ac:dyDescent="0.2">
      <c r="A19" s="102" t="s">
        <v>32</v>
      </c>
      <c r="B19" s="10"/>
      <c r="C19" s="8"/>
      <c r="D19" s="23"/>
      <c r="E19" s="8"/>
      <c r="F19" s="8"/>
      <c r="G19" s="31" t="s">
        <v>18</v>
      </c>
      <c r="H19" s="32" t="s">
        <v>24</v>
      </c>
      <c r="I19" s="23"/>
      <c r="J19" s="23"/>
      <c r="K19" s="8"/>
      <c r="L19" s="31" t="s">
        <v>60</v>
      </c>
      <c r="M19" s="26" t="s">
        <v>25</v>
      </c>
      <c r="N19" s="23"/>
      <c r="O19" s="8"/>
      <c r="P19" s="32" t="s">
        <v>26</v>
      </c>
      <c r="Q19" s="31" t="s">
        <v>27</v>
      </c>
      <c r="R19" s="64" t="s">
        <v>56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28</v>
      </c>
      <c r="N20" s="23"/>
      <c r="O20" s="8"/>
      <c r="P20" s="57" t="s">
        <v>51</v>
      </c>
      <c r="Q20" s="31" t="s">
        <v>29</v>
      </c>
      <c r="R20" s="64" t="s">
        <v>57</v>
      </c>
      <c r="S20" s="32" t="s">
        <v>0</v>
      </c>
      <c r="T20" s="41" t="s">
        <v>0</v>
      </c>
      <c r="U20" s="31" t="s">
        <v>0</v>
      </c>
      <c r="V20" s="6"/>
    </row>
    <row r="21" spans="1:30" ht="0.75" customHeight="1" x14ac:dyDescent="0.2">
      <c r="A21" s="23" t="s">
        <v>32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4"/>
      <c r="S21" s="32"/>
      <c r="T21" s="41"/>
      <c r="U21" s="31"/>
      <c r="V21" s="6"/>
    </row>
    <row r="22" spans="1:30" ht="1.5" customHeight="1" x14ac:dyDescent="0.2">
      <c r="A22" s="28"/>
      <c r="B22" s="17"/>
      <c r="C22" s="15"/>
      <c r="D22" s="42"/>
      <c r="E22" s="15"/>
      <c r="F22" s="15"/>
      <c r="G22" s="42"/>
      <c r="H22" s="15"/>
      <c r="I22" s="42"/>
      <c r="J22" s="42"/>
      <c r="K22" s="15"/>
      <c r="L22" s="42"/>
      <c r="M22" s="16"/>
      <c r="N22" s="42"/>
      <c r="O22" s="15"/>
      <c r="P22" s="15"/>
      <c r="Q22" s="42"/>
      <c r="R22" s="65"/>
      <c r="S22" s="15"/>
      <c r="T22" s="14"/>
      <c r="U22" s="42"/>
    </row>
    <row r="23" spans="1:30" x14ac:dyDescent="0.2">
      <c r="A23" s="55"/>
      <c r="B23" s="44"/>
      <c r="C23" s="43"/>
      <c r="D23" s="44"/>
      <c r="E23" s="43"/>
      <c r="F23" s="43"/>
      <c r="G23" s="44"/>
      <c r="H23" s="43"/>
      <c r="I23" s="44"/>
      <c r="J23" s="44"/>
      <c r="K23" s="73"/>
      <c r="L23" s="44"/>
      <c r="M23" s="45"/>
      <c r="N23" s="44"/>
      <c r="O23" s="43"/>
      <c r="P23" s="43"/>
      <c r="Q23" s="44"/>
      <c r="R23" s="66"/>
      <c r="S23" s="43"/>
      <c r="T23" s="44"/>
      <c r="U23" s="44"/>
    </row>
    <row r="24" spans="1:30" hidden="1" x14ac:dyDescent="0.2">
      <c r="A24" s="81" t="s">
        <v>39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/>
      <c r="F24" s="46">
        <v>170798.9</v>
      </c>
      <c r="G24" s="47">
        <v>59394.8</v>
      </c>
      <c r="H24" s="46" t="s">
        <v>30</v>
      </c>
      <c r="I24" s="47">
        <v>10160.4</v>
      </c>
      <c r="J24" s="75">
        <v>0</v>
      </c>
      <c r="K24" s="72">
        <v>0</v>
      </c>
      <c r="L24" s="49">
        <v>-125950.69999999998</v>
      </c>
      <c r="M24" s="46">
        <v>-11736.2</v>
      </c>
      <c r="N24" s="47">
        <f t="shared" ref="N24:N25" si="1">SUM( (F24:M24))</f>
        <v>102667.20000000003</v>
      </c>
      <c r="O24" s="46"/>
      <c r="P24" s="46">
        <v>22280.7</v>
      </c>
      <c r="Q24" s="47">
        <v>290913.59999999998</v>
      </c>
      <c r="R24" s="52">
        <v>120.8</v>
      </c>
      <c r="S24" s="46">
        <f t="shared" ref="S24:S25" si="2">SUM(P24:R24)</f>
        <v>313315.09999999998</v>
      </c>
      <c r="T24" s="47">
        <f t="shared" ref="T24:T32" si="3">SUM(N24,S24)</f>
        <v>415982.3</v>
      </c>
      <c r="U24" s="47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1" t="s">
        <v>63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/>
      <c r="F25" s="46">
        <v>215622.30000000002</v>
      </c>
      <c r="G25" s="47">
        <v>100906.6</v>
      </c>
      <c r="H25" s="46" t="s">
        <v>30</v>
      </c>
      <c r="I25" s="47">
        <v>11980.5</v>
      </c>
      <c r="J25" s="52" t="s">
        <v>30</v>
      </c>
      <c r="K25" s="53" t="s">
        <v>30</v>
      </c>
      <c r="L25" s="49">
        <v>-134063.79999999999</v>
      </c>
      <c r="M25" s="46">
        <v>-14842.5</v>
      </c>
      <c r="N25" s="47">
        <f t="shared" si="1"/>
        <v>179603.10000000003</v>
      </c>
      <c r="O25" s="46"/>
      <c r="P25" s="46">
        <v>9204.2000000000025</v>
      </c>
      <c r="Q25" s="47">
        <v>355047.5</v>
      </c>
      <c r="R25" s="52">
        <v>497.1</v>
      </c>
      <c r="S25" s="46">
        <f t="shared" si="2"/>
        <v>364748.79999999999</v>
      </c>
      <c r="T25" s="47">
        <f t="shared" si="3"/>
        <v>544351.9</v>
      </c>
      <c r="U25" s="47">
        <f t="shared" si="4"/>
        <v>807084.70000000019</v>
      </c>
      <c r="Y25" s="6"/>
      <c r="Z25" s="6"/>
      <c r="AA25" s="6"/>
      <c r="AB25" s="6"/>
      <c r="AC25" s="6"/>
      <c r="AD25" s="6"/>
    </row>
    <row r="26" spans="1:30" s="68" customFormat="1" ht="12" hidden="1" customHeight="1" x14ac:dyDescent="0.2">
      <c r="A26" s="82" t="s">
        <v>64</v>
      </c>
      <c r="B26" s="99">
        <v>581195.19999999995</v>
      </c>
      <c r="C26" s="100">
        <v>-328494.40000000002</v>
      </c>
      <c r="D26" s="96">
        <f t="shared" ref="D26:D28" si="5">SUM(B26:C26)</f>
        <v>252700.79999999993</v>
      </c>
      <c r="E26" s="100"/>
      <c r="F26" s="100">
        <v>19134.2</v>
      </c>
      <c r="G26" s="99">
        <v>109938.3</v>
      </c>
      <c r="H26" s="100" t="s">
        <v>30</v>
      </c>
      <c r="I26" s="99">
        <v>14177.3</v>
      </c>
      <c r="J26" s="69">
        <v>88925</v>
      </c>
      <c r="K26" s="99">
        <v>145130.9</v>
      </c>
      <c r="L26" s="70">
        <v>-154535.1</v>
      </c>
      <c r="M26" s="100">
        <v>-11562.5</v>
      </c>
      <c r="N26" s="96">
        <f>SUM( (F26:M26))</f>
        <v>211208.09999999995</v>
      </c>
      <c r="O26" s="100"/>
      <c r="P26" s="100">
        <v>9602.8000000000011</v>
      </c>
      <c r="Q26" s="99">
        <v>501394</v>
      </c>
      <c r="R26" s="99">
        <v>599.4</v>
      </c>
      <c r="S26" s="95">
        <f>SUM(P26:R26)</f>
        <v>511596.2</v>
      </c>
      <c r="T26" s="96">
        <f t="shared" si="3"/>
        <v>722804.29999999993</v>
      </c>
      <c r="U26" s="99">
        <f t="shared" si="4"/>
        <v>975505.09999999986</v>
      </c>
      <c r="V26" s="5"/>
      <c r="W26" s="5"/>
      <c r="Y26" s="71"/>
      <c r="Z26" s="71"/>
      <c r="AA26" s="71"/>
      <c r="AB26" s="71"/>
      <c r="AC26" s="71"/>
      <c r="AD26" s="71"/>
    </row>
    <row r="27" spans="1:30" ht="10.5" hidden="1" customHeight="1" x14ac:dyDescent="0.2">
      <c r="A27" s="76" t="s">
        <v>65</v>
      </c>
      <c r="B27" s="96">
        <v>586011.4</v>
      </c>
      <c r="C27" s="95">
        <v>-381573.7</v>
      </c>
      <c r="D27" s="96">
        <f t="shared" si="5"/>
        <v>204437.7</v>
      </c>
      <c r="E27" s="95"/>
      <c r="F27" s="100">
        <v>86260.6</v>
      </c>
      <c r="G27" s="96">
        <v>85318.2</v>
      </c>
      <c r="H27" s="95" t="s">
        <v>30</v>
      </c>
      <c r="I27" s="99">
        <v>14746.9</v>
      </c>
      <c r="J27" s="97">
        <v>94325</v>
      </c>
      <c r="K27" s="96">
        <v>141433.29999999999</v>
      </c>
      <c r="L27" s="98">
        <v>-175851.7</v>
      </c>
      <c r="M27" s="95">
        <v>-13875.9</v>
      </c>
      <c r="N27" s="96">
        <f t="shared" ref="N27:N28" si="6">SUM( (F27:M27))</f>
        <v>232356.39999999994</v>
      </c>
      <c r="O27" s="95"/>
      <c r="P27" s="95">
        <v>4977.5</v>
      </c>
      <c r="Q27" s="96">
        <v>659844.60000000009</v>
      </c>
      <c r="R27" s="99">
        <v>1021.9000000000001</v>
      </c>
      <c r="S27" s="95">
        <f t="shared" ref="S27:S32" si="7">SUM(P27:R27)</f>
        <v>665844.00000000012</v>
      </c>
      <c r="T27" s="96">
        <f t="shared" si="3"/>
        <v>898200.4</v>
      </c>
      <c r="U27" s="96">
        <f t="shared" si="4"/>
        <v>1102638.1000000001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6" t="s">
        <v>66</v>
      </c>
      <c r="B28" s="96">
        <v>677706</v>
      </c>
      <c r="C28" s="95">
        <v>-481881.1</v>
      </c>
      <c r="D28" s="96">
        <f t="shared" si="5"/>
        <v>195824.90000000002</v>
      </c>
      <c r="E28" s="95"/>
      <c r="F28" s="100">
        <v>155251.9</v>
      </c>
      <c r="G28" s="96">
        <v>49858.100000000006</v>
      </c>
      <c r="H28" s="95"/>
      <c r="I28" s="99">
        <v>17982.400000000001</v>
      </c>
      <c r="J28" s="97">
        <v>117037.4</v>
      </c>
      <c r="K28" s="96">
        <v>137735.70000000001</v>
      </c>
      <c r="L28" s="98">
        <v>-182922.59999999998</v>
      </c>
      <c r="M28" s="95">
        <v>-17599.900000000001</v>
      </c>
      <c r="N28" s="96">
        <f t="shared" si="6"/>
        <v>277343</v>
      </c>
      <c r="O28" s="95"/>
      <c r="P28" s="95">
        <v>24996.400000000001</v>
      </c>
      <c r="Q28" s="96">
        <v>732198</v>
      </c>
      <c r="R28" s="99">
        <v>1057.9000000000001</v>
      </c>
      <c r="S28" s="95">
        <f t="shared" si="7"/>
        <v>758252.3</v>
      </c>
      <c r="T28" s="96">
        <f t="shared" si="3"/>
        <v>1035595.3</v>
      </c>
      <c r="U28" s="96">
        <f t="shared" si="4"/>
        <v>1231420.2000000002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6" t="s">
        <v>68</v>
      </c>
      <c r="B29" s="96">
        <v>702734.69999999984</v>
      </c>
      <c r="C29" s="95">
        <v>-473407</v>
      </c>
      <c r="D29" s="96">
        <f t="shared" ref="D29" si="8">SUM(B29:C29)</f>
        <v>229327.69999999984</v>
      </c>
      <c r="E29" s="95"/>
      <c r="F29" s="100">
        <v>0</v>
      </c>
      <c r="G29" s="96">
        <v>109019.90000000001</v>
      </c>
      <c r="H29" s="95"/>
      <c r="I29" s="99">
        <v>18506.300000000003</v>
      </c>
      <c r="J29" s="97">
        <v>107284.3</v>
      </c>
      <c r="K29" s="96">
        <v>289290</v>
      </c>
      <c r="L29" s="98">
        <v>-227231.40000000002</v>
      </c>
      <c r="M29" s="95">
        <v>-23180.3</v>
      </c>
      <c r="N29" s="96">
        <f t="shared" ref="N29" si="9">SUM( (F29:M29))</f>
        <v>273688.8</v>
      </c>
      <c r="O29" s="95"/>
      <c r="P29" s="95">
        <v>36734.1</v>
      </c>
      <c r="Q29" s="96">
        <v>806539.10000000021</v>
      </c>
      <c r="R29" s="99">
        <v>2469.1999999999998</v>
      </c>
      <c r="S29" s="95">
        <f t="shared" si="7"/>
        <v>845742.40000000014</v>
      </c>
      <c r="T29" s="96">
        <f t="shared" si="3"/>
        <v>1119431.2000000002</v>
      </c>
      <c r="U29" s="96">
        <f t="shared" si="4"/>
        <v>1348758.9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6" t="s">
        <v>82</v>
      </c>
      <c r="B30" s="96">
        <v>700883.1</v>
      </c>
      <c r="C30" s="95">
        <v>-520670.4</v>
      </c>
      <c r="D30" s="96">
        <f t="shared" ref="D30" si="10">SUM(B30:C30)</f>
        <v>180212.69999999995</v>
      </c>
      <c r="E30" s="95"/>
      <c r="F30" s="100">
        <v>55186.9</v>
      </c>
      <c r="G30" s="96">
        <v>147702.70000000001</v>
      </c>
      <c r="H30" s="95"/>
      <c r="I30" s="99">
        <v>49269.8</v>
      </c>
      <c r="J30" s="97">
        <v>106976.2</v>
      </c>
      <c r="K30" s="96">
        <v>285900.5</v>
      </c>
      <c r="L30" s="98">
        <v>-239445.49999999994</v>
      </c>
      <c r="M30" s="95">
        <v>-23004.400000000001</v>
      </c>
      <c r="N30" s="96">
        <f t="shared" ref="N30" si="11">SUM( (F30:M30))</f>
        <v>382586.20000000013</v>
      </c>
      <c r="O30" s="95"/>
      <c r="P30" s="95">
        <v>41416.400000000001</v>
      </c>
      <c r="Q30" s="96">
        <v>887248.7</v>
      </c>
      <c r="R30" s="99">
        <v>3449.2999999999997</v>
      </c>
      <c r="S30" s="95">
        <f t="shared" si="7"/>
        <v>932114.4</v>
      </c>
      <c r="T30" s="96">
        <f t="shared" si="3"/>
        <v>1314700.6000000001</v>
      </c>
      <c r="U30" s="96">
        <f t="shared" si="4"/>
        <v>1494913.3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6" t="s">
        <v>103</v>
      </c>
      <c r="B31" s="96">
        <v>428918.6</v>
      </c>
      <c r="C31" s="95">
        <v>-505119.9</v>
      </c>
      <c r="D31" s="96">
        <f t="shared" ref="D31" si="12">SUM(B31:C31)</f>
        <v>-76201.300000000047</v>
      </c>
      <c r="E31" s="95"/>
      <c r="F31" s="100">
        <v>273246</v>
      </c>
      <c r="G31" s="96">
        <v>254809.2</v>
      </c>
      <c r="H31" s="95"/>
      <c r="I31" s="99">
        <v>50048.700000000004</v>
      </c>
      <c r="J31" s="97">
        <v>90564.7</v>
      </c>
      <c r="K31" s="96">
        <v>277913.90000000002</v>
      </c>
      <c r="L31" s="98">
        <v>-234159.8</v>
      </c>
      <c r="M31" s="95">
        <v>-26252.799999999996</v>
      </c>
      <c r="N31" s="96">
        <f t="shared" ref="N31" si="13">SUM( (F31:M31))</f>
        <v>686169.89999999991</v>
      </c>
      <c r="O31" s="95"/>
      <c r="P31" s="95">
        <v>7061.0999999999995</v>
      </c>
      <c r="Q31" s="96">
        <v>904221.5</v>
      </c>
      <c r="R31" s="99">
        <v>27.1</v>
      </c>
      <c r="S31" s="95">
        <f t="shared" si="7"/>
        <v>911309.7</v>
      </c>
      <c r="T31" s="96">
        <f t="shared" si="3"/>
        <v>1597479.5999999999</v>
      </c>
      <c r="U31" s="96">
        <f t="shared" si="4"/>
        <v>1521278.2999999998</v>
      </c>
      <c r="Y31" s="94"/>
      <c r="Z31" s="94"/>
      <c r="AA31" s="94"/>
      <c r="AB31" s="94"/>
      <c r="AC31" s="94"/>
      <c r="AD31" s="94"/>
    </row>
    <row r="32" spans="1:30" x14ac:dyDescent="0.2">
      <c r="A32" s="115">
        <v>2016</v>
      </c>
      <c r="B32" s="96">
        <v>291920.8</v>
      </c>
      <c r="C32" s="95">
        <v>-468775.10000000003</v>
      </c>
      <c r="D32" s="96">
        <f>SUM(B32:C32)</f>
        <v>-176854.30000000005</v>
      </c>
      <c r="E32" s="95"/>
      <c r="F32" s="100">
        <v>134973.1</v>
      </c>
      <c r="G32" s="96">
        <v>438079.6</v>
      </c>
      <c r="H32" s="95"/>
      <c r="I32" s="99">
        <v>37099.5</v>
      </c>
      <c r="J32" s="97">
        <v>73845.100000000006</v>
      </c>
      <c r="K32" s="96">
        <v>543481.59999999998</v>
      </c>
      <c r="L32" s="98">
        <v>-292133.39999999997</v>
      </c>
      <c r="M32" s="95">
        <v>-30343.700000000004</v>
      </c>
      <c r="N32" s="96">
        <f t="shared" ref="N32" si="14">SUM( (F32:M32))</f>
        <v>905001.8</v>
      </c>
      <c r="O32" s="95"/>
      <c r="P32" s="95">
        <v>7680.5</v>
      </c>
      <c r="Q32" s="96">
        <v>958051.50000000012</v>
      </c>
      <c r="R32" s="99">
        <v>57.6</v>
      </c>
      <c r="S32" s="95">
        <f t="shared" si="7"/>
        <v>965789.60000000009</v>
      </c>
      <c r="T32" s="96">
        <f t="shared" si="3"/>
        <v>1870791.4000000001</v>
      </c>
      <c r="U32" s="96">
        <f>SUM(D32,T32)</f>
        <v>1693937.1</v>
      </c>
      <c r="Y32" s="94"/>
      <c r="Z32" s="94"/>
      <c r="AA32" s="94"/>
      <c r="AB32" s="94"/>
      <c r="AC32" s="94"/>
      <c r="AD32" s="94"/>
    </row>
    <row r="33" spans="1:30" ht="11.25" customHeight="1" x14ac:dyDescent="0.2">
      <c r="A33" s="76"/>
      <c r="B33" s="47"/>
      <c r="C33" s="46"/>
      <c r="D33" s="47"/>
      <c r="E33" s="46"/>
      <c r="F33" s="46"/>
      <c r="G33" s="47"/>
      <c r="H33" s="46"/>
      <c r="I33" s="47"/>
      <c r="J33" s="47"/>
      <c r="K33" s="74"/>
      <c r="L33" s="49"/>
      <c r="M33" s="46"/>
      <c r="N33" s="47"/>
      <c r="O33" s="46"/>
      <c r="P33" s="46"/>
      <c r="Q33" s="47"/>
      <c r="R33" s="52"/>
      <c r="S33" s="46"/>
      <c r="T33" s="47"/>
      <c r="U33" s="47"/>
      <c r="Y33" s="6"/>
      <c r="Z33" s="6"/>
      <c r="AA33" s="6"/>
      <c r="AB33" s="6"/>
      <c r="AC33" s="6"/>
      <c r="AD33" s="6"/>
    </row>
    <row r="34" spans="1:30" ht="16.5" hidden="1" customHeight="1" x14ac:dyDescent="0.2">
      <c r="A34" s="54"/>
      <c r="B34" s="47"/>
      <c r="C34" s="46"/>
      <c r="D34" s="47"/>
      <c r="E34" s="46"/>
      <c r="F34" s="53"/>
      <c r="G34" s="47"/>
      <c r="H34" s="46"/>
      <c r="I34" s="52"/>
      <c r="J34" s="47"/>
      <c r="K34" s="74"/>
      <c r="L34" s="49"/>
      <c r="M34" s="46"/>
      <c r="N34" s="47"/>
      <c r="O34" s="46"/>
      <c r="P34" s="46"/>
      <c r="Q34" s="47"/>
      <c r="R34" s="52"/>
      <c r="S34" s="46"/>
      <c r="T34" s="47"/>
      <c r="U34" s="47"/>
      <c r="Y34" s="6"/>
      <c r="Z34" s="6"/>
      <c r="AA34" s="6"/>
      <c r="AB34" s="6"/>
      <c r="AC34" s="6"/>
      <c r="AD34" s="6"/>
    </row>
    <row r="35" spans="1:30" ht="12.75" hidden="1" customHeight="1" x14ac:dyDescent="0.2">
      <c r="A35" s="56" t="s">
        <v>98</v>
      </c>
      <c r="B35" s="47">
        <v>677706</v>
      </c>
      <c r="C35" s="46">
        <v>-481881.1</v>
      </c>
      <c r="D35" s="47">
        <f t="shared" ref="D35" si="15">SUM(B35:C35)</f>
        <v>195824.90000000002</v>
      </c>
      <c r="E35" s="46"/>
      <c r="F35" s="53">
        <v>155251.9</v>
      </c>
      <c r="G35" s="47">
        <v>49858.100000000006</v>
      </c>
      <c r="H35" s="46"/>
      <c r="I35" s="52">
        <v>18665.699999999997</v>
      </c>
      <c r="J35" s="48">
        <v>117037.4</v>
      </c>
      <c r="K35" s="47">
        <v>137735.70000000001</v>
      </c>
      <c r="L35" s="49">
        <v>-182015.08600000001</v>
      </c>
      <c r="M35" s="46">
        <v>-18296</v>
      </c>
      <c r="N35" s="47">
        <f t="shared" ref="N35" si="16">SUM( (F35:M35))</f>
        <v>278237.71399999998</v>
      </c>
      <c r="O35" s="46"/>
      <c r="P35" s="46">
        <v>7690</v>
      </c>
      <c r="Q35" s="47">
        <v>695414.6</v>
      </c>
      <c r="R35" s="52">
        <v>1057.9000000000001</v>
      </c>
      <c r="S35" s="46">
        <f t="shared" ref="S35" si="17">SUM(P35:R35)</f>
        <v>704162.5</v>
      </c>
      <c r="T35" s="47">
        <f t="shared" ref="T35" si="18">SUM(N35,S35)</f>
        <v>982400.21399999992</v>
      </c>
      <c r="U35" s="47">
        <f t="shared" ref="U35" si="19">SUM(D35,T35)</f>
        <v>1178225.1140000001</v>
      </c>
      <c r="Y35" s="6"/>
      <c r="Z35" s="6"/>
      <c r="AA35" s="6"/>
      <c r="AB35" s="6"/>
      <c r="AC35" s="6"/>
      <c r="AD35" s="6"/>
    </row>
    <row r="36" spans="1:30" ht="12.75" hidden="1" customHeight="1" x14ac:dyDescent="0.25">
      <c r="A36" s="101" t="s">
        <v>100</v>
      </c>
      <c r="B36" s="96">
        <v>669812.40000000014</v>
      </c>
      <c r="C36" s="95">
        <v>-472765.4</v>
      </c>
      <c r="D36" s="96">
        <v>197047.00000000012</v>
      </c>
      <c r="E36" s="95"/>
      <c r="F36" s="100" t="s">
        <v>30</v>
      </c>
      <c r="G36" s="96">
        <v>47661.399999999994</v>
      </c>
      <c r="H36" s="95"/>
      <c r="I36" s="99">
        <v>19554.399999999998</v>
      </c>
      <c r="J36" s="97">
        <v>112857.5</v>
      </c>
      <c r="K36" s="96">
        <v>292063.09999999998</v>
      </c>
      <c r="L36" s="98">
        <v>-205440.2</v>
      </c>
      <c r="M36" s="95">
        <v>-23122.7</v>
      </c>
      <c r="N36" s="96">
        <v>243573.49999999994</v>
      </c>
      <c r="O36" s="95"/>
      <c r="P36" s="95">
        <v>7262.1</v>
      </c>
      <c r="Q36" s="96">
        <v>733058.8</v>
      </c>
      <c r="R36" s="99">
        <v>1398.1999999999998</v>
      </c>
      <c r="S36" s="95">
        <v>741719.1</v>
      </c>
      <c r="T36" s="96">
        <v>985292.59999999986</v>
      </c>
      <c r="U36" s="96">
        <v>1182339.6000000001</v>
      </c>
      <c r="V36" s="93"/>
      <c r="W36" s="93"/>
      <c r="X36" s="93"/>
      <c r="Y36" s="94"/>
      <c r="Z36" s="94"/>
      <c r="AA36" s="94"/>
      <c r="AB36" s="94"/>
      <c r="AC36" s="94"/>
      <c r="AD36" s="94"/>
    </row>
    <row r="37" spans="1:30" ht="12.75" hidden="1" customHeight="1" x14ac:dyDescent="0.2">
      <c r="A37" s="54" t="s">
        <v>105</v>
      </c>
      <c r="B37" s="47">
        <v>593764.5</v>
      </c>
      <c r="C37" s="46">
        <v>-435675.79999999993</v>
      </c>
      <c r="D37" s="47">
        <f t="shared" ref="D37:D39" si="20">SUM(B37:C37)</f>
        <v>158088.70000000007</v>
      </c>
      <c r="E37" s="46"/>
      <c r="F37" s="53" t="s">
        <v>30</v>
      </c>
      <c r="G37" s="47">
        <v>70934.600000000006</v>
      </c>
      <c r="H37" s="46"/>
      <c r="I37" s="52">
        <f>17430.8+1294.8+1041.2+2.8</f>
        <v>19769.599999999999</v>
      </c>
      <c r="J37" s="48">
        <v>108677.6</v>
      </c>
      <c r="K37" s="47">
        <v>291138.8</v>
      </c>
      <c r="L37" s="49">
        <v>-188396.90000000002</v>
      </c>
      <c r="M37" s="46">
        <v>-15910.9</v>
      </c>
      <c r="N37" s="47">
        <f t="shared" ref="N37:N39" si="21">SUM( (F37:M37))</f>
        <v>286212.79999999993</v>
      </c>
      <c r="O37" s="46"/>
      <c r="P37" s="46">
        <v>7364.7</v>
      </c>
      <c r="Q37" s="47">
        <v>739672.1</v>
      </c>
      <c r="R37" s="52">
        <v>1401.7</v>
      </c>
      <c r="S37" s="46">
        <f t="shared" ref="S37:S39" si="22">SUM(P37:R37)</f>
        <v>748438.49999999988</v>
      </c>
      <c r="T37" s="47">
        <f t="shared" ref="T37:T39" si="23">SUM(N37,S37)</f>
        <v>1034651.2999999998</v>
      </c>
      <c r="U37" s="47">
        <f t="shared" ref="U37:U39" si="24">SUM(D37,T37)</f>
        <v>1192740</v>
      </c>
      <c r="Y37" s="6"/>
      <c r="Z37" s="6"/>
      <c r="AA37" s="6"/>
      <c r="AB37" s="6"/>
      <c r="AC37" s="6"/>
      <c r="AD37" s="6"/>
    </row>
    <row r="38" spans="1:30" ht="12.75" hidden="1" customHeight="1" x14ac:dyDescent="0.2">
      <c r="A38" s="54" t="s">
        <v>94</v>
      </c>
      <c r="B38" s="47">
        <v>642817.80000000005</v>
      </c>
      <c r="C38" s="46">
        <v>-478377.5</v>
      </c>
      <c r="D38" s="47">
        <f t="shared" si="20"/>
        <v>164440.30000000005</v>
      </c>
      <c r="E38" s="46"/>
      <c r="F38" s="53" t="s">
        <v>30</v>
      </c>
      <c r="G38" s="47">
        <v>104499.4</v>
      </c>
      <c r="H38" s="46"/>
      <c r="I38" s="52">
        <f>21844.2+582.5+550.7</f>
        <v>22977.4</v>
      </c>
      <c r="J38" s="48">
        <v>107284.3</v>
      </c>
      <c r="K38" s="47">
        <v>290214.40000000002</v>
      </c>
      <c r="L38" s="49">
        <v>-211524.6</v>
      </c>
      <c r="M38" s="46">
        <v>-21460.2</v>
      </c>
      <c r="N38" s="47">
        <f t="shared" si="21"/>
        <v>291990.7</v>
      </c>
      <c r="O38" s="46"/>
      <c r="P38" s="46">
        <v>11025.9</v>
      </c>
      <c r="Q38" s="47">
        <v>776088</v>
      </c>
      <c r="R38" s="52">
        <v>2197.5</v>
      </c>
      <c r="S38" s="46">
        <f t="shared" si="22"/>
        <v>789311.4</v>
      </c>
      <c r="T38" s="47">
        <f t="shared" si="23"/>
        <v>1081302.1000000001</v>
      </c>
      <c r="U38" s="47">
        <f t="shared" si="24"/>
        <v>1245742.4000000001</v>
      </c>
      <c r="Y38" s="6"/>
      <c r="Z38" s="6"/>
      <c r="AA38" s="6"/>
      <c r="AB38" s="6"/>
      <c r="AC38" s="6"/>
      <c r="AD38" s="6"/>
    </row>
    <row r="39" spans="1:30" ht="12.75" hidden="1" customHeight="1" x14ac:dyDescent="0.2">
      <c r="A39" s="54" t="s">
        <v>97</v>
      </c>
      <c r="B39" s="47">
        <v>702734.69999999984</v>
      </c>
      <c r="C39" s="46">
        <v>-473309.8</v>
      </c>
      <c r="D39" s="47">
        <f t="shared" si="20"/>
        <v>229424.89999999985</v>
      </c>
      <c r="E39" s="46"/>
      <c r="F39" s="53" t="s">
        <v>30</v>
      </c>
      <c r="G39" s="47">
        <v>109019.90000000001</v>
      </c>
      <c r="H39" s="46"/>
      <c r="I39" s="52">
        <f>17922.9+539.1+609.8</f>
        <v>19071.8</v>
      </c>
      <c r="J39" s="48">
        <v>107284.3</v>
      </c>
      <c r="K39" s="47">
        <v>289290</v>
      </c>
      <c r="L39" s="49">
        <v>-225785.80000000002</v>
      </c>
      <c r="M39" s="46">
        <v>-23790.1</v>
      </c>
      <c r="N39" s="47">
        <f t="shared" si="21"/>
        <v>275090.09999999998</v>
      </c>
      <c r="O39" s="46"/>
      <c r="P39" s="46">
        <v>9135</v>
      </c>
      <c r="Q39" s="47">
        <v>762034.60000000021</v>
      </c>
      <c r="R39" s="52">
        <v>2469.1999999999998</v>
      </c>
      <c r="S39" s="46">
        <f t="shared" si="22"/>
        <v>773638.80000000016</v>
      </c>
      <c r="T39" s="47">
        <f t="shared" si="23"/>
        <v>1048728.9000000001</v>
      </c>
      <c r="U39" s="47">
        <f t="shared" si="24"/>
        <v>1278153.8</v>
      </c>
      <c r="Y39" s="6"/>
      <c r="Z39" s="6"/>
      <c r="AA39" s="6"/>
      <c r="AB39" s="6"/>
      <c r="AC39" s="6"/>
      <c r="AD39" s="6"/>
    </row>
    <row r="40" spans="1:30" ht="12.75" hidden="1" customHeight="1" x14ac:dyDescent="0.2">
      <c r="A40" s="54"/>
      <c r="B40" s="47"/>
      <c r="C40" s="46"/>
      <c r="D40" s="47"/>
      <c r="E40" s="46"/>
      <c r="F40" s="53"/>
      <c r="G40" s="47"/>
      <c r="H40" s="46"/>
      <c r="I40" s="52"/>
      <c r="J40" s="48"/>
      <c r="K40" s="74"/>
      <c r="L40" s="49"/>
      <c r="M40" s="46"/>
      <c r="N40" s="47"/>
      <c r="O40" s="46"/>
      <c r="P40" s="46"/>
      <c r="Q40" s="47"/>
      <c r="R40" s="52"/>
      <c r="S40" s="46"/>
      <c r="T40" s="47"/>
      <c r="U40" s="47"/>
      <c r="Y40" s="6"/>
      <c r="Z40" s="6"/>
      <c r="AA40" s="6"/>
      <c r="AB40" s="6"/>
      <c r="AC40" s="6"/>
      <c r="AD40" s="6"/>
    </row>
    <row r="41" spans="1:30" ht="12.75" customHeight="1" x14ac:dyDescent="0.2">
      <c r="A41" s="56" t="s">
        <v>69</v>
      </c>
      <c r="B41" s="96">
        <v>708261.20000000007</v>
      </c>
      <c r="C41" s="95">
        <v>-497741.45</v>
      </c>
      <c r="D41" s="96">
        <v>210519.75000000006</v>
      </c>
      <c r="E41" s="95"/>
      <c r="F41" s="100">
        <v>8513</v>
      </c>
      <c r="G41" s="96">
        <v>108771.9</v>
      </c>
      <c r="H41" s="95"/>
      <c r="I41" s="99">
        <v>13377.35</v>
      </c>
      <c r="J41" s="97">
        <v>107284.3</v>
      </c>
      <c r="K41" s="96">
        <v>288673.7</v>
      </c>
      <c r="L41" s="98">
        <v>-226472.92499999999</v>
      </c>
      <c r="M41" s="95">
        <v>-17043.500000000004</v>
      </c>
      <c r="N41" s="96">
        <v>283103.82500000001</v>
      </c>
      <c r="O41" s="95"/>
      <c r="P41" s="95">
        <v>36273.550000000003</v>
      </c>
      <c r="Q41" s="96">
        <v>805971.72499999998</v>
      </c>
      <c r="R41" s="99">
        <v>3128.7000000000003</v>
      </c>
      <c r="S41" s="95">
        <v>845373.97499999998</v>
      </c>
      <c r="T41" s="96">
        <v>1128477.8</v>
      </c>
      <c r="U41" s="96">
        <v>1338997.55</v>
      </c>
      <c r="Y41" s="6"/>
      <c r="Z41" s="6"/>
      <c r="AA41" s="6"/>
      <c r="AB41" s="6"/>
      <c r="AC41" s="6"/>
      <c r="AD41" s="6"/>
    </row>
    <row r="42" spans="1:30" ht="12.75" customHeight="1" x14ac:dyDescent="0.2">
      <c r="A42" s="54" t="s">
        <v>70</v>
      </c>
      <c r="B42" s="96">
        <v>685013.10000000009</v>
      </c>
      <c r="C42" s="95">
        <v>-500668.59999999992</v>
      </c>
      <c r="D42" s="96">
        <v>184344.50000000017</v>
      </c>
      <c r="E42" s="95"/>
      <c r="F42" s="100">
        <v>39309.599999999999</v>
      </c>
      <c r="G42" s="96">
        <v>134209.09999999998</v>
      </c>
      <c r="H42" s="95"/>
      <c r="I42" s="99">
        <v>19154.099999999999</v>
      </c>
      <c r="J42" s="97">
        <v>107284.3</v>
      </c>
      <c r="K42" s="96">
        <v>287441.19999999995</v>
      </c>
      <c r="L42" s="98">
        <v>-210751.75</v>
      </c>
      <c r="M42" s="95">
        <v>-16769.8</v>
      </c>
      <c r="N42" s="96">
        <v>359876.74999999994</v>
      </c>
      <c r="O42" s="95"/>
      <c r="P42" s="95">
        <v>42581.5</v>
      </c>
      <c r="Q42" s="96">
        <v>832660.65</v>
      </c>
      <c r="R42" s="99">
        <v>3154.2</v>
      </c>
      <c r="S42" s="95">
        <v>878396.35</v>
      </c>
      <c r="T42" s="96">
        <v>1238273.0999999999</v>
      </c>
      <c r="U42" s="96">
        <v>1422617.6000000001</v>
      </c>
      <c r="Y42" s="94"/>
      <c r="Z42" s="94"/>
      <c r="AA42" s="94"/>
      <c r="AB42" s="94"/>
      <c r="AC42" s="94"/>
      <c r="AD42" s="94"/>
    </row>
    <row r="43" spans="1:30" ht="12.75" customHeight="1" x14ac:dyDescent="0.2">
      <c r="A43" s="54" t="s">
        <v>72</v>
      </c>
      <c r="B43" s="96">
        <v>718897</v>
      </c>
      <c r="C43" s="95">
        <v>-506375.05</v>
      </c>
      <c r="D43" s="96">
        <v>212521.95</v>
      </c>
      <c r="E43" s="95"/>
      <c r="F43" s="100">
        <v>27300.1</v>
      </c>
      <c r="G43" s="96">
        <v>151516.40000000002</v>
      </c>
      <c r="H43" s="95"/>
      <c r="I43" s="99">
        <v>22817.899999999998</v>
      </c>
      <c r="J43" s="97">
        <v>107284.3</v>
      </c>
      <c r="K43" s="96">
        <v>286825</v>
      </c>
      <c r="L43" s="98">
        <v>-278521.0861111111</v>
      </c>
      <c r="M43" s="95">
        <v>-24671.100000000002</v>
      </c>
      <c r="N43" s="96">
        <v>292551.51388888888</v>
      </c>
      <c r="O43" s="95"/>
      <c r="P43" s="95">
        <v>44646.099999999991</v>
      </c>
      <c r="Q43" s="96">
        <v>854435.93611111108</v>
      </c>
      <c r="R43" s="99">
        <v>3642.8999999999996</v>
      </c>
      <c r="S43" s="95">
        <v>902724.93611111108</v>
      </c>
      <c r="T43" s="96">
        <v>1195276.45</v>
      </c>
      <c r="U43" s="96">
        <v>1407798.4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4" t="s">
        <v>75</v>
      </c>
      <c r="B44" s="96">
        <v>700883.1</v>
      </c>
      <c r="C44" s="95">
        <v>-520670.4</v>
      </c>
      <c r="D44" s="96">
        <v>180212.69999999995</v>
      </c>
      <c r="E44" s="95"/>
      <c r="F44" s="100">
        <v>55186.9</v>
      </c>
      <c r="G44" s="96">
        <v>147702.70000000001</v>
      </c>
      <c r="H44" s="95"/>
      <c r="I44" s="99">
        <v>49269.8</v>
      </c>
      <c r="J44" s="97">
        <v>106976.2</v>
      </c>
      <c r="K44" s="96">
        <v>285900.5</v>
      </c>
      <c r="L44" s="98">
        <v>-239445.49999999994</v>
      </c>
      <c r="M44" s="95">
        <v>-23004.400000000001</v>
      </c>
      <c r="N44" s="96">
        <v>382586.20000000013</v>
      </c>
      <c r="O44" s="95"/>
      <c r="P44" s="95">
        <v>41416.400000000001</v>
      </c>
      <c r="Q44" s="96">
        <v>887248.7</v>
      </c>
      <c r="R44" s="99">
        <v>3449.2999999999997</v>
      </c>
      <c r="S44" s="95">
        <v>932114.4</v>
      </c>
      <c r="T44" s="96">
        <v>1314700.6000000001</v>
      </c>
      <c r="U44" s="96">
        <v>1494913.3</v>
      </c>
      <c r="Y44" s="6"/>
      <c r="Z44" s="6"/>
      <c r="AA44" s="6"/>
      <c r="AB44" s="6"/>
      <c r="AC44" s="6"/>
      <c r="AD44" s="6"/>
    </row>
    <row r="45" spans="1:30" ht="12.75" customHeight="1" x14ac:dyDescent="0.2">
      <c r="A45" s="54"/>
      <c r="B45" s="47"/>
      <c r="C45" s="46"/>
      <c r="D45" s="47"/>
      <c r="E45" s="46"/>
      <c r="F45" s="53"/>
      <c r="G45" s="47"/>
      <c r="H45" s="46"/>
      <c r="I45" s="52"/>
      <c r="J45" s="48"/>
      <c r="K45" s="74"/>
      <c r="L45" s="49"/>
      <c r="M45" s="46"/>
      <c r="N45" s="47"/>
      <c r="O45" s="46"/>
      <c r="P45" s="46"/>
      <c r="Q45" s="47"/>
      <c r="R45" s="52"/>
      <c r="S45" s="46"/>
      <c r="T45" s="47"/>
      <c r="U45" s="47"/>
      <c r="Y45" s="6"/>
      <c r="Z45" s="6"/>
      <c r="AA45" s="6"/>
      <c r="AB45" s="6"/>
      <c r="AC45" s="6"/>
      <c r="AD45" s="6"/>
    </row>
    <row r="46" spans="1:30" ht="12.75" customHeight="1" x14ac:dyDescent="0.2">
      <c r="A46" s="56" t="s">
        <v>81</v>
      </c>
      <c r="B46" s="96">
        <v>664188.19999999995</v>
      </c>
      <c r="C46" s="95">
        <v>-503585.5</v>
      </c>
      <c r="D46" s="96">
        <v>160602.69999999995</v>
      </c>
      <c r="E46" s="95"/>
      <c r="F46" s="100">
        <v>23590.1</v>
      </c>
      <c r="G46" s="96">
        <v>156652.5</v>
      </c>
      <c r="H46" s="95"/>
      <c r="I46" s="99">
        <v>51790.149999999994</v>
      </c>
      <c r="J46" s="97">
        <v>104166</v>
      </c>
      <c r="K46" s="96">
        <v>284644.40000000002</v>
      </c>
      <c r="L46" s="98">
        <v>-247933.7</v>
      </c>
      <c r="M46" s="95">
        <v>-29000.600000000002</v>
      </c>
      <c r="N46" s="96">
        <v>343908.85000000003</v>
      </c>
      <c r="O46" s="95"/>
      <c r="P46" s="95">
        <v>23479.7</v>
      </c>
      <c r="Q46" s="96">
        <v>892521.15</v>
      </c>
      <c r="R46" s="99">
        <v>3910.9</v>
      </c>
      <c r="S46" s="95">
        <v>919911.75</v>
      </c>
      <c r="T46" s="96">
        <v>1263820.6000000001</v>
      </c>
      <c r="U46" s="96">
        <v>1424423.3</v>
      </c>
      <c r="Y46" s="6"/>
      <c r="Z46" s="6"/>
      <c r="AA46" s="6"/>
      <c r="AB46" s="6"/>
      <c r="AC46" s="6"/>
      <c r="AD46" s="6"/>
    </row>
    <row r="47" spans="1:30" ht="12.75" customHeight="1" x14ac:dyDescent="0.2">
      <c r="A47" s="54" t="s">
        <v>70</v>
      </c>
      <c r="B47" s="96">
        <v>566058</v>
      </c>
      <c r="C47" s="95">
        <v>-501183.4</v>
      </c>
      <c r="D47" s="96">
        <v>64874.599999999977</v>
      </c>
      <c r="E47" s="95"/>
      <c r="F47" s="100">
        <v>121700.8</v>
      </c>
      <c r="G47" s="96">
        <v>166756.20000000001</v>
      </c>
      <c r="H47" s="95"/>
      <c r="I47" s="99">
        <v>48967.6</v>
      </c>
      <c r="J47" s="97">
        <v>100317.8</v>
      </c>
      <c r="K47" s="96">
        <v>282393.09999999998</v>
      </c>
      <c r="L47" s="98">
        <v>-230040.5</v>
      </c>
      <c r="M47" s="95">
        <v>-26258.899999999998</v>
      </c>
      <c r="N47" s="96">
        <v>463836.1</v>
      </c>
      <c r="O47" s="95"/>
      <c r="P47" s="95">
        <v>10226.1</v>
      </c>
      <c r="Q47" s="96">
        <v>929931.79999999993</v>
      </c>
      <c r="R47" s="99">
        <v>3822.2</v>
      </c>
      <c r="S47" s="95">
        <v>943980.09999999986</v>
      </c>
      <c r="T47" s="96">
        <v>1407816.1999999997</v>
      </c>
      <c r="U47" s="96">
        <v>1472690.7999999998</v>
      </c>
      <c r="Y47" s="94"/>
      <c r="Z47" s="94"/>
      <c r="AA47" s="94"/>
      <c r="AB47" s="94"/>
      <c r="AC47" s="94"/>
      <c r="AD47" s="94"/>
    </row>
    <row r="48" spans="1:30" ht="12.75" customHeight="1" x14ac:dyDescent="0.2">
      <c r="A48" s="54" t="s">
        <v>72</v>
      </c>
      <c r="B48" s="96">
        <v>453393.99999999994</v>
      </c>
      <c r="C48" s="95">
        <v>-486902.60000000003</v>
      </c>
      <c r="D48" s="96">
        <v>-33508.600000000093</v>
      </c>
      <c r="E48" s="95"/>
      <c r="F48" s="100">
        <v>201450.1</v>
      </c>
      <c r="G48" s="96">
        <v>177101.60000000003</v>
      </c>
      <c r="H48" s="95"/>
      <c r="I48" s="99">
        <v>50070.919444444444</v>
      </c>
      <c r="J48" s="97">
        <v>96137.9</v>
      </c>
      <c r="K48" s="96">
        <v>280473.5</v>
      </c>
      <c r="L48" s="98">
        <v>-209522.61944444446</v>
      </c>
      <c r="M48" s="95">
        <v>-29497.3</v>
      </c>
      <c r="N48" s="96">
        <v>566214.10000000009</v>
      </c>
      <c r="O48" s="95"/>
      <c r="P48" s="95">
        <v>15563.099999999997</v>
      </c>
      <c r="Q48" s="96">
        <v>940122.98333333316</v>
      </c>
      <c r="R48" s="99">
        <v>3755.9</v>
      </c>
      <c r="S48" s="95">
        <v>959441.98333333316</v>
      </c>
      <c r="T48" s="96">
        <v>1525656.0833333333</v>
      </c>
      <c r="U48" s="96">
        <v>1492147.4833333332</v>
      </c>
      <c r="Y48" s="94"/>
      <c r="Z48" s="94"/>
      <c r="AA48" s="94"/>
      <c r="AB48" s="94"/>
      <c r="AC48" s="94"/>
      <c r="AD48" s="94"/>
    </row>
    <row r="49" spans="1:30" ht="12.75" customHeight="1" x14ac:dyDescent="0.2">
      <c r="A49" s="54" t="s">
        <v>75</v>
      </c>
      <c r="B49" s="96">
        <v>428918.6</v>
      </c>
      <c r="C49" s="95">
        <v>-505119.9</v>
      </c>
      <c r="D49" s="96">
        <v>-76201.300000000047</v>
      </c>
      <c r="E49" s="95"/>
      <c r="F49" s="100">
        <v>273246</v>
      </c>
      <c r="G49" s="96">
        <v>254809.2</v>
      </c>
      <c r="H49" s="95"/>
      <c r="I49" s="99">
        <v>50048.700000000004</v>
      </c>
      <c r="J49" s="97">
        <v>90564.7</v>
      </c>
      <c r="K49" s="96">
        <v>277913.90000000002</v>
      </c>
      <c r="L49" s="98">
        <v>-234159.8</v>
      </c>
      <c r="M49" s="95">
        <v>-26252.799999999996</v>
      </c>
      <c r="N49" s="96">
        <v>686169.89999999991</v>
      </c>
      <c r="O49" s="95"/>
      <c r="P49" s="95">
        <v>7061.0999999999995</v>
      </c>
      <c r="Q49" s="96">
        <v>904221.5</v>
      </c>
      <c r="R49" s="99">
        <v>27.1</v>
      </c>
      <c r="S49" s="95">
        <v>911309.7</v>
      </c>
      <c r="T49" s="96">
        <v>1597479.5999999999</v>
      </c>
      <c r="U49" s="96">
        <v>1521278.2999999998</v>
      </c>
      <c r="Y49" s="94"/>
      <c r="Z49" s="94"/>
      <c r="AA49" s="94"/>
      <c r="AB49" s="94"/>
      <c r="AC49" s="94"/>
      <c r="AD49" s="94"/>
    </row>
    <row r="50" spans="1:30" ht="12.75" customHeight="1" x14ac:dyDescent="0.2">
      <c r="A50" s="54"/>
      <c r="B50" s="47"/>
      <c r="C50" s="46"/>
      <c r="D50" s="47"/>
      <c r="E50" s="46"/>
      <c r="F50" s="53"/>
      <c r="G50" s="47"/>
      <c r="H50" s="46"/>
      <c r="I50" s="52"/>
      <c r="J50" s="48"/>
      <c r="K50" s="74"/>
      <c r="L50" s="49"/>
      <c r="M50" s="46"/>
      <c r="N50" s="47"/>
      <c r="O50" s="46"/>
      <c r="P50" s="46"/>
      <c r="Q50" s="47"/>
      <c r="R50" s="52"/>
      <c r="S50" s="46"/>
      <c r="T50" s="47"/>
      <c r="U50" s="47"/>
      <c r="Y50" s="6"/>
      <c r="Z50" s="6"/>
      <c r="AA50" s="6"/>
      <c r="AB50" s="6"/>
      <c r="AC50" s="6"/>
      <c r="AD50" s="6"/>
    </row>
    <row r="51" spans="1:30" ht="12.75" customHeight="1" x14ac:dyDescent="0.2">
      <c r="A51" s="54" t="s">
        <v>109</v>
      </c>
      <c r="B51" s="96">
        <v>338029.49999999994</v>
      </c>
      <c r="C51" s="95">
        <v>-499384.50000000006</v>
      </c>
      <c r="D51" s="96">
        <v>-161355.00000000012</v>
      </c>
      <c r="E51" s="95"/>
      <c r="F51" s="100">
        <v>273246</v>
      </c>
      <c r="G51" s="96">
        <v>296894.8</v>
      </c>
      <c r="H51" s="95"/>
      <c r="I51" s="99">
        <v>49380.450000000004</v>
      </c>
      <c r="J51" s="97">
        <v>86384.8</v>
      </c>
      <c r="K51" s="96">
        <v>275994.3</v>
      </c>
      <c r="L51" s="98">
        <v>-232413.25</v>
      </c>
      <c r="M51" s="95">
        <v>-25759.7</v>
      </c>
      <c r="N51" s="96">
        <v>723727.40000000014</v>
      </c>
      <c r="O51" s="95"/>
      <c r="P51" s="95">
        <v>3295.7</v>
      </c>
      <c r="Q51" s="96">
        <v>926506.25</v>
      </c>
      <c r="R51" s="99">
        <v>22.2</v>
      </c>
      <c r="S51" s="95">
        <v>929824.14999999991</v>
      </c>
      <c r="T51" s="96">
        <v>1653551.55</v>
      </c>
      <c r="U51" s="96">
        <v>1492196.5499999998</v>
      </c>
      <c r="Y51" s="94"/>
      <c r="Z51" s="94"/>
      <c r="AA51" s="94"/>
      <c r="AB51" s="94"/>
      <c r="AC51" s="94"/>
      <c r="AD51" s="94"/>
    </row>
    <row r="52" spans="1:30" ht="12.75" customHeight="1" x14ac:dyDescent="0.2">
      <c r="A52" s="54" t="s">
        <v>116</v>
      </c>
      <c r="B52" s="96">
        <v>329059.09999999998</v>
      </c>
      <c r="C52" s="95">
        <v>-495277</v>
      </c>
      <c r="D52" s="96">
        <v>-166217.90000000002</v>
      </c>
      <c r="E52" s="95"/>
      <c r="F52" s="100">
        <v>19504.700000000012</v>
      </c>
      <c r="G52" s="96">
        <v>348742.9</v>
      </c>
      <c r="H52" s="95"/>
      <c r="I52" s="99">
        <v>53053.399999999994</v>
      </c>
      <c r="J52" s="97">
        <v>83598.2</v>
      </c>
      <c r="K52" s="96">
        <v>547320.69999999995</v>
      </c>
      <c r="L52" s="98">
        <v>-222972.40000000002</v>
      </c>
      <c r="M52" s="95">
        <v>-41438.5</v>
      </c>
      <c r="N52" s="96">
        <v>787808.99999999988</v>
      </c>
      <c r="O52" s="95"/>
      <c r="P52" s="95">
        <v>6934.1</v>
      </c>
      <c r="Q52" s="96">
        <v>957047.30000000016</v>
      </c>
      <c r="R52" s="99">
        <v>59.2</v>
      </c>
      <c r="S52" s="95">
        <v>964040.60000000009</v>
      </c>
      <c r="T52" s="96">
        <v>1751849.6</v>
      </c>
      <c r="U52" s="96">
        <v>1585631.7000000002</v>
      </c>
      <c r="Y52" s="94"/>
      <c r="Z52" s="94"/>
      <c r="AA52" s="94"/>
      <c r="AB52" s="94"/>
      <c r="AC52" s="94"/>
      <c r="AD52" s="94"/>
    </row>
    <row r="53" spans="1:30" ht="12.75" customHeight="1" x14ac:dyDescent="0.2">
      <c r="A53" s="54" t="s">
        <v>126</v>
      </c>
      <c r="B53" s="96">
        <v>286513.80000000005</v>
      </c>
      <c r="C53" s="95">
        <v>-479290.8</v>
      </c>
      <c r="D53" s="96">
        <v>-192776.99999999994</v>
      </c>
      <c r="E53" s="95"/>
      <c r="F53" s="100">
        <v>18972.7</v>
      </c>
      <c r="G53" s="96">
        <v>390238.4</v>
      </c>
      <c r="H53" s="95"/>
      <c r="I53" s="99">
        <v>46820.399999999994</v>
      </c>
      <c r="J53" s="97">
        <v>79418.3</v>
      </c>
      <c r="K53" s="96">
        <v>546041</v>
      </c>
      <c r="L53" s="98">
        <v>-220973.39999999997</v>
      </c>
      <c r="M53" s="95">
        <v>-34558.300000000003</v>
      </c>
      <c r="N53" s="96">
        <v>825959.10000000009</v>
      </c>
      <c r="O53" s="95"/>
      <c r="P53" s="95">
        <v>11752.5</v>
      </c>
      <c r="Q53" s="96">
        <v>972910.4</v>
      </c>
      <c r="R53" s="99">
        <v>15.5</v>
      </c>
      <c r="S53" s="95">
        <v>984678.40000000002</v>
      </c>
      <c r="T53" s="96">
        <v>1810637.5</v>
      </c>
      <c r="U53" s="96">
        <v>1617860.5</v>
      </c>
      <c r="Y53" s="94"/>
      <c r="Z53" s="94"/>
      <c r="AA53" s="94"/>
      <c r="AB53" s="94"/>
      <c r="AC53" s="94"/>
      <c r="AD53" s="94"/>
    </row>
    <row r="54" spans="1:30" ht="12.75" customHeight="1" x14ac:dyDescent="0.2">
      <c r="A54" s="54" t="s">
        <v>127</v>
      </c>
      <c r="B54" s="96">
        <v>291920.8</v>
      </c>
      <c r="C54" s="95">
        <v>-468775.10000000003</v>
      </c>
      <c r="D54" s="96">
        <v>-176854.30000000005</v>
      </c>
      <c r="E54" s="95"/>
      <c r="F54" s="100">
        <v>134973.1</v>
      </c>
      <c r="G54" s="96">
        <v>438079.6</v>
      </c>
      <c r="H54" s="95"/>
      <c r="I54" s="99">
        <v>37099.5</v>
      </c>
      <c r="J54" s="97">
        <v>73845.100000000006</v>
      </c>
      <c r="K54" s="96">
        <v>543481.59999999998</v>
      </c>
      <c r="L54" s="98">
        <v>-292133.39999999997</v>
      </c>
      <c r="M54" s="95">
        <v>-30343.700000000004</v>
      </c>
      <c r="N54" s="96">
        <v>905001.8</v>
      </c>
      <c r="O54" s="95"/>
      <c r="P54" s="95">
        <v>7680.5</v>
      </c>
      <c r="Q54" s="96">
        <v>958051.50000000012</v>
      </c>
      <c r="R54" s="99">
        <v>57.6</v>
      </c>
      <c r="S54" s="95">
        <v>965789.60000000009</v>
      </c>
      <c r="T54" s="96">
        <v>1870791.4000000001</v>
      </c>
      <c r="U54" s="96">
        <v>1693937.1</v>
      </c>
      <c r="Y54" s="94"/>
      <c r="Z54" s="94"/>
      <c r="AA54" s="94"/>
      <c r="AB54" s="94"/>
      <c r="AC54" s="94"/>
      <c r="AD54" s="94"/>
    </row>
    <row r="55" spans="1:30" ht="12.75" customHeight="1" x14ac:dyDescent="0.2">
      <c r="A55" s="54"/>
      <c r="B55" s="96"/>
      <c r="C55" s="95"/>
      <c r="D55" s="96"/>
      <c r="E55" s="95"/>
      <c r="F55" s="100"/>
      <c r="G55" s="96"/>
      <c r="H55" s="95"/>
      <c r="I55" s="99"/>
      <c r="J55" s="97"/>
      <c r="K55" s="96"/>
      <c r="L55" s="98"/>
      <c r="M55" s="95"/>
      <c r="N55" s="96"/>
      <c r="O55" s="95"/>
      <c r="P55" s="95"/>
      <c r="Q55" s="96"/>
      <c r="R55" s="99"/>
      <c r="S55" s="95"/>
      <c r="T55" s="96"/>
      <c r="U55" s="96"/>
      <c r="Y55" s="94"/>
      <c r="Z55" s="94"/>
      <c r="AA55" s="94"/>
      <c r="AB55" s="94"/>
      <c r="AC55" s="94"/>
      <c r="AD55" s="94"/>
    </row>
    <row r="56" spans="1:30" ht="12.75" customHeight="1" x14ac:dyDescent="0.2">
      <c r="A56" s="54" t="s">
        <v>133</v>
      </c>
      <c r="B56" s="96">
        <v>313355.7</v>
      </c>
      <c r="C56" s="95">
        <v>-471340.80000000005</v>
      </c>
      <c r="D56" s="96">
        <f t="shared" ref="D56" si="25">SUM(B56:C56)</f>
        <v>-157985.10000000003</v>
      </c>
      <c r="E56" s="95"/>
      <c r="F56" s="100">
        <v>130042.5</v>
      </c>
      <c r="G56" s="96">
        <v>474831.29999999993</v>
      </c>
      <c r="H56" s="95"/>
      <c r="I56" s="99">
        <v>42213.1</v>
      </c>
      <c r="J56" s="97">
        <v>69665.100000000006</v>
      </c>
      <c r="K56" s="96">
        <v>541562</v>
      </c>
      <c r="L56" s="98">
        <v>-279733.40000000002</v>
      </c>
      <c r="M56" s="95">
        <v>-31876.499999999996</v>
      </c>
      <c r="N56" s="96">
        <f>SUM( (F56:M56))</f>
        <v>946704.1</v>
      </c>
      <c r="O56" s="95"/>
      <c r="P56" s="95">
        <v>7259.8</v>
      </c>
      <c r="Q56" s="96">
        <v>908017.50000000012</v>
      </c>
      <c r="R56" s="99">
        <v>58.6</v>
      </c>
      <c r="S56" s="95">
        <f>SUM(P56:R56)</f>
        <v>915335.90000000014</v>
      </c>
      <c r="T56" s="96">
        <f>SUM(N56,S56)</f>
        <v>1862040</v>
      </c>
      <c r="U56" s="96">
        <f>SUM(D56,T56)</f>
        <v>1704054.9</v>
      </c>
      <c r="Y56" s="94"/>
      <c r="Z56" s="94"/>
      <c r="AA56" s="94"/>
      <c r="AB56" s="94"/>
      <c r="AC56" s="94"/>
      <c r="AD56" s="94"/>
    </row>
    <row r="57" spans="1:30" ht="12.75" customHeight="1" x14ac:dyDescent="0.2">
      <c r="A57" s="54"/>
      <c r="B57" s="96"/>
      <c r="C57" s="95"/>
      <c r="D57" s="96"/>
      <c r="E57" s="95"/>
      <c r="F57" s="100"/>
      <c r="G57" s="96"/>
      <c r="H57" s="95"/>
      <c r="I57" s="99"/>
      <c r="J57" s="97"/>
      <c r="K57" s="96"/>
      <c r="L57" s="98"/>
      <c r="M57" s="95"/>
      <c r="N57" s="96"/>
      <c r="O57" s="95"/>
      <c r="P57" s="95"/>
      <c r="Q57" s="96"/>
      <c r="R57" s="99"/>
      <c r="S57" s="95"/>
      <c r="T57" s="96"/>
      <c r="U57" s="96"/>
      <c r="Y57" s="94"/>
      <c r="Z57" s="94"/>
      <c r="AA57" s="94"/>
      <c r="AB57" s="94"/>
      <c r="AC57" s="94"/>
      <c r="AD57" s="94"/>
    </row>
    <row r="58" spans="1:30" ht="11.25" hidden="1" customHeight="1" x14ac:dyDescent="0.2">
      <c r="A58" s="33" t="s">
        <v>38</v>
      </c>
      <c r="B58" s="47">
        <v>324199.19999999995</v>
      </c>
      <c r="C58" s="46">
        <v>-184434.09999999998</v>
      </c>
      <c r="D58" s="47">
        <f t="shared" ref="D58:D126" si="26">SUM(B58:C58)</f>
        <v>139765.09999999998</v>
      </c>
      <c r="E58" s="46"/>
      <c r="F58" s="46">
        <v>158139.70000000001</v>
      </c>
      <c r="G58" s="47">
        <v>40422.300000000003</v>
      </c>
      <c r="H58" s="46" t="s">
        <v>30</v>
      </c>
      <c r="I58" s="47">
        <v>5716.8</v>
      </c>
      <c r="J58" s="75" t="s">
        <v>30</v>
      </c>
      <c r="K58" s="72" t="s">
        <v>30</v>
      </c>
      <c r="L58" s="49">
        <v>-80650.5</v>
      </c>
      <c r="M58" s="46">
        <v>-9941.8999999999978</v>
      </c>
      <c r="N58" s="47">
        <f t="shared" ref="N58:N126" si="27">SUM( (F58:M58))</f>
        <v>113686.39999999999</v>
      </c>
      <c r="O58" s="46"/>
      <c r="P58" s="46">
        <v>10299.700000000001</v>
      </c>
      <c r="Q58" s="47">
        <v>244272</v>
      </c>
      <c r="R58" s="52">
        <v>78.7</v>
      </c>
      <c r="S58" s="46">
        <f t="shared" ref="S58:S126" si="28">SUM(P58:R58)</f>
        <v>254650.40000000002</v>
      </c>
      <c r="T58" s="47">
        <f t="shared" ref="T58:T126" si="29">SUM(N58,S58)</f>
        <v>368336.80000000005</v>
      </c>
      <c r="U58" s="47">
        <f t="shared" ref="U58:U126" si="30">SUM(D58,T58)</f>
        <v>508101.9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83</v>
      </c>
      <c r="B59" s="47">
        <v>325100</v>
      </c>
      <c r="C59" s="46">
        <v>-184585.59999999998</v>
      </c>
      <c r="D59" s="47">
        <f t="shared" si="26"/>
        <v>140514.40000000002</v>
      </c>
      <c r="E59" s="46"/>
      <c r="F59" s="46">
        <v>163802</v>
      </c>
      <c r="G59" s="47">
        <v>45903.700000000004</v>
      </c>
      <c r="H59" s="46" t="s">
        <v>30</v>
      </c>
      <c r="I59" s="47">
        <v>6455.1</v>
      </c>
      <c r="J59" s="75" t="s">
        <v>30</v>
      </c>
      <c r="K59" s="72" t="s">
        <v>30</v>
      </c>
      <c r="L59" s="49">
        <v>-76162.8</v>
      </c>
      <c r="M59" s="46">
        <v>-9334.5</v>
      </c>
      <c r="N59" s="47">
        <f t="shared" si="27"/>
        <v>130663.5</v>
      </c>
      <c r="O59" s="46"/>
      <c r="P59" s="46">
        <v>9839.8000000000011</v>
      </c>
      <c r="Q59" s="47">
        <v>242229.19999999995</v>
      </c>
      <c r="R59" s="52">
        <v>106.1</v>
      </c>
      <c r="S59" s="46">
        <f t="shared" si="28"/>
        <v>252175.09999999995</v>
      </c>
      <c r="T59" s="47">
        <f t="shared" si="29"/>
        <v>382838.6</v>
      </c>
      <c r="U59" s="47">
        <f t="shared" si="30"/>
        <v>523353</v>
      </c>
      <c r="Y59" s="6"/>
      <c r="Z59" s="6"/>
      <c r="AA59" s="6"/>
      <c r="AB59" s="6"/>
      <c r="AC59" s="6"/>
      <c r="AD59" s="6"/>
    </row>
    <row r="60" spans="1:30" ht="11.25" hidden="1" customHeight="1" x14ac:dyDescent="0.2">
      <c r="A60" s="33" t="s">
        <v>84</v>
      </c>
      <c r="B60" s="47">
        <v>344697.19999999995</v>
      </c>
      <c r="C60" s="46">
        <v>-198670.19999999998</v>
      </c>
      <c r="D60" s="47">
        <f t="shared" si="26"/>
        <v>146026.99999999997</v>
      </c>
      <c r="E60" s="46"/>
      <c r="F60" s="46">
        <v>173616.9</v>
      </c>
      <c r="G60" s="47">
        <v>45833.200000000004</v>
      </c>
      <c r="H60" s="46" t="s">
        <v>30</v>
      </c>
      <c r="I60" s="47">
        <v>6355.2999999999993</v>
      </c>
      <c r="J60" s="75" t="s">
        <v>30</v>
      </c>
      <c r="K60" s="72" t="s">
        <v>30</v>
      </c>
      <c r="L60" s="49">
        <v>-80802.399999999994</v>
      </c>
      <c r="M60" s="46">
        <v>-11101.600000000002</v>
      </c>
      <c r="N60" s="47">
        <f t="shared" si="27"/>
        <v>133901.4</v>
      </c>
      <c r="O60" s="46"/>
      <c r="P60" s="46">
        <v>10314.500000000002</v>
      </c>
      <c r="Q60" s="47">
        <v>247195.5</v>
      </c>
      <c r="R60" s="52">
        <v>105.1</v>
      </c>
      <c r="S60" s="46">
        <f t="shared" si="28"/>
        <v>257615.1</v>
      </c>
      <c r="T60" s="47">
        <f t="shared" si="29"/>
        <v>391516.5</v>
      </c>
      <c r="U60" s="47">
        <f t="shared" si="30"/>
        <v>537543.5</v>
      </c>
      <c r="Y60" s="6"/>
      <c r="Z60" s="6"/>
      <c r="AA60" s="6"/>
      <c r="AB60" s="6"/>
      <c r="AC60" s="6"/>
      <c r="AD60" s="6"/>
    </row>
    <row r="61" spans="1:30" ht="11.25" hidden="1" customHeight="1" x14ac:dyDescent="0.2">
      <c r="A61" s="33" t="s">
        <v>85</v>
      </c>
      <c r="B61" s="47">
        <v>339070.19999999995</v>
      </c>
      <c r="C61" s="46">
        <v>-191290.6</v>
      </c>
      <c r="D61" s="47">
        <f t="shared" si="26"/>
        <v>147779.59999999995</v>
      </c>
      <c r="E61" s="46"/>
      <c r="F61" s="46">
        <v>179672.1</v>
      </c>
      <c r="G61" s="47">
        <v>45133.200000000004</v>
      </c>
      <c r="H61" s="46" t="s">
        <v>30</v>
      </c>
      <c r="I61" s="47">
        <v>8615.6999999999989</v>
      </c>
      <c r="J61" s="75" t="s">
        <v>30</v>
      </c>
      <c r="K61" s="72" t="s">
        <v>30</v>
      </c>
      <c r="L61" s="49">
        <v>-91461.199999999983</v>
      </c>
      <c r="M61" s="46">
        <v>-11534.699999999999</v>
      </c>
      <c r="N61" s="47">
        <f t="shared" si="27"/>
        <v>130425.10000000005</v>
      </c>
      <c r="O61" s="46"/>
      <c r="P61" s="46">
        <v>9919.4</v>
      </c>
      <c r="Q61" s="47">
        <v>249729.59999999998</v>
      </c>
      <c r="R61" s="52">
        <v>104.3</v>
      </c>
      <c r="S61" s="46">
        <f t="shared" si="28"/>
        <v>259753.29999999996</v>
      </c>
      <c r="T61" s="47">
        <f t="shared" si="29"/>
        <v>390178.4</v>
      </c>
      <c r="U61" s="47">
        <f t="shared" si="30"/>
        <v>537958</v>
      </c>
      <c r="Y61" s="6"/>
      <c r="Z61" s="6"/>
      <c r="AA61" s="6"/>
      <c r="AB61" s="6"/>
      <c r="AC61" s="6"/>
      <c r="AD61" s="6"/>
    </row>
    <row r="62" spans="1:30" ht="11.25" hidden="1" customHeight="1" x14ac:dyDescent="0.2">
      <c r="A62" s="33" t="s">
        <v>86</v>
      </c>
      <c r="B62" s="47">
        <v>328346.80000000005</v>
      </c>
      <c r="C62" s="46">
        <v>-190117.7</v>
      </c>
      <c r="D62" s="47">
        <f t="shared" si="26"/>
        <v>138229.10000000003</v>
      </c>
      <c r="E62" s="46"/>
      <c r="F62" s="46">
        <v>182582.3</v>
      </c>
      <c r="G62" s="47">
        <v>41329.000000000007</v>
      </c>
      <c r="H62" s="46" t="s">
        <v>30</v>
      </c>
      <c r="I62" s="47">
        <v>5455.2</v>
      </c>
      <c r="J62" s="75" t="s">
        <v>30</v>
      </c>
      <c r="K62" s="72" t="s">
        <v>30</v>
      </c>
      <c r="L62" s="49">
        <v>-89225.523000000016</v>
      </c>
      <c r="M62" s="46">
        <v>-10026.699999999999</v>
      </c>
      <c r="N62" s="47">
        <f t="shared" si="27"/>
        <v>130114.27699999999</v>
      </c>
      <c r="O62" s="46"/>
      <c r="P62" s="46">
        <v>10294.299999999999</v>
      </c>
      <c r="Q62" s="47">
        <v>252206.8</v>
      </c>
      <c r="R62" s="52">
        <v>104.4</v>
      </c>
      <c r="S62" s="46">
        <f t="shared" si="28"/>
        <v>262605.5</v>
      </c>
      <c r="T62" s="47">
        <f t="shared" si="29"/>
        <v>392719.777</v>
      </c>
      <c r="U62" s="47">
        <f t="shared" si="30"/>
        <v>530948.87700000009</v>
      </c>
      <c r="Y62" s="6"/>
      <c r="Z62" s="6"/>
      <c r="AA62" s="6"/>
      <c r="AB62" s="6"/>
      <c r="AC62" s="6"/>
      <c r="AD62" s="6"/>
    </row>
    <row r="63" spans="1:30" ht="11.25" hidden="1" customHeight="1" x14ac:dyDescent="0.2">
      <c r="A63" s="33" t="s">
        <v>87</v>
      </c>
      <c r="B63" s="47">
        <v>334435.8</v>
      </c>
      <c r="C63" s="46">
        <v>-198066.4</v>
      </c>
      <c r="D63" s="47">
        <f t="shared" si="26"/>
        <v>136369.4</v>
      </c>
      <c r="E63" s="46"/>
      <c r="F63" s="46">
        <v>185113.8</v>
      </c>
      <c r="G63" s="47">
        <v>41529.000000000007</v>
      </c>
      <c r="H63" s="46" t="s">
        <v>30</v>
      </c>
      <c r="I63" s="47">
        <v>8094.9999999999991</v>
      </c>
      <c r="J63" s="75" t="s">
        <v>30</v>
      </c>
      <c r="K63" s="72" t="s">
        <v>30</v>
      </c>
      <c r="L63" s="49">
        <v>-82143.100000000006</v>
      </c>
      <c r="M63" s="46">
        <v>-10096.199999999999</v>
      </c>
      <c r="N63" s="47">
        <f t="shared" si="27"/>
        <v>142498.49999999997</v>
      </c>
      <c r="O63" s="46"/>
      <c r="P63" s="46">
        <v>13453.2</v>
      </c>
      <c r="Q63" s="47">
        <v>264577.7</v>
      </c>
      <c r="R63" s="52">
        <v>101.8</v>
      </c>
      <c r="S63" s="46">
        <f t="shared" si="28"/>
        <v>278132.7</v>
      </c>
      <c r="T63" s="47">
        <f t="shared" si="29"/>
        <v>420631.19999999995</v>
      </c>
      <c r="U63" s="47">
        <f t="shared" si="30"/>
        <v>557000.6</v>
      </c>
      <c r="Y63" s="6"/>
      <c r="Z63" s="6"/>
      <c r="AA63" s="6"/>
      <c r="AB63" s="6"/>
      <c r="AC63" s="6"/>
      <c r="AD63" s="6"/>
    </row>
    <row r="64" spans="1:30" ht="11.25" hidden="1" customHeight="1" x14ac:dyDescent="0.2">
      <c r="A64" s="33" t="s">
        <v>88</v>
      </c>
      <c r="B64" s="47">
        <v>350965.29999999993</v>
      </c>
      <c r="C64" s="46">
        <v>-208838.80000000002</v>
      </c>
      <c r="D64" s="47">
        <f t="shared" si="26"/>
        <v>142126.49999999991</v>
      </c>
      <c r="E64" s="46"/>
      <c r="F64" s="46">
        <v>177924.3</v>
      </c>
      <c r="G64" s="47">
        <v>36988.600000000006</v>
      </c>
      <c r="H64" s="46" t="s">
        <v>30</v>
      </c>
      <c r="I64" s="47">
        <v>7141.4999999999991</v>
      </c>
      <c r="J64" s="75" t="s">
        <v>30</v>
      </c>
      <c r="K64" s="72" t="s">
        <v>30</v>
      </c>
      <c r="L64" s="49">
        <v>-79103.600000000006</v>
      </c>
      <c r="M64" s="46">
        <v>-9264.6999999999989</v>
      </c>
      <c r="N64" s="47">
        <f t="shared" si="27"/>
        <v>133686.09999999998</v>
      </c>
      <c r="O64" s="46"/>
      <c r="P64" s="46">
        <v>24453.9</v>
      </c>
      <c r="Q64" s="47">
        <v>272442</v>
      </c>
      <c r="R64" s="52">
        <v>102.39999999999999</v>
      </c>
      <c r="S64" s="46">
        <f t="shared" si="28"/>
        <v>296998.30000000005</v>
      </c>
      <c r="T64" s="47">
        <f t="shared" si="29"/>
        <v>430684.4</v>
      </c>
      <c r="U64" s="47">
        <f t="shared" si="30"/>
        <v>572810.89999999991</v>
      </c>
      <c r="Y64" s="6"/>
      <c r="Z64" s="6"/>
      <c r="AA64" s="6"/>
      <c r="AB64" s="6"/>
      <c r="AC64" s="6"/>
      <c r="AD64" s="6"/>
    </row>
    <row r="65" spans="1:30" ht="11.25" hidden="1" customHeight="1" x14ac:dyDescent="0.2">
      <c r="A65" s="33" t="s">
        <v>89</v>
      </c>
      <c r="B65" s="47">
        <v>363720.5</v>
      </c>
      <c r="C65" s="46">
        <v>-200580.1</v>
      </c>
      <c r="D65" s="47">
        <f t="shared" si="26"/>
        <v>163140.4</v>
      </c>
      <c r="E65" s="46"/>
      <c r="F65" s="46">
        <v>181494.5</v>
      </c>
      <c r="G65" s="47">
        <v>36785.300000000003</v>
      </c>
      <c r="H65" s="46" t="s">
        <v>30</v>
      </c>
      <c r="I65" s="47">
        <v>6802.3</v>
      </c>
      <c r="J65" s="75" t="s">
        <v>30</v>
      </c>
      <c r="K65" s="72" t="s">
        <v>30</v>
      </c>
      <c r="L65" s="49">
        <v>-100291.5</v>
      </c>
      <c r="M65" s="46">
        <v>-9613.6999999999989</v>
      </c>
      <c r="N65" s="47">
        <f t="shared" si="27"/>
        <v>115176.89999999998</v>
      </c>
      <c r="O65" s="46"/>
      <c r="P65" s="46">
        <v>30871.9</v>
      </c>
      <c r="Q65" s="47">
        <v>276545.29999999993</v>
      </c>
      <c r="R65" s="52">
        <v>90.899999999999991</v>
      </c>
      <c r="S65" s="46">
        <f t="shared" si="28"/>
        <v>307508.09999999998</v>
      </c>
      <c r="T65" s="47">
        <f t="shared" si="29"/>
        <v>422684.99999999994</v>
      </c>
      <c r="U65" s="47">
        <f t="shared" si="30"/>
        <v>585825.39999999991</v>
      </c>
      <c r="Y65" s="6"/>
      <c r="Z65" s="6"/>
      <c r="AA65" s="6"/>
      <c r="AB65" s="6"/>
      <c r="AC65" s="6"/>
      <c r="AD65" s="6"/>
    </row>
    <row r="66" spans="1:30" hidden="1" x14ac:dyDescent="0.2">
      <c r="A66" s="33" t="s">
        <v>90</v>
      </c>
      <c r="B66" s="47">
        <v>382424</v>
      </c>
      <c r="C66" s="46">
        <v>-202379.49999999997</v>
      </c>
      <c r="D66" s="47">
        <f t="shared" si="26"/>
        <v>180044.50000000003</v>
      </c>
      <c r="E66" s="46"/>
      <c r="F66" s="46">
        <v>167686.39999999999</v>
      </c>
      <c r="G66" s="47">
        <v>44894.8</v>
      </c>
      <c r="H66" s="46" t="s">
        <v>30</v>
      </c>
      <c r="I66" s="47">
        <v>8461.1999999999989</v>
      </c>
      <c r="J66" s="75" t="s">
        <v>30</v>
      </c>
      <c r="K66" s="72" t="s">
        <v>30</v>
      </c>
      <c r="L66" s="49">
        <v>-100084</v>
      </c>
      <c r="M66" s="46">
        <v>-9456.2000000000007</v>
      </c>
      <c r="N66" s="47">
        <f t="shared" si="27"/>
        <v>111502.20000000003</v>
      </c>
      <c r="O66" s="46"/>
      <c r="P66" s="46">
        <v>32137.000000000004</v>
      </c>
      <c r="Q66" s="47">
        <v>281855.79999999993</v>
      </c>
      <c r="R66" s="52">
        <v>93</v>
      </c>
      <c r="S66" s="46">
        <f t="shared" si="28"/>
        <v>314085.79999999993</v>
      </c>
      <c r="T66" s="47">
        <f t="shared" si="29"/>
        <v>425587.99999999994</v>
      </c>
      <c r="U66" s="47">
        <f t="shared" si="30"/>
        <v>605632.5</v>
      </c>
      <c r="Y66" s="6"/>
      <c r="Z66" s="6"/>
      <c r="AA66" s="6"/>
      <c r="AB66" s="6"/>
      <c r="AC66" s="6"/>
      <c r="AD66" s="6"/>
    </row>
    <row r="67" spans="1:30" hidden="1" x14ac:dyDescent="0.2">
      <c r="A67" s="33" t="s">
        <v>91</v>
      </c>
      <c r="B67" s="47">
        <v>387016.3</v>
      </c>
      <c r="C67" s="46">
        <v>-197402.9</v>
      </c>
      <c r="D67" s="47">
        <f t="shared" si="26"/>
        <v>189613.4</v>
      </c>
      <c r="E67" s="46"/>
      <c r="F67" s="46">
        <v>161646.39999999999</v>
      </c>
      <c r="G67" s="47">
        <v>43894.8</v>
      </c>
      <c r="H67" s="46" t="s">
        <v>30</v>
      </c>
      <c r="I67" s="47">
        <v>8187.4000000000005</v>
      </c>
      <c r="J67" s="75" t="s">
        <v>30</v>
      </c>
      <c r="K67" s="72" t="s">
        <v>30</v>
      </c>
      <c r="L67" s="49">
        <v>-101960.4</v>
      </c>
      <c r="M67" s="46">
        <v>-11011.5</v>
      </c>
      <c r="N67" s="47">
        <f t="shared" si="27"/>
        <v>100756.70000000001</v>
      </c>
      <c r="O67" s="46"/>
      <c r="P67" s="46">
        <v>28078.799999999999</v>
      </c>
      <c r="Q67" s="47">
        <v>296734.5</v>
      </c>
      <c r="R67" s="52">
        <v>129.9</v>
      </c>
      <c r="S67" s="46">
        <f t="shared" si="28"/>
        <v>324943.2</v>
      </c>
      <c r="T67" s="47">
        <f t="shared" si="29"/>
        <v>425699.9</v>
      </c>
      <c r="U67" s="47">
        <f t="shared" si="30"/>
        <v>615313.30000000005</v>
      </c>
      <c r="Y67" s="6"/>
      <c r="Z67" s="6"/>
      <c r="AA67" s="6"/>
      <c r="AB67" s="6"/>
      <c r="AC67" s="6"/>
      <c r="AD67" s="6"/>
    </row>
    <row r="68" spans="1:30" ht="11.25" hidden="1" customHeight="1" x14ac:dyDescent="0.2">
      <c r="A68" s="33" t="s">
        <v>92</v>
      </c>
      <c r="B68" s="47">
        <v>406233.19999999995</v>
      </c>
      <c r="C68" s="46">
        <v>-201049.40000000002</v>
      </c>
      <c r="D68" s="47">
        <f t="shared" si="26"/>
        <v>205183.79999999993</v>
      </c>
      <c r="E68" s="46"/>
      <c r="F68" s="46">
        <v>146839.90000000002</v>
      </c>
      <c r="G68" s="47">
        <v>50394.8</v>
      </c>
      <c r="H68" s="46" t="s">
        <v>30</v>
      </c>
      <c r="I68" s="47">
        <v>8038.0999999999995</v>
      </c>
      <c r="J68" s="75" t="s">
        <v>30</v>
      </c>
      <c r="K68" s="72" t="s">
        <v>30</v>
      </c>
      <c r="L68" s="49">
        <v>-100347.6</v>
      </c>
      <c r="M68" s="46">
        <v>-9960.7000000000007</v>
      </c>
      <c r="N68" s="47">
        <f t="shared" si="27"/>
        <v>94964.500000000015</v>
      </c>
      <c r="O68" s="46"/>
      <c r="P68" s="46">
        <v>25182.399999999998</v>
      </c>
      <c r="Q68" s="47">
        <v>296224.40000000002</v>
      </c>
      <c r="R68" s="52">
        <v>126.60000000000001</v>
      </c>
      <c r="S68" s="46">
        <f t="shared" si="28"/>
        <v>321533.40000000002</v>
      </c>
      <c r="T68" s="47">
        <f t="shared" si="29"/>
        <v>416497.9</v>
      </c>
      <c r="U68" s="47">
        <f t="shared" si="30"/>
        <v>621681.69999999995</v>
      </c>
      <c r="Y68" s="6"/>
      <c r="Z68" s="6"/>
      <c r="AA68" s="6"/>
      <c r="AB68" s="6"/>
      <c r="AC68" s="6"/>
      <c r="AD68" s="6"/>
    </row>
    <row r="69" spans="1:30" hidden="1" x14ac:dyDescent="0.2">
      <c r="A69" s="33" t="s">
        <v>93</v>
      </c>
      <c r="B69" s="47">
        <v>460258.8000000001</v>
      </c>
      <c r="C69" s="46">
        <v>-207480.90000000002</v>
      </c>
      <c r="D69" s="47">
        <f t="shared" si="26"/>
        <v>252777.90000000008</v>
      </c>
      <c r="E69" s="46"/>
      <c r="F69" s="46">
        <v>170798.9</v>
      </c>
      <c r="G69" s="47">
        <v>59394.8</v>
      </c>
      <c r="H69" s="46" t="s">
        <v>30</v>
      </c>
      <c r="I69" s="47">
        <v>10160.4</v>
      </c>
      <c r="J69" s="75" t="s">
        <v>30</v>
      </c>
      <c r="K69" s="72" t="s">
        <v>30</v>
      </c>
      <c r="L69" s="49">
        <v>-125950.69999999998</v>
      </c>
      <c r="M69" s="46">
        <v>-11736.2</v>
      </c>
      <c r="N69" s="47">
        <f t="shared" si="27"/>
        <v>102667.20000000003</v>
      </c>
      <c r="O69" s="46"/>
      <c r="P69" s="46">
        <v>22280.7</v>
      </c>
      <c r="Q69" s="47">
        <v>290913.59999999998</v>
      </c>
      <c r="R69" s="52">
        <v>120.8</v>
      </c>
      <c r="S69" s="46">
        <f t="shared" si="28"/>
        <v>313315.09999999998</v>
      </c>
      <c r="T69" s="47">
        <f t="shared" si="29"/>
        <v>415982.3</v>
      </c>
      <c r="U69" s="47">
        <f t="shared" si="30"/>
        <v>668760.20000000007</v>
      </c>
      <c r="Y69" s="6"/>
      <c r="Z69" s="6"/>
      <c r="AA69" s="6"/>
      <c r="AB69" s="6"/>
      <c r="AC69" s="6"/>
      <c r="AD69" s="6"/>
    </row>
    <row r="70" spans="1:30" hidden="1" x14ac:dyDescent="0.2">
      <c r="A70" s="33"/>
      <c r="B70" s="47"/>
      <c r="C70" s="46"/>
      <c r="D70" s="47"/>
      <c r="E70" s="46"/>
      <c r="F70" s="46"/>
      <c r="G70" s="47"/>
      <c r="H70" s="46"/>
      <c r="I70" s="47"/>
      <c r="J70" s="75"/>
      <c r="K70" s="72"/>
      <c r="L70" s="49"/>
      <c r="M70" s="46"/>
      <c r="N70" s="47"/>
      <c r="O70" s="46"/>
      <c r="P70" s="46"/>
      <c r="Q70" s="47"/>
      <c r="R70" s="52"/>
      <c r="S70" s="46"/>
      <c r="T70" s="47"/>
      <c r="U70" s="47"/>
      <c r="Y70" s="6"/>
      <c r="Z70" s="6"/>
      <c r="AA70" s="6"/>
      <c r="AB70" s="6"/>
      <c r="AC70" s="6"/>
      <c r="AD70" s="6"/>
    </row>
    <row r="71" spans="1:30" hidden="1" x14ac:dyDescent="0.2">
      <c r="A71" s="33" t="s">
        <v>40</v>
      </c>
      <c r="B71" s="47">
        <v>428193.8</v>
      </c>
      <c r="C71" s="46">
        <v>-200419.9</v>
      </c>
      <c r="D71" s="47">
        <f t="shared" si="26"/>
        <v>227773.9</v>
      </c>
      <c r="E71" s="46"/>
      <c r="F71" s="46">
        <v>148190.5</v>
      </c>
      <c r="G71" s="47">
        <v>55894.8</v>
      </c>
      <c r="H71" s="46" t="s">
        <v>30</v>
      </c>
      <c r="I71" s="47">
        <v>7509.5999999999995</v>
      </c>
      <c r="J71" s="75" t="s">
        <v>30</v>
      </c>
      <c r="K71" s="72" t="s">
        <v>30</v>
      </c>
      <c r="L71" s="49">
        <v>-107306.6</v>
      </c>
      <c r="M71" s="46">
        <v>-11146.4</v>
      </c>
      <c r="N71" s="47">
        <f t="shared" si="27"/>
        <v>93141.9</v>
      </c>
      <c r="O71" s="46"/>
      <c r="P71" s="46">
        <v>20046.699999999997</v>
      </c>
      <c r="Q71" s="47">
        <v>292259</v>
      </c>
      <c r="R71" s="52">
        <v>116.7</v>
      </c>
      <c r="S71" s="46">
        <f t="shared" si="28"/>
        <v>312422.40000000002</v>
      </c>
      <c r="T71" s="47">
        <f t="shared" si="29"/>
        <v>405564.30000000005</v>
      </c>
      <c r="U71" s="47">
        <f t="shared" si="30"/>
        <v>633338.20000000007</v>
      </c>
      <c r="Y71" s="6"/>
      <c r="Z71" s="6"/>
      <c r="AA71" s="6"/>
      <c r="AB71" s="6"/>
      <c r="AC71" s="6"/>
      <c r="AD71" s="6"/>
    </row>
    <row r="72" spans="1:30" hidden="1" x14ac:dyDescent="0.2">
      <c r="A72" s="33" t="s">
        <v>83</v>
      </c>
      <c r="B72" s="47">
        <v>421469.4</v>
      </c>
      <c r="C72" s="46">
        <v>-208329.19999999998</v>
      </c>
      <c r="D72" s="47">
        <f t="shared" si="26"/>
        <v>213140.20000000004</v>
      </c>
      <c r="E72" s="46"/>
      <c r="F72" s="46">
        <v>154147.90000000002</v>
      </c>
      <c r="G72" s="47">
        <v>62894.8</v>
      </c>
      <c r="H72" s="46" t="s">
        <v>30</v>
      </c>
      <c r="I72" s="47">
        <v>7195.5</v>
      </c>
      <c r="J72" s="75" t="s">
        <v>30</v>
      </c>
      <c r="K72" s="72" t="s">
        <v>30</v>
      </c>
      <c r="L72" s="49">
        <v>-104535.93200000002</v>
      </c>
      <c r="M72" s="46">
        <v>-13227.599999999999</v>
      </c>
      <c r="N72" s="47">
        <f t="shared" si="27"/>
        <v>106474.66800000001</v>
      </c>
      <c r="O72" s="46"/>
      <c r="P72" s="46">
        <v>16247</v>
      </c>
      <c r="Q72" s="47">
        <v>295757.5</v>
      </c>
      <c r="R72" s="52">
        <v>130.70000000000002</v>
      </c>
      <c r="S72" s="46">
        <f t="shared" si="28"/>
        <v>312135.2</v>
      </c>
      <c r="T72" s="47">
        <f t="shared" si="29"/>
        <v>418609.86800000002</v>
      </c>
      <c r="U72" s="47">
        <f t="shared" si="30"/>
        <v>631750.06800000009</v>
      </c>
      <c r="Y72" s="6"/>
      <c r="Z72" s="6"/>
      <c r="AA72" s="6"/>
      <c r="AB72" s="6"/>
      <c r="AC72" s="6"/>
      <c r="AD72" s="6"/>
    </row>
    <row r="73" spans="1:30" ht="13.5" hidden="1" customHeight="1" x14ac:dyDescent="0.2">
      <c r="A73" s="33" t="s">
        <v>84</v>
      </c>
      <c r="B73" s="47">
        <v>407089.9</v>
      </c>
      <c r="C73" s="46">
        <v>-210947.69999999998</v>
      </c>
      <c r="D73" s="47">
        <f t="shared" si="26"/>
        <v>196142.20000000004</v>
      </c>
      <c r="E73" s="46"/>
      <c r="F73" s="46">
        <v>157525.1</v>
      </c>
      <c r="G73" s="47">
        <v>67087.5</v>
      </c>
      <c r="H73" s="46" t="s">
        <v>30</v>
      </c>
      <c r="I73" s="47">
        <v>7001.2</v>
      </c>
      <c r="J73" s="75" t="s">
        <v>30</v>
      </c>
      <c r="K73" s="72" t="s">
        <v>30</v>
      </c>
      <c r="L73" s="49">
        <v>-101821.9</v>
      </c>
      <c r="M73" s="46">
        <v>-10745.9</v>
      </c>
      <c r="N73" s="47">
        <f t="shared" si="27"/>
        <v>119046.00000000003</v>
      </c>
      <c r="O73" s="46"/>
      <c r="P73" s="46">
        <v>12984.5</v>
      </c>
      <c r="Q73" s="47">
        <v>303954.20000000007</v>
      </c>
      <c r="R73" s="52">
        <v>126.7</v>
      </c>
      <c r="S73" s="46">
        <f t="shared" si="28"/>
        <v>317065.40000000008</v>
      </c>
      <c r="T73" s="47">
        <f t="shared" si="29"/>
        <v>436111.40000000014</v>
      </c>
      <c r="U73" s="47">
        <f t="shared" si="30"/>
        <v>632253.60000000021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85</v>
      </c>
      <c r="B74" s="47">
        <v>397929.4</v>
      </c>
      <c r="C74" s="46">
        <v>-219245.69999999998</v>
      </c>
      <c r="D74" s="47">
        <f t="shared" si="26"/>
        <v>178683.70000000004</v>
      </c>
      <c r="E74" s="46"/>
      <c r="F74" s="46">
        <v>163693.70000000001</v>
      </c>
      <c r="G74" s="47">
        <v>67187.5</v>
      </c>
      <c r="H74" s="46" t="s">
        <v>30</v>
      </c>
      <c r="I74" s="47">
        <v>9057.5</v>
      </c>
      <c r="J74" s="75" t="s">
        <v>30</v>
      </c>
      <c r="K74" s="72" t="s">
        <v>30</v>
      </c>
      <c r="L74" s="49">
        <v>-93936.799999999988</v>
      </c>
      <c r="M74" s="46">
        <v>-11639.400000000003</v>
      </c>
      <c r="N74" s="47">
        <f t="shared" si="27"/>
        <v>134362.50000000003</v>
      </c>
      <c r="O74" s="46"/>
      <c r="P74" s="46">
        <v>11658.1</v>
      </c>
      <c r="Q74" s="47">
        <v>307197.7</v>
      </c>
      <c r="R74" s="52">
        <v>152.1</v>
      </c>
      <c r="S74" s="46">
        <f t="shared" si="28"/>
        <v>319007.89999999997</v>
      </c>
      <c r="T74" s="47">
        <f t="shared" si="29"/>
        <v>453370.4</v>
      </c>
      <c r="U74" s="47">
        <f t="shared" si="30"/>
        <v>632054.10000000009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86</v>
      </c>
      <c r="B75" s="47">
        <v>404191.00000000006</v>
      </c>
      <c r="C75" s="46">
        <v>-162760.49999999997</v>
      </c>
      <c r="D75" s="47">
        <f t="shared" si="26"/>
        <v>241430.50000000009</v>
      </c>
      <c r="E75" s="46"/>
      <c r="F75" s="46">
        <v>131037.20000000001</v>
      </c>
      <c r="G75" s="47">
        <v>104028.7</v>
      </c>
      <c r="H75" s="46" t="s">
        <v>30</v>
      </c>
      <c r="I75" s="47">
        <v>6744.9</v>
      </c>
      <c r="J75" s="75" t="s">
        <v>30</v>
      </c>
      <c r="K75" s="72" t="s">
        <v>30</v>
      </c>
      <c r="L75" s="49">
        <v>-127228.60000000002</v>
      </c>
      <c r="M75" s="46">
        <v>-10597.9</v>
      </c>
      <c r="N75" s="47">
        <f t="shared" si="27"/>
        <v>103984.3</v>
      </c>
      <c r="O75" s="46"/>
      <c r="P75" s="46">
        <v>10241.200000000001</v>
      </c>
      <c r="Q75" s="47">
        <v>312434.30000000005</v>
      </c>
      <c r="R75" s="52">
        <v>146.30000000000001</v>
      </c>
      <c r="S75" s="46">
        <f t="shared" si="28"/>
        <v>322821.80000000005</v>
      </c>
      <c r="T75" s="47">
        <f t="shared" si="29"/>
        <v>426806.10000000003</v>
      </c>
      <c r="U75" s="47">
        <f t="shared" si="30"/>
        <v>668236.60000000009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87</v>
      </c>
      <c r="B76" s="47">
        <v>401678.1</v>
      </c>
      <c r="C76" s="46">
        <v>-166458.5</v>
      </c>
      <c r="D76" s="47">
        <f t="shared" si="26"/>
        <v>235219.59999999998</v>
      </c>
      <c r="E76" s="46"/>
      <c r="F76" s="46">
        <v>153145.30000000002</v>
      </c>
      <c r="G76" s="47">
        <v>101503.8</v>
      </c>
      <c r="H76" s="46" t="s">
        <v>30</v>
      </c>
      <c r="I76" s="47">
        <v>9746.6</v>
      </c>
      <c r="J76" s="75" t="s">
        <v>30</v>
      </c>
      <c r="K76" s="72" t="s">
        <v>30</v>
      </c>
      <c r="L76" s="49">
        <v>-125064.5</v>
      </c>
      <c r="M76" s="46">
        <v>-13685.099999999999</v>
      </c>
      <c r="N76" s="47">
        <f t="shared" si="27"/>
        <v>125646.1</v>
      </c>
      <c r="O76" s="46"/>
      <c r="P76" s="46">
        <v>11230.6</v>
      </c>
      <c r="Q76" s="47">
        <v>317811.99999999994</v>
      </c>
      <c r="R76" s="52">
        <v>142.10000000000002</v>
      </c>
      <c r="S76" s="46">
        <f t="shared" si="28"/>
        <v>329184.6999999999</v>
      </c>
      <c r="T76" s="47">
        <f t="shared" si="29"/>
        <v>454830.79999999993</v>
      </c>
      <c r="U76" s="47">
        <f t="shared" si="30"/>
        <v>690050.39999999991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 t="s">
        <v>88</v>
      </c>
      <c r="B77" s="47">
        <v>391542.30000000005</v>
      </c>
      <c r="C77" s="46">
        <v>-173624</v>
      </c>
      <c r="D77" s="47">
        <f t="shared" si="26"/>
        <v>217918.30000000005</v>
      </c>
      <c r="E77" s="46"/>
      <c r="F77" s="46">
        <v>147058</v>
      </c>
      <c r="G77" s="47">
        <v>106836</v>
      </c>
      <c r="H77" s="46" t="s">
        <v>30</v>
      </c>
      <c r="I77" s="47">
        <v>7339.3</v>
      </c>
      <c r="J77" s="75" t="s">
        <v>30</v>
      </c>
      <c r="K77" s="72" t="s">
        <v>30</v>
      </c>
      <c r="L77" s="49">
        <v>-115672.20000000001</v>
      </c>
      <c r="M77" s="46">
        <v>-12756.2</v>
      </c>
      <c r="N77" s="47">
        <f t="shared" si="27"/>
        <v>132804.89999999997</v>
      </c>
      <c r="O77" s="46"/>
      <c r="P77" s="46">
        <v>15357.499999999998</v>
      </c>
      <c r="Q77" s="47">
        <v>321973.89999999997</v>
      </c>
      <c r="R77" s="52">
        <v>429.20000000000005</v>
      </c>
      <c r="S77" s="46">
        <f t="shared" si="28"/>
        <v>337760.6</v>
      </c>
      <c r="T77" s="47">
        <f t="shared" si="29"/>
        <v>470565.49999999994</v>
      </c>
      <c r="U77" s="47">
        <f t="shared" si="30"/>
        <v>688483.8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 t="s">
        <v>89</v>
      </c>
      <c r="B78" s="47">
        <v>493609.5</v>
      </c>
      <c r="C78" s="46">
        <v>-287573.09999999998</v>
      </c>
      <c r="D78" s="47">
        <f t="shared" si="26"/>
        <v>206036.40000000002</v>
      </c>
      <c r="E78" s="46"/>
      <c r="F78" s="46">
        <v>156341.6</v>
      </c>
      <c r="G78" s="47">
        <v>106418.7</v>
      </c>
      <c r="H78" s="46" t="s">
        <v>30</v>
      </c>
      <c r="I78" s="47">
        <v>7169.7000000000007</v>
      </c>
      <c r="J78" s="75" t="s">
        <v>30</v>
      </c>
      <c r="K78" s="72" t="s">
        <v>30</v>
      </c>
      <c r="L78" s="49">
        <v>-110405.90000000001</v>
      </c>
      <c r="M78" s="46">
        <v>-11905</v>
      </c>
      <c r="N78" s="47">
        <f t="shared" si="27"/>
        <v>147619.09999999998</v>
      </c>
      <c r="O78" s="46"/>
      <c r="P78" s="46">
        <v>17017.199999999997</v>
      </c>
      <c r="Q78" s="47">
        <v>323142.69999999995</v>
      </c>
      <c r="R78" s="52">
        <v>405.20000000000005</v>
      </c>
      <c r="S78" s="46">
        <f t="shared" si="28"/>
        <v>340565.1</v>
      </c>
      <c r="T78" s="47">
        <f t="shared" si="29"/>
        <v>488184.19999999995</v>
      </c>
      <c r="U78" s="47">
        <f t="shared" si="30"/>
        <v>694220.6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90</v>
      </c>
      <c r="B79" s="47">
        <v>518794.80000000005</v>
      </c>
      <c r="C79" s="46">
        <v>-298425.7</v>
      </c>
      <c r="D79" s="47">
        <f t="shared" si="26"/>
        <v>220369.10000000003</v>
      </c>
      <c r="E79" s="46"/>
      <c r="F79" s="46">
        <v>138074.1</v>
      </c>
      <c r="G79" s="47">
        <v>112536.70000000001</v>
      </c>
      <c r="H79" s="46" t="s">
        <v>30</v>
      </c>
      <c r="I79" s="47">
        <v>7131.5</v>
      </c>
      <c r="J79" s="75" t="s">
        <v>30</v>
      </c>
      <c r="K79" s="72" t="s">
        <v>30</v>
      </c>
      <c r="L79" s="49">
        <v>-103970.1</v>
      </c>
      <c r="M79" s="46">
        <v>-13697.7</v>
      </c>
      <c r="N79" s="47">
        <f t="shared" si="27"/>
        <v>140074.5</v>
      </c>
      <c r="O79" s="46"/>
      <c r="P79" s="46">
        <v>14512.600000000002</v>
      </c>
      <c r="Q79" s="47">
        <v>335427.80000000005</v>
      </c>
      <c r="R79" s="52">
        <v>396.70000000000005</v>
      </c>
      <c r="S79" s="46">
        <f t="shared" si="28"/>
        <v>350337.10000000003</v>
      </c>
      <c r="T79" s="47">
        <f t="shared" si="29"/>
        <v>490411.60000000003</v>
      </c>
      <c r="U79" s="47">
        <f t="shared" si="30"/>
        <v>710780.70000000007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91</v>
      </c>
      <c r="B80" s="47">
        <v>514095.8</v>
      </c>
      <c r="C80" s="46">
        <v>-299875.8</v>
      </c>
      <c r="D80" s="47">
        <f t="shared" si="26"/>
        <v>214220</v>
      </c>
      <c r="E80" s="46"/>
      <c r="F80" s="46">
        <v>148531</v>
      </c>
      <c r="G80" s="47">
        <v>114194.3</v>
      </c>
      <c r="H80" s="46" t="s">
        <v>30</v>
      </c>
      <c r="I80" s="47">
        <v>7362.5999999999995</v>
      </c>
      <c r="J80" s="75" t="s">
        <v>30</v>
      </c>
      <c r="K80" s="72" t="s">
        <v>30</v>
      </c>
      <c r="L80" s="49">
        <v>-104100.2</v>
      </c>
      <c r="M80" s="46">
        <v>-15167.399999999998</v>
      </c>
      <c r="N80" s="47">
        <f t="shared" si="27"/>
        <v>150820.29999999996</v>
      </c>
      <c r="O80" s="46"/>
      <c r="P80" s="46">
        <v>12979.600000000002</v>
      </c>
      <c r="Q80" s="47">
        <v>344554.30000000005</v>
      </c>
      <c r="R80" s="52">
        <v>295.3</v>
      </c>
      <c r="S80" s="46">
        <f t="shared" si="28"/>
        <v>357829.2</v>
      </c>
      <c r="T80" s="47">
        <f t="shared" si="29"/>
        <v>508649.5</v>
      </c>
      <c r="U80" s="47">
        <f t="shared" si="30"/>
        <v>722869.5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92</v>
      </c>
      <c r="B81" s="47">
        <v>514269.20000000007</v>
      </c>
      <c r="C81" s="46">
        <v>-303065.40000000002</v>
      </c>
      <c r="D81" s="47">
        <f t="shared" si="26"/>
        <v>211203.80000000005</v>
      </c>
      <c r="E81" s="46"/>
      <c r="F81" s="46">
        <v>174575.8</v>
      </c>
      <c r="G81" s="47">
        <v>102484.1</v>
      </c>
      <c r="H81" s="46" t="s">
        <v>30</v>
      </c>
      <c r="I81" s="47">
        <v>7249.3</v>
      </c>
      <c r="J81" s="75" t="s">
        <v>30</v>
      </c>
      <c r="K81" s="72" t="s">
        <v>30</v>
      </c>
      <c r="L81" s="49">
        <v>-123884.8</v>
      </c>
      <c r="M81" s="46">
        <v>-15123.200000000003</v>
      </c>
      <c r="N81" s="47">
        <f t="shared" si="27"/>
        <v>145301.20000000001</v>
      </c>
      <c r="O81" s="46"/>
      <c r="P81" s="46">
        <v>10562.000000000002</v>
      </c>
      <c r="Q81" s="47">
        <v>356903.9</v>
      </c>
      <c r="R81" s="52">
        <v>277</v>
      </c>
      <c r="S81" s="46">
        <f t="shared" si="28"/>
        <v>367742.9</v>
      </c>
      <c r="T81" s="47">
        <f t="shared" si="29"/>
        <v>513044.10000000003</v>
      </c>
      <c r="U81" s="47">
        <f t="shared" si="30"/>
        <v>724247.90000000014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93</v>
      </c>
      <c r="B82" s="47">
        <v>556720.30000000005</v>
      </c>
      <c r="C82" s="46">
        <v>-293987.49999999994</v>
      </c>
      <c r="D82" s="47">
        <f t="shared" si="26"/>
        <v>262732.8000000001</v>
      </c>
      <c r="E82" s="46"/>
      <c r="F82" s="46">
        <v>215622.30000000002</v>
      </c>
      <c r="G82" s="47">
        <v>100906.6</v>
      </c>
      <c r="H82" s="46" t="s">
        <v>30</v>
      </c>
      <c r="I82" s="47">
        <v>11980.5</v>
      </c>
      <c r="J82" s="75" t="s">
        <v>30</v>
      </c>
      <c r="K82" s="72" t="s">
        <v>30</v>
      </c>
      <c r="L82" s="49">
        <v>-134063.79999999999</v>
      </c>
      <c r="M82" s="46">
        <v>-14842.5</v>
      </c>
      <c r="N82" s="47">
        <f t="shared" si="27"/>
        <v>179603.10000000003</v>
      </c>
      <c r="O82" s="46"/>
      <c r="P82" s="46">
        <v>9204.2000000000025</v>
      </c>
      <c r="Q82" s="47">
        <v>355047.5</v>
      </c>
      <c r="R82" s="52">
        <v>497.1</v>
      </c>
      <c r="S82" s="46">
        <f t="shared" si="28"/>
        <v>364748.79999999999</v>
      </c>
      <c r="T82" s="47">
        <f t="shared" si="29"/>
        <v>544351.9</v>
      </c>
      <c r="U82" s="47">
        <f t="shared" si="30"/>
        <v>807084.70000000019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/>
      <c r="B83" s="47"/>
      <c r="C83" s="46"/>
      <c r="D83" s="47"/>
      <c r="E83" s="46"/>
      <c r="F83" s="46"/>
      <c r="G83" s="47"/>
      <c r="H83" s="46"/>
      <c r="I83" s="47"/>
      <c r="J83" s="75"/>
      <c r="K83" s="72"/>
      <c r="L83" s="49"/>
      <c r="M83" s="46"/>
      <c r="N83" s="47"/>
      <c r="O83" s="46"/>
      <c r="P83" s="46"/>
      <c r="Q83" s="47"/>
      <c r="R83" s="52"/>
      <c r="S83" s="46"/>
      <c r="T83" s="47"/>
      <c r="U83" s="47"/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44</v>
      </c>
      <c r="B84" s="47">
        <v>561525.70000000007</v>
      </c>
      <c r="C84" s="46">
        <v>-292443.90000000002</v>
      </c>
      <c r="D84" s="47">
        <f t="shared" si="26"/>
        <v>269081.80000000005</v>
      </c>
      <c r="E84" s="46"/>
      <c r="F84" s="46">
        <v>161824.1</v>
      </c>
      <c r="G84" s="47">
        <v>99957.6</v>
      </c>
      <c r="H84" s="46" t="s">
        <v>30</v>
      </c>
      <c r="I84" s="47">
        <v>10079.199999999999</v>
      </c>
      <c r="J84" s="47">
        <v>6525</v>
      </c>
      <c r="K84" s="72" t="s">
        <v>30</v>
      </c>
      <c r="L84" s="49">
        <v>-135142.20000000001</v>
      </c>
      <c r="M84" s="46">
        <v>-12646.6</v>
      </c>
      <c r="N84" s="47">
        <f t="shared" si="27"/>
        <v>130597.1</v>
      </c>
      <c r="O84" s="46"/>
      <c r="P84" s="46">
        <v>8021.1</v>
      </c>
      <c r="Q84" s="47">
        <v>357380.6</v>
      </c>
      <c r="R84" s="52">
        <v>363.6</v>
      </c>
      <c r="S84" s="46">
        <f t="shared" si="28"/>
        <v>365765.29999999993</v>
      </c>
      <c r="T84" s="47">
        <f t="shared" si="29"/>
        <v>496362.39999999991</v>
      </c>
      <c r="U84" s="47">
        <f t="shared" si="30"/>
        <v>765444.2</v>
      </c>
      <c r="Y84" s="6"/>
      <c r="Z84" s="6"/>
      <c r="AA84" s="6"/>
      <c r="AB84" s="6"/>
      <c r="AC84" s="6"/>
      <c r="AD84" s="6"/>
    </row>
    <row r="85" spans="1:30" ht="11.25" hidden="1" customHeight="1" x14ac:dyDescent="0.2">
      <c r="A85" s="33" t="s">
        <v>83</v>
      </c>
      <c r="B85" s="47">
        <v>569698</v>
      </c>
      <c r="C85" s="46">
        <v>-299200.8</v>
      </c>
      <c r="D85" s="47">
        <f t="shared" si="26"/>
        <v>270497.2</v>
      </c>
      <c r="E85" s="46"/>
      <c r="F85" s="46">
        <v>171434.6</v>
      </c>
      <c r="G85" s="47">
        <v>100184.4</v>
      </c>
      <c r="H85" s="46" t="s">
        <v>30</v>
      </c>
      <c r="I85" s="47">
        <v>9814</v>
      </c>
      <c r="J85" s="47">
        <v>6525</v>
      </c>
      <c r="K85" s="72" t="s">
        <v>30</v>
      </c>
      <c r="L85" s="49">
        <v>-145574.20000000001</v>
      </c>
      <c r="M85" s="46">
        <v>-14153.599999999999</v>
      </c>
      <c r="N85" s="47">
        <f t="shared" si="27"/>
        <v>128230.19999999998</v>
      </c>
      <c r="O85" s="46"/>
      <c r="P85" s="46">
        <v>7189</v>
      </c>
      <c r="Q85" s="47">
        <v>368619.1</v>
      </c>
      <c r="R85" s="52">
        <v>457.29999999999995</v>
      </c>
      <c r="S85" s="46">
        <f t="shared" si="28"/>
        <v>376265.39999999997</v>
      </c>
      <c r="T85" s="47">
        <f t="shared" si="29"/>
        <v>504495.6</v>
      </c>
      <c r="U85" s="47">
        <f t="shared" si="30"/>
        <v>774992.8</v>
      </c>
      <c r="Y85" s="6"/>
      <c r="Z85" s="6"/>
      <c r="AA85" s="6"/>
      <c r="AB85" s="6"/>
      <c r="AC85" s="6"/>
      <c r="AD85" s="6"/>
    </row>
    <row r="86" spans="1:30" ht="11.25" hidden="1" customHeight="1" x14ac:dyDescent="0.2">
      <c r="A86" s="33" t="s">
        <v>84</v>
      </c>
      <c r="B86" s="47">
        <v>552267.30000000005</v>
      </c>
      <c r="C86" s="46">
        <v>-295548.10000000003</v>
      </c>
      <c r="D86" s="47">
        <f t="shared" si="26"/>
        <v>256719.2</v>
      </c>
      <c r="E86" s="46"/>
      <c r="F86" s="46">
        <v>154941.59999999998</v>
      </c>
      <c r="G86" s="47">
        <v>115655.2</v>
      </c>
      <c r="H86" s="46" t="s">
        <v>30</v>
      </c>
      <c r="I86" s="47">
        <v>9282.0000000000018</v>
      </c>
      <c r="J86" s="47">
        <v>18525</v>
      </c>
      <c r="K86" s="72" t="s">
        <v>30</v>
      </c>
      <c r="L86" s="49">
        <v>-137226.5</v>
      </c>
      <c r="M86" s="46">
        <v>-15411</v>
      </c>
      <c r="N86" s="47">
        <f t="shared" si="27"/>
        <v>145766.29999999999</v>
      </c>
      <c r="O86" s="46"/>
      <c r="P86" s="46">
        <v>7059.8000000000011</v>
      </c>
      <c r="Q86" s="47">
        <v>377237.60000000009</v>
      </c>
      <c r="R86" s="52">
        <v>462.8</v>
      </c>
      <c r="S86" s="46">
        <f t="shared" si="28"/>
        <v>384760.20000000007</v>
      </c>
      <c r="T86" s="47">
        <f t="shared" si="29"/>
        <v>530526.5</v>
      </c>
      <c r="U86" s="47">
        <f t="shared" si="30"/>
        <v>787245.7</v>
      </c>
      <c r="Y86" s="6"/>
      <c r="Z86" s="6"/>
      <c r="AA86" s="6"/>
      <c r="AB86" s="6"/>
      <c r="AC86" s="6"/>
      <c r="AD86" s="6"/>
    </row>
    <row r="87" spans="1:30" ht="11.25" hidden="1" customHeight="1" x14ac:dyDescent="0.2">
      <c r="A87" s="33" t="s">
        <v>85</v>
      </c>
      <c r="B87" s="47">
        <v>531491.50000000012</v>
      </c>
      <c r="C87" s="46">
        <v>-299073.90000000002</v>
      </c>
      <c r="D87" s="47">
        <f t="shared" si="26"/>
        <v>232417.60000000009</v>
      </c>
      <c r="E87" s="46"/>
      <c r="F87" s="46">
        <v>45521.4</v>
      </c>
      <c r="G87" s="47">
        <v>73986.7</v>
      </c>
      <c r="H87" s="46" t="s">
        <v>30</v>
      </c>
      <c r="I87" s="47">
        <v>9385.4</v>
      </c>
      <c r="J87" s="47">
        <v>18525</v>
      </c>
      <c r="K87" s="74">
        <v>147596</v>
      </c>
      <c r="L87" s="49">
        <v>-121266.80000000002</v>
      </c>
      <c r="M87" s="46">
        <v>-15187.500000000004</v>
      </c>
      <c r="N87" s="47">
        <f t="shared" si="27"/>
        <v>158560.19999999998</v>
      </c>
      <c r="O87" s="46"/>
      <c r="P87" s="46">
        <v>6983.4000000000005</v>
      </c>
      <c r="Q87" s="47">
        <v>384575.9</v>
      </c>
      <c r="R87" s="52">
        <v>429.1</v>
      </c>
      <c r="S87" s="46">
        <f t="shared" si="28"/>
        <v>391988.4</v>
      </c>
      <c r="T87" s="47">
        <f t="shared" si="29"/>
        <v>550548.6</v>
      </c>
      <c r="U87" s="47">
        <f t="shared" si="30"/>
        <v>782966.20000000007</v>
      </c>
      <c r="Y87" s="6"/>
      <c r="Z87" s="6"/>
      <c r="AA87" s="6"/>
      <c r="AB87" s="6"/>
      <c r="AC87" s="6"/>
      <c r="AD87" s="6"/>
    </row>
    <row r="88" spans="1:30" ht="11.25" hidden="1" customHeight="1" x14ac:dyDescent="0.2">
      <c r="A88" s="33" t="s">
        <v>86</v>
      </c>
      <c r="B88" s="47">
        <v>498996.80000000005</v>
      </c>
      <c r="C88" s="46">
        <v>-289210</v>
      </c>
      <c r="D88" s="47">
        <f t="shared" si="26"/>
        <v>209786.80000000005</v>
      </c>
      <c r="E88" s="46"/>
      <c r="F88" s="46">
        <v>24665.8</v>
      </c>
      <c r="G88" s="47">
        <v>87492.3</v>
      </c>
      <c r="H88" s="46" t="s">
        <v>30</v>
      </c>
      <c r="I88" s="47">
        <v>8601.4</v>
      </c>
      <c r="J88" s="47">
        <v>18525</v>
      </c>
      <c r="K88" s="74">
        <v>147287.9</v>
      </c>
      <c r="L88" s="49">
        <v>-109494.59999999999</v>
      </c>
      <c r="M88" s="46">
        <v>-14048.7</v>
      </c>
      <c r="N88" s="47">
        <f t="shared" si="27"/>
        <v>163029.10000000003</v>
      </c>
      <c r="O88" s="46"/>
      <c r="P88" s="46">
        <v>8973.7000000000007</v>
      </c>
      <c r="Q88" s="47">
        <v>389881.09999999992</v>
      </c>
      <c r="R88" s="52">
        <v>595.79999999999995</v>
      </c>
      <c r="S88" s="46">
        <f t="shared" si="28"/>
        <v>399450.59999999992</v>
      </c>
      <c r="T88" s="47">
        <f t="shared" si="29"/>
        <v>562479.69999999995</v>
      </c>
      <c r="U88" s="47">
        <f t="shared" si="30"/>
        <v>772266.5</v>
      </c>
      <c r="Y88" s="6"/>
      <c r="Z88" s="6"/>
      <c r="AA88" s="6"/>
      <c r="AB88" s="6"/>
      <c r="AC88" s="6"/>
      <c r="AD88" s="6"/>
    </row>
    <row r="89" spans="1:30" ht="11.25" hidden="1" customHeight="1" x14ac:dyDescent="0.2">
      <c r="A89" s="33" t="s">
        <v>87</v>
      </c>
      <c r="B89" s="47">
        <v>485502.69999999995</v>
      </c>
      <c r="C89" s="46">
        <v>-290429.60000000003</v>
      </c>
      <c r="D89" s="47">
        <f t="shared" si="26"/>
        <v>195073.09999999992</v>
      </c>
      <c r="E89" s="46"/>
      <c r="F89" s="46">
        <v>33331.199999999997</v>
      </c>
      <c r="G89" s="47">
        <v>79835.3</v>
      </c>
      <c r="H89" s="46" t="s">
        <v>30</v>
      </c>
      <c r="I89" s="47">
        <v>10424.999999999998</v>
      </c>
      <c r="J89" s="47">
        <v>40525</v>
      </c>
      <c r="K89" s="74">
        <v>146979.70000000001</v>
      </c>
      <c r="L89" s="49">
        <v>-114309.09999999999</v>
      </c>
      <c r="M89" s="46">
        <v>-15094.000000000002</v>
      </c>
      <c r="N89" s="47">
        <f t="shared" si="27"/>
        <v>181693.10000000003</v>
      </c>
      <c r="O89" s="46"/>
      <c r="P89" s="46">
        <v>10498.300000000001</v>
      </c>
      <c r="Q89" s="47">
        <v>415908.50000000006</v>
      </c>
      <c r="R89" s="52">
        <v>512.09999999999991</v>
      </c>
      <c r="S89" s="46">
        <f t="shared" si="28"/>
        <v>426918.9</v>
      </c>
      <c r="T89" s="47">
        <f t="shared" si="29"/>
        <v>608612</v>
      </c>
      <c r="U89" s="47">
        <f t="shared" si="30"/>
        <v>803685.09999999986</v>
      </c>
      <c r="Y89" s="6"/>
      <c r="Z89" s="6"/>
      <c r="AA89" s="6"/>
      <c r="AB89" s="6"/>
      <c r="AC89" s="6"/>
      <c r="AD89" s="6"/>
    </row>
    <row r="90" spans="1:30" ht="11.25" hidden="1" customHeight="1" x14ac:dyDescent="0.2">
      <c r="A90" s="33" t="s">
        <v>88</v>
      </c>
      <c r="B90" s="47">
        <v>500593.7</v>
      </c>
      <c r="C90" s="46">
        <v>-300633.80000000005</v>
      </c>
      <c r="D90" s="47">
        <f t="shared" si="26"/>
        <v>199959.89999999997</v>
      </c>
      <c r="E90" s="46"/>
      <c r="F90" s="46">
        <v>30261.7</v>
      </c>
      <c r="G90" s="47">
        <v>77712.3</v>
      </c>
      <c r="H90" s="46" t="s">
        <v>30</v>
      </c>
      <c r="I90" s="47">
        <v>11291.300000000001</v>
      </c>
      <c r="J90" s="47">
        <v>50525</v>
      </c>
      <c r="K90" s="74">
        <v>146671.6</v>
      </c>
      <c r="L90" s="49">
        <v>-104343</v>
      </c>
      <c r="M90" s="46">
        <v>-17832.2</v>
      </c>
      <c r="N90" s="47">
        <f t="shared" si="27"/>
        <v>194286.7</v>
      </c>
      <c r="O90" s="46"/>
      <c r="P90" s="46">
        <v>24947</v>
      </c>
      <c r="Q90" s="47">
        <v>420878.3</v>
      </c>
      <c r="R90" s="52">
        <v>677.2</v>
      </c>
      <c r="S90" s="46">
        <f t="shared" si="28"/>
        <v>446502.5</v>
      </c>
      <c r="T90" s="47">
        <f t="shared" si="29"/>
        <v>640789.19999999995</v>
      </c>
      <c r="U90" s="47">
        <f t="shared" si="30"/>
        <v>840749.09999999986</v>
      </c>
      <c r="Y90" s="6"/>
      <c r="Z90" s="6"/>
      <c r="AA90" s="6"/>
      <c r="AB90" s="6"/>
      <c r="AC90" s="6"/>
      <c r="AD90" s="6"/>
    </row>
    <row r="91" spans="1:30" ht="12" hidden="1" customHeight="1" x14ac:dyDescent="0.2">
      <c r="A91" s="33" t="s">
        <v>89</v>
      </c>
      <c r="B91" s="47">
        <v>492033.1</v>
      </c>
      <c r="C91" s="46">
        <v>-308182.3</v>
      </c>
      <c r="D91" s="47">
        <f t="shared" si="26"/>
        <v>183850.8</v>
      </c>
      <c r="E91" s="46"/>
      <c r="F91" s="46">
        <v>37841.9</v>
      </c>
      <c r="G91" s="47">
        <v>88076.800000000003</v>
      </c>
      <c r="H91" s="46" t="s">
        <v>30</v>
      </c>
      <c r="I91" s="47">
        <v>10998.499999999998</v>
      </c>
      <c r="J91" s="47">
        <v>50525</v>
      </c>
      <c r="K91" s="74">
        <v>146363.5</v>
      </c>
      <c r="L91" s="49">
        <v>-116379.92</v>
      </c>
      <c r="M91" s="46">
        <v>-14284.900000000001</v>
      </c>
      <c r="N91" s="47">
        <f t="shared" si="27"/>
        <v>203140.88000000003</v>
      </c>
      <c r="O91" s="46"/>
      <c r="P91" s="46">
        <v>24907.299999999996</v>
      </c>
      <c r="Q91" s="47">
        <v>434372.69999999995</v>
      </c>
      <c r="R91" s="52">
        <v>678.59999999999991</v>
      </c>
      <c r="S91" s="46">
        <f t="shared" si="28"/>
        <v>459958.59999999992</v>
      </c>
      <c r="T91" s="47">
        <f t="shared" si="29"/>
        <v>663099.48</v>
      </c>
      <c r="U91" s="47">
        <f t="shared" si="30"/>
        <v>846950.28</v>
      </c>
      <c r="Y91" s="6"/>
      <c r="Z91" s="6"/>
      <c r="AA91" s="6"/>
      <c r="AB91" s="6"/>
      <c r="AC91" s="6"/>
      <c r="AD91" s="6"/>
    </row>
    <row r="92" spans="1:30" ht="12" hidden="1" customHeight="1" x14ac:dyDescent="0.2">
      <c r="A92" s="33" t="s">
        <v>90</v>
      </c>
      <c r="B92" s="47">
        <v>484285.80000000005</v>
      </c>
      <c r="C92" s="46">
        <v>-317965.89999999997</v>
      </c>
      <c r="D92" s="47">
        <f t="shared" si="26"/>
        <v>166319.90000000008</v>
      </c>
      <c r="E92" s="46"/>
      <c r="F92" s="46">
        <v>37014.199999999997</v>
      </c>
      <c r="G92" s="47">
        <v>98442.900000000009</v>
      </c>
      <c r="H92" s="46" t="s">
        <v>30</v>
      </c>
      <c r="I92" s="47">
        <v>10299.9</v>
      </c>
      <c r="J92" s="47">
        <v>50525</v>
      </c>
      <c r="K92" s="74">
        <v>146055.29999999999</v>
      </c>
      <c r="L92" s="49">
        <v>-109029</v>
      </c>
      <c r="M92" s="46">
        <v>-13247.7</v>
      </c>
      <c r="N92" s="47">
        <f t="shared" si="27"/>
        <v>220060.59999999998</v>
      </c>
      <c r="O92" s="46"/>
      <c r="P92" s="46">
        <v>21888.899999999998</v>
      </c>
      <c r="Q92" s="47">
        <v>445162.19999999995</v>
      </c>
      <c r="R92" s="52">
        <v>647.79999999999995</v>
      </c>
      <c r="S92" s="46">
        <f t="shared" si="28"/>
        <v>467698.89999999997</v>
      </c>
      <c r="T92" s="47">
        <f t="shared" si="29"/>
        <v>687759.5</v>
      </c>
      <c r="U92" s="47">
        <f t="shared" si="30"/>
        <v>854079.40000000014</v>
      </c>
      <c r="Y92" s="6"/>
      <c r="Z92" s="6"/>
      <c r="AA92" s="6"/>
      <c r="AB92" s="6"/>
      <c r="AC92" s="6"/>
      <c r="AD92" s="6"/>
    </row>
    <row r="93" spans="1:30" ht="12" hidden="1" customHeight="1" x14ac:dyDescent="0.2">
      <c r="A93" s="33" t="s">
        <v>91</v>
      </c>
      <c r="B93" s="47">
        <v>496202.5</v>
      </c>
      <c r="C93" s="46">
        <v>-323025.3</v>
      </c>
      <c r="D93" s="47">
        <f t="shared" si="26"/>
        <v>173177.2</v>
      </c>
      <c r="E93" s="46"/>
      <c r="F93" s="46">
        <v>25932</v>
      </c>
      <c r="G93" s="47">
        <v>109099</v>
      </c>
      <c r="H93" s="46" t="s">
        <v>30</v>
      </c>
      <c r="I93" s="47">
        <v>9878.7000000000007</v>
      </c>
      <c r="J93" s="47">
        <v>50525</v>
      </c>
      <c r="K93" s="74">
        <v>145747.20000000001</v>
      </c>
      <c r="L93" s="49">
        <v>-122987.3</v>
      </c>
      <c r="M93" s="46">
        <v>-12589.2</v>
      </c>
      <c r="N93" s="47">
        <f t="shared" si="27"/>
        <v>205605.40000000002</v>
      </c>
      <c r="O93" s="46"/>
      <c r="P93" s="46">
        <v>17879.599999999999</v>
      </c>
      <c r="Q93" s="47">
        <v>456119.30000000005</v>
      </c>
      <c r="R93" s="52">
        <v>656.2</v>
      </c>
      <c r="S93" s="46">
        <f t="shared" si="28"/>
        <v>474655.10000000003</v>
      </c>
      <c r="T93" s="47">
        <f t="shared" si="29"/>
        <v>680260.5</v>
      </c>
      <c r="U93" s="47">
        <f t="shared" si="30"/>
        <v>853437.7</v>
      </c>
      <c r="Y93" s="6"/>
      <c r="Z93" s="6"/>
      <c r="AA93" s="6"/>
      <c r="AB93" s="6"/>
      <c r="AC93" s="6"/>
      <c r="AD93" s="6"/>
    </row>
    <row r="94" spans="1:30" ht="12" hidden="1" customHeight="1" x14ac:dyDescent="0.2">
      <c r="A94" s="33" t="s">
        <v>92</v>
      </c>
      <c r="B94" s="47">
        <v>499271.9</v>
      </c>
      <c r="C94" s="46">
        <v>-322651.59999999998</v>
      </c>
      <c r="D94" s="47">
        <f t="shared" si="26"/>
        <v>176620.30000000005</v>
      </c>
      <c r="E94" s="46"/>
      <c r="F94" s="46">
        <v>35424.1</v>
      </c>
      <c r="G94" s="47">
        <v>107991</v>
      </c>
      <c r="H94" s="46" t="s">
        <v>30</v>
      </c>
      <c r="I94" s="47">
        <v>10963.8</v>
      </c>
      <c r="J94" s="48">
        <v>50525</v>
      </c>
      <c r="K94" s="47">
        <v>145439.1</v>
      </c>
      <c r="L94" s="49">
        <v>-112981.90000000001</v>
      </c>
      <c r="M94" s="46">
        <v>-12494.599999999999</v>
      </c>
      <c r="N94" s="47">
        <f t="shared" si="27"/>
        <v>224866.49999999997</v>
      </c>
      <c r="O94" s="46"/>
      <c r="P94" s="46">
        <v>13520.699999999999</v>
      </c>
      <c r="Q94" s="47">
        <v>458351.50000000006</v>
      </c>
      <c r="R94" s="52">
        <v>620.79999999999995</v>
      </c>
      <c r="S94" s="46">
        <f t="shared" si="28"/>
        <v>472493.00000000006</v>
      </c>
      <c r="T94" s="47">
        <f t="shared" si="29"/>
        <v>697359.5</v>
      </c>
      <c r="U94" s="47">
        <f t="shared" si="30"/>
        <v>873979.8</v>
      </c>
      <c r="Y94" s="6"/>
      <c r="Z94" s="6"/>
      <c r="AA94" s="6"/>
      <c r="AB94" s="6"/>
      <c r="AC94" s="6"/>
      <c r="AD94" s="6"/>
    </row>
    <row r="95" spans="1:30" s="68" customFormat="1" ht="12" hidden="1" customHeight="1" x14ac:dyDescent="0.2">
      <c r="A95" s="33" t="s">
        <v>93</v>
      </c>
      <c r="B95" s="52">
        <v>581195.19999999995</v>
      </c>
      <c r="C95" s="53">
        <v>-328494.40000000002</v>
      </c>
      <c r="D95" s="47">
        <f t="shared" si="26"/>
        <v>252700.79999999993</v>
      </c>
      <c r="E95" s="53"/>
      <c r="F95" s="53">
        <v>19134.2</v>
      </c>
      <c r="G95" s="52">
        <v>109938.3</v>
      </c>
      <c r="H95" s="53" t="s">
        <v>30</v>
      </c>
      <c r="I95" s="52">
        <v>14177.3</v>
      </c>
      <c r="J95" s="69">
        <v>88925</v>
      </c>
      <c r="K95" s="52">
        <v>145130.9</v>
      </c>
      <c r="L95" s="70">
        <v>-154535.1</v>
      </c>
      <c r="M95" s="53">
        <v>-11562.5</v>
      </c>
      <c r="N95" s="47">
        <f>SUM( (F95:M95))</f>
        <v>211208.09999999995</v>
      </c>
      <c r="O95" s="53"/>
      <c r="P95" s="53">
        <v>9602.8000000000011</v>
      </c>
      <c r="Q95" s="52">
        <v>501394</v>
      </c>
      <c r="R95" s="52">
        <v>599.4</v>
      </c>
      <c r="S95" s="46">
        <f>SUM(P95:R95)</f>
        <v>511596.2</v>
      </c>
      <c r="T95" s="47">
        <f t="shared" si="29"/>
        <v>722804.29999999993</v>
      </c>
      <c r="U95" s="52">
        <f t="shared" si="30"/>
        <v>975505.09999999986</v>
      </c>
      <c r="V95" s="5"/>
      <c r="W95" s="111"/>
      <c r="Y95" s="71"/>
      <c r="Z95" s="71"/>
      <c r="AA95" s="71"/>
      <c r="AB95" s="71"/>
      <c r="AC95" s="71"/>
      <c r="AD95" s="71"/>
    </row>
    <row r="96" spans="1:30" s="68" customFormat="1" ht="12" hidden="1" customHeight="1" x14ac:dyDescent="0.2">
      <c r="A96" s="33"/>
      <c r="B96" s="99"/>
      <c r="C96" s="100"/>
      <c r="D96" s="96"/>
      <c r="E96" s="100"/>
      <c r="F96" s="100"/>
      <c r="G96" s="99"/>
      <c r="H96" s="100"/>
      <c r="I96" s="99"/>
      <c r="J96" s="69"/>
      <c r="K96" s="99"/>
      <c r="L96" s="70"/>
      <c r="M96" s="100"/>
      <c r="N96" s="96"/>
      <c r="O96" s="100"/>
      <c r="P96" s="100"/>
      <c r="Q96" s="99"/>
      <c r="R96" s="99"/>
      <c r="S96" s="95"/>
      <c r="T96" s="96"/>
      <c r="U96" s="99"/>
      <c r="V96" s="5"/>
      <c r="W96" s="111"/>
      <c r="Y96" s="71"/>
      <c r="Z96" s="71"/>
      <c r="AA96" s="71"/>
      <c r="AB96" s="71"/>
      <c r="AC96" s="71"/>
      <c r="AD96" s="71"/>
    </row>
    <row r="97" spans="1:30" s="68" customFormat="1" ht="12" hidden="1" customHeight="1" x14ac:dyDescent="0.2">
      <c r="A97" s="56" t="s">
        <v>47</v>
      </c>
      <c r="B97" s="52">
        <v>565680</v>
      </c>
      <c r="C97" s="53">
        <v>-327551.8</v>
      </c>
      <c r="D97" s="47">
        <f t="shared" si="26"/>
        <v>238128.2</v>
      </c>
      <c r="E97" s="53"/>
      <c r="F97" s="72">
        <v>0</v>
      </c>
      <c r="G97" s="52">
        <v>120955.8</v>
      </c>
      <c r="H97" s="53" t="s">
        <v>30</v>
      </c>
      <c r="I97" s="52">
        <v>11301.6</v>
      </c>
      <c r="J97" s="69">
        <v>88925</v>
      </c>
      <c r="K97" s="52">
        <v>144822.79999999999</v>
      </c>
      <c r="L97" s="70">
        <v>-178218.28333333333</v>
      </c>
      <c r="M97" s="53">
        <v>-8516.3000000000011</v>
      </c>
      <c r="N97" s="47">
        <f t="shared" si="27"/>
        <v>179270.61666666664</v>
      </c>
      <c r="O97" s="53"/>
      <c r="P97" s="53">
        <v>8484.1000000000022</v>
      </c>
      <c r="Q97" s="52">
        <v>507980.03333333327</v>
      </c>
      <c r="R97" s="52">
        <v>588.79999999999995</v>
      </c>
      <c r="S97" s="46">
        <f t="shared" si="28"/>
        <v>517052.93333333323</v>
      </c>
      <c r="T97" s="47">
        <f t="shared" si="29"/>
        <v>696323.54999999981</v>
      </c>
      <c r="U97" s="52">
        <f t="shared" si="30"/>
        <v>934451.74999999977</v>
      </c>
      <c r="V97" s="5"/>
      <c r="W97" s="111"/>
      <c r="Y97" s="71"/>
      <c r="Z97" s="71"/>
      <c r="AA97" s="71"/>
      <c r="AB97" s="71"/>
      <c r="AC97" s="71"/>
      <c r="AD97" s="71"/>
    </row>
    <row r="98" spans="1:30" s="68" customFormat="1" ht="12" hidden="1" customHeight="1" x14ac:dyDescent="0.2">
      <c r="A98" s="56" t="s">
        <v>83</v>
      </c>
      <c r="B98" s="52">
        <v>587925.60000000009</v>
      </c>
      <c r="C98" s="53">
        <v>-332437.80000000005</v>
      </c>
      <c r="D98" s="47">
        <f t="shared" si="26"/>
        <v>255487.80000000005</v>
      </c>
      <c r="E98" s="53"/>
      <c r="F98" s="72">
        <v>0</v>
      </c>
      <c r="G98" s="52">
        <v>130860.5</v>
      </c>
      <c r="H98" s="53" t="s">
        <v>30</v>
      </c>
      <c r="I98" s="52">
        <v>10764.699999999999</v>
      </c>
      <c r="J98" s="69">
        <v>88925</v>
      </c>
      <c r="K98" s="52">
        <v>144514.70000000001</v>
      </c>
      <c r="L98" s="70">
        <v>-211603.06666666665</v>
      </c>
      <c r="M98" s="53">
        <v>-11109.9</v>
      </c>
      <c r="N98" s="47">
        <f t="shared" si="27"/>
        <v>152351.93333333338</v>
      </c>
      <c r="O98" s="53"/>
      <c r="P98" s="53">
        <v>8080.3000000000011</v>
      </c>
      <c r="Q98" s="52">
        <v>525015.56666666665</v>
      </c>
      <c r="R98" s="52">
        <v>508.4</v>
      </c>
      <c r="S98" s="46">
        <f t="shared" si="28"/>
        <v>533604.26666666672</v>
      </c>
      <c r="T98" s="47">
        <f t="shared" si="29"/>
        <v>685956.20000000007</v>
      </c>
      <c r="U98" s="52">
        <f t="shared" si="30"/>
        <v>941444.00000000012</v>
      </c>
      <c r="V98" s="5"/>
      <c r="W98" s="111"/>
      <c r="Y98" s="71"/>
      <c r="Z98" s="71"/>
      <c r="AA98" s="71"/>
      <c r="AB98" s="71"/>
      <c r="AC98" s="71"/>
      <c r="AD98" s="71"/>
    </row>
    <row r="99" spans="1:30" s="68" customFormat="1" ht="12" hidden="1" customHeight="1" x14ac:dyDescent="0.2">
      <c r="A99" s="56" t="s">
        <v>84</v>
      </c>
      <c r="B99" s="52">
        <v>570114.29999999993</v>
      </c>
      <c r="C99" s="53">
        <v>-323709.5</v>
      </c>
      <c r="D99" s="47">
        <f t="shared" si="26"/>
        <v>246404.79999999993</v>
      </c>
      <c r="E99" s="53"/>
      <c r="F99" s="53">
        <v>2480.5</v>
      </c>
      <c r="G99" s="52">
        <v>120400.09999999999</v>
      </c>
      <c r="H99" s="53" t="s">
        <v>30</v>
      </c>
      <c r="I99" s="52">
        <v>12695.1</v>
      </c>
      <c r="J99" s="69">
        <v>74325</v>
      </c>
      <c r="K99" s="52">
        <v>144206.6</v>
      </c>
      <c r="L99" s="70">
        <v>-168046.55</v>
      </c>
      <c r="M99" s="53">
        <v>-8872.6999999999989</v>
      </c>
      <c r="N99" s="47">
        <f t="shared" si="27"/>
        <v>177188.05</v>
      </c>
      <c r="O99" s="53"/>
      <c r="P99" s="53">
        <v>7087.5</v>
      </c>
      <c r="Q99" s="52">
        <v>535139.29999999993</v>
      </c>
      <c r="R99" s="52">
        <v>599</v>
      </c>
      <c r="S99" s="46">
        <f t="shared" si="28"/>
        <v>542825.79999999993</v>
      </c>
      <c r="T99" s="47">
        <f t="shared" si="29"/>
        <v>720013.84999999986</v>
      </c>
      <c r="U99" s="52">
        <f t="shared" si="30"/>
        <v>966418.64999999979</v>
      </c>
      <c r="V99" s="5"/>
      <c r="W99" s="111"/>
      <c r="Y99" s="71"/>
      <c r="Z99" s="71"/>
      <c r="AA99" s="71"/>
      <c r="AB99" s="71"/>
      <c r="AC99" s="71"/>
      <c r="AD99" s="71"/>
    </row>
    <row r="100" spans="1:30" ht="12" hidden="1" customHeight="1" x14ac:dyDescent="0.2">
      <c r="A100" s="56" t="s">
        <v>85</v>
      </c>
      <c r="B100" s="47">
        <v>597757.1</v>
      </c>
      <c r="C100" s="46">
        <v>-348763.9</v>
      </c>
      <c r="D100" s="47">
        <f t="shared" si="26"/>
        <v>248993.19999999995</v>
      </c>
      <c r="E100" s="46"/>
      <c r="F100" s="72">
        <v>0</v>
      </c>
      <c r="G100" s="47">
        <v>122799.90000000001</v>
      </c>
      <c r="H100" s="46" t="s">
        <v>30</v>
      </c>
      <c r="I100" s="47">
        <v>15459.300000000001</v>
      </c>
      <c r="J100" s="48">
        <v>74325</v>
      </c>
      <c r="K100" s="47">
        <v>143898.4</v>
      </c>
      <c r="L100" s="49">
        <v>-173223.73333333334</v>
      </c>
      <c r="M100" s="46">
        <v>-10713.999999999998</v>
      </c>
      <c r="N100" s="47">
        <f t="shared" si="27"/>
        <v>172544.86666666664</v>
      </c>
      <c r="O100" s="46"/>
      <c r="P100" s="46">
        <v>5676.3000000000011</v>
      </c>
      <c r="Q100" s="47">
        <v>543714.83333333337</v>
      </c>
      <c r="R100" s="52">
        <v>583.6</v>
      </c>
      <c r="S100" s="46">
        <f t="shared" si="28"/>
        <v>549974.7333333334</v>
      </c>
      <c r="T100" s="47">
        <f t="shared" si="29"/>
        <v>722519.60000000009</v>
      </c>
      <c r="U100" s="47">
        <f t="shared" si="30"/>
        <v>971512.8</v>
      </c>
      <c r="W100" s="111"/>
      <c r="X100" s="68"/>
      <c r="Y100" s="6"/>
      <c r="Z100" s="71"/>
      <c r="AA100" s="6"/>
      <c r="AB100" s="6"/>
      <c r="AC100" s="6"/>
      <c r="AD100" s="6"/>
    </row>
    <row r="101" spans="1:30" ht="12" hidden="1" customHeight="1" x14ac:dyDescent="0.2">
      <c r="A101" s="33" t="s">
        <v>41</v>
      </c>
      <c r="B101" s="47">
        <v>581040.80000000005</v>
      </c>
      <c r="C101" s="46">
        <v>-341861.2</v>
      </c>
      <c r="D101" s="47">
        <f t="shared" si="26"/>
        <v>239179.60000000003</v>
      </c>
      <c r="E101" s="46"/>
      <c r="F101" s="46">
        <v>12986.3</v>
      </c>
      <c r="G101" s="47">
        <v>125073.99999999999</v>
      </c>
      <c r="H101" s="46" t="s">
        <v>30</v>
      </c>
      <c r="I101" s="47">
        <v>19313.400000000001</v>
      </c>
      <c r="J101" s="48">
        <v>74325</v>
      </c>
      <c r="K101" s="47">
        <v>143590.29999999999</v>
      </c>
      <c r="L101" s="49">
        <v>-191140.91666666669</v>
      </c>
      <c r="M101" s="46">
        <v>-9917.9</v>
      </c>
      <c r="N101" s="47">
        <f t="shared" si="27"/>
        <v>174230.18333333332</v>
      </c>
      <c r="O101" s="46"/>
      <c r="P101" s="46">
        <v>5589.6000000000013</v>
      </c>
      <c r="Q101" s="47">
        <v>564776.16666666663</v>
      </c>
      <c r="R101" s="52">
        <v>631.5</v>
      </c>
      <c r="S101" s="46">
        <f t="shared" si="28"/>
        <v>570997.2666666666</v>
      </c>
      <c r="T101" s="47">
        <f t="shared" si="29"/>
        <v>745227.45</v>
      </c>
      <c r="U101" s="47">
        <f t="shared" si="30"/>
        <v>984407.05</v>
      </c>
      <c r="W101" s="111"/>
      <c r="X101" s="68"/>
      <c r="Y101" s="6"/>
      <c r="Z101" s="71"/>
      <c r="AA101" s="6"/>
      <c r="AB101" s="6"/>
      <c r="AC101" s="6"/>
      <c r="AD101" s="6"/>
    </row>
    <row r="102" spans="1:30" ht="12" hidden="1" customHeight="1" x14ac:dyDescent="0.2">
      <c r="A102" s="33" t="s">
        <v>33</v>
      </c>
      <c r="B102" s="47">
        <v>563954.20000000007</v>
      </c>
      <c r="C102" s="46">
        <v>-341027.60000000003</v>
      </c>
      <c r="D102" s="47">
        <f t="shared" si="26"/>
        <v>222926.60000000003</v>
      </c>
      <c r="E102" s="46"/>
      <c r="F102" s="46">
        <v>24462.799999999999</v>
      </c>
      <c r="G102" s="47">
        <v>118274.7</v>
      </c>
      <c r="H102" s="46" t="s">
        <v>30</v>
      </c>
      <c r="I102" s="47">
        <v>17897.8</v>
      </c>
      <c r="J102" s="48">
        <v>74325</v>
      </c>
      <c r="K102" s="47">
        <v>143282.1</v>
      </c>
      <c r="L102" s="49">
        <v>-178604.4</v>
      </c>
      <c r="M102" s="46">
        <v>-12446.6</v>
      </c>
      <c r="N102" s="47">
        <f t="shared" si="27"/>
        <v>187191.40000000002</v>
      </c>
      <c r="O102" s="46"/>
      <c r="P102" s="46">
        <v>5763.1</v>
      </c>
      <c r="Q102" s="47">
        <v>596214.70000000007</v>
      </c>
      <c r="R102" s="52">
        <v>597.5</v>
      </c>
      <c r="S102" s="46">
        <f t="shared" si="28"/>
        <v>602575.30000000005</v>
      </c>
      <c r="T102" s="47">
        <f t="shared" si="29"/>
        <v>789766.70000000007</v>
      </c>
      <c r="U102" s="47">
        <f t="shared" si="30"/>
        <v>1012693.3</v>
      </c>
      <c r="W102" s="111"/>
      <c r="X102" s="68"/>
      <c r="Y102" s="6"/>
      <c r="Z102" s="71"/>
      <c r="AA102" s="6"/>
      <c r="AB102" s="6"/>
      <c r="AC102" s="6"/>
      <c r="AD102" s="6"/>
    </row>
    <row r="103" spans="1:30" ht="12" hidden="1" customHeight="1" x14ac:dyDescent="0.2">
      <c r="A103" s="33" t="s">
        <v>36</v>
      </c>
      <c r="B103" s="47">
        <v>573632</v>
      </c>
      <c r="C103" s="46">
        <v>-360504.3</v>
      </c>
      <c r="D103" s="47">
        <f t="shared" si="26"/>
        <v>213127.7</v>
      </c>
      <c r="E103" s="46"/>
      <c r="F103" s="46">
        <v>31447.8</v>
      </c>
      <c r="G103" s="47">
        <v>120374.7</v>
      </c>
      <c r="H103" s="46" t="s">
        <v>30</v>
      </c>
      <c r="I103" s="47">
        <v>16240.1</v>
      </c>
      <c r="J103" s="48">
        <v>74325</v>
      </c>
      <c r="K103" s="47">
        <v>142974</v>
      </c>
      <c r="L103" s="49">
        <v>-159701.81666666665</v>
      </c>
      <c r="M103" s="46">
        <v>-11666.5</v>
      </c>
      <c r="N103" s="47">
        <f t="shared" si="27"/>
        <v>213993.28333333333</v>
      </c>
      <c r="O103" s="46"/>
      <c r="P103" s="46">
        <v>9179</v>
      </c>
      <c r="Q103" s="47">
        <v>612363.91666666663</v>
      </c>
      <c r="R103" s="52">
        <v>600</v>
      </c>
      <c r="S103" s="46">
        <f t="shared" si="28"/>
        <v>622142.91666666663</v>
      </c>
      <c r="T103" s="47">
        <f t="shared" si="29"/>
        <v>836136.2</v>
      </c>
      <c r="U103" s="47">
        <f t="shared" si="30"/>
        <v>1049263.8999999999</v>
      </c>
      <c r="W103" s="111"/>
      <c r="X103" s="68"/>
      <c r="Y103" s="6"/>
      <c r="Z103" s="71"/>
      <c r="AA103" s="6"/>
      <c r="AB103" s="6"/>
      <c r="AC103" s="6"/>
      <c r="AD103" s="6"/>
    </row>
    <row r="104" spans="1:30" ht="12" hidden="1" customHeight="1" x14ac:dyDescent="0.2">
      <c r="A104" s="33" t="s">
        <v>34</v>
      </c>
      <c r="B104" s="47">
        <v>557494.4</v>
      </c>
      <c r="C104" s="46">
        <v>-361869.7</v>
      </c>
      <c r="D104" s="47">
        <f t="shared" si="26"/>
        <v>195624.7</v>
      </c>
      <c r="E104" s="46"/>
      <c r="F104" s="46">
        <v>35035.800000000003</v>
      </c>
      <c r="G104" s="47">
        <v>105018.2</v>
      </c>
      <c r="H104" s="46" t="s">
        <v>30</v>
      </c>
      <c r="I104" s="47">
        <v>13778.1</v>
      </c>
      <c r="J104" s="48">
        <v>74325</v>
      </c>
      <c r="K104" s="47">
        <v>142665.9</v>
      </c>
      <c r="L104" s="49">
        <v>-157656.13333333336</v>
      </c>
      <c r="M104" s="46">
        <v>-13382.5</v>
      </c>
      <c r="N104" s="47">
        <f t="shared" si="27"/>
        <v>199784.36666666664</v>
      </c>
      <c r="O104" s="46"/>
      <c r="P104" s="46">
        <v>11463.899999999998</v>
      </c>
      <c r="Q104" s="47">
        <v>629814.83333333326</v>
      </c>
      <c r="R104" s="52">
        <v>573.40000000000009</v>
      </c>
      <c r="S104" s="46">
        <f t="shared" si="28"/>
        <v>641852.1333333333</v>
      </c>
      <c r="T104" s="47">
        <f t="shared" si="29"/>
        <v>841636.5</v>
      </c>
      <c r="U104" s="47">
        <f t="shared" si="30"/>
        <v>1037261.2</v>
      </c>
      <c r="W104" s="111"/>
      <c r="X104" s="68"/>
      <c r="Y104" s="6"/>
      <c r="Z104" s="71"/>
      <c r="AA104" s="6"/>
      <c r="AB104" s="6"/>
      <c r="AC104" s="6"/>
      <c r="AD104" s="6"/>
    </row>
    <row r="105" spans="1:30" ht="12" hidden="1" customHeight="1" x14ac:dyDescent="0.2">
      <c r="A105" s="33" t="s">
        <v>37</v>
      </c>
      <c r="B105" s="47">
        <v>524576.60000000009</v>
      </c>
      <c r="C105" s="46">
        <v>-356183.30000000005</v>
      </c>
      <c r="D105" s="47">
        <f t="shared" si="26"/>
        <v>168393.30000000005</v>
      </c>
      <c r="E105" s="46"/>
      <c r="F105" s="46">
        <v>29256.3</v>
      </c>
      <c r="G105" s="47">
        <v>107818.2</v>
      </c>
      <c r="H105" s="46" t="s">
        <v>30</v>
      </c>
      <c r="I105" s="47">
        <v>12911.2</v>
      </c>
      <c r="J105" s="48">
        <v>74325</v>
      </c>
      <c r="K105" s="47">
        <v>142357.70000000001</v>
      </c>
      <c r="L105" s="49">
        <v>-153324.45000000001</v>
      </c>
      <c r="M105" s="46">
        <v>-13059.699999999999</v>
      </c>
      <c r="N105" s="47">
        <f t="shared" si="27"/>
        <v>200284.25</v>
      </c>
      <c r="O105" s="46"/>
      <c r="P105" s="46">
        <v>9478.6999999999989</v>
      </c>
      <c r="Q105" s="47">
        <v>638830.75</v>
      </c>
      <c r="R105" s="52">
        <v>1019.5999999999999</v>
      </c>
      <c r="S105" s="46">
        <f t="shared" si="28"/>
        <v>649329.04999999993</v>
      </c>
      <c r="T105" s="47">
        <f t="shared" si="29"/>
        <v>849613.29999999993</v>
      </c>
      <c r="U105" s="47">
        <f t="shared" si="30"/>
        <v>1018006.6</v>
      </c>
      <c r="W105" s="111"/>
      <c r="X105" s="68"/>
      <c r="Y105" s="6"/>
      <c r="Z105" s="71"/>
      <c r="AA105" s="6"/>
      <c r="AB105" s="6"/>
      <c r="AC105" s="6"/>
      <c r="AD105" s="6"/>
    </row>
    <row r="106" spans="1:30" ht="12" hidden="1" customHeight="1" x14ac:dyDescent="0.2">
      <c r="A106" s="54" t="s">
        <v>50</v>
      </c>
      <c r="B106" s="47">
        <v>527113.60000000009</v>
      </c>
      <c r="C106" s="46">
        <v>-374605.9</v>
      </c>
      <c r="D106" s="47">
        <f t="shared" si="26"/>
        <v>152507.70000000007</v>
      </c>
      <c r="E106" s="46"/>
      <c r="F106" s="53">
        <v>29858.9</v>
      </c>
      <c r="G106" s="47">
        <v>106218.2</v>
      </c>
      <c r="H106" s="46" t="s">
        <v>30</v>
      </c>
      <c r="I106" s="52">
        <v>13872.2</v>
      </c>
      <c r="J106" s="48">
        <v>94325</v>
      </c>
      <c r="K106" s="47">
        <v>142049.60000000001</v>
      </c>
      <c r="L106" s="49">
        <v>-161722.36666666667</v>
      </c>
      <c r="M106" s="46">
        <v>-13639.7</v>
      </c>
      <c r="N106" s="47">
        <f t="shared" si="27"/>
        <v>210961.83333333334</v>
      </c>
      <c r="O106" s="46"/>
      <c r="P106" s="46">
        <v>5962.6</v>
      </c>
      <c r="Q106" s="47">
        <v>659675.16666666663</v>
      </c>
      <c r="R106" s="52">
        <v>994.09999999999991</v>
      </c>
      <c r="S106" s="46">
        <f t="shared" si="28"/>
        <v>666631.86666666658</v>
      </c>
      <c r="T106" s="47">
        <f t="shared" si="29"/>
        <v>877593.7</v>
      </c>
      <c r="U106" s="47">
        <f t="shared" si="30"/>
        <v>1030101.4</v>
      </c>
      <c r="W106" s="111"/>
      <c r="X106" s="68"/>
      <c r="Y106" s="6"/>
      <c r="Z106" s="71"/>
      <c r="AA106" s="6"/>
      <c r="AB106" s="6"/>
      <c r="AC106" s="6"/>
      <c r="AD106" s="6"/>
    </row>
    <row r="107" spans="1:30" ht="11.25" hidden="1" customHeight="1" x14ac:dyDescent="0.2">
      <c r="A107" s="54" t="s">
        <v>35</v>
      </c>
      <c r="B107" s="47">
        <v>544404.5</v>
      </c>
      <c r="C107" s="46">
        <v>-384298.7</v>
      </c>
      <c r="D107" s="47">
        <f t="shared" si="26"/>
        <v>160105.79999999999</v>
      </c>
      <c r="E107" s="46"/>
      <c r="F107" s="53">
        <v>13631.5</v>
      </c>
      <c r="G107" s="47">
        <v>95718.2</v>
      </c>
      <c r="H107" s="46" t="s">
        <v>30</v>
      </c>
      <c r="I107" s="52">
        <v>14068.5</v>
      </c>
      <c r="J107" s="48">
        <v>94325</v>
      </c>
      <c r="K107" s="47">
        <v>142049.60000000001</v>
      </c>
      <c r="L107" s="49">
        <v>-164702.08333333331</v>
      </c>
      <c r="M107" s="46">
        <v>-14515.500000000002</v>
      </c>
      <c r="N107" s="47">
        <f t="shared" si="27"/>
        <v>180575.21666666673</v>
      </c>
      <c r="O107" s="46"/>
      <c r="P107" s="46">
        <v>7901.4000000000015</v>
      </c>
      <c r="Q107" s="47">
        <v>667853.78333333344</v>
      </c>
      <c r="R107" s="52">
        <v>1003.0999999999999</v>
      </c>
      <c r="S107" s="46">
        <f t="shared" si="28"/>
        <v>676758.28333333344</v>
      </c>
      <c r="T107" s="47">
        <f t="shared" si="29"/>
        <v>857333.50000000023</v>
      </c>
      <c r="U107" s="47">
        <f t="shared" si="30"/>
        <v>1017439.3000000003</v>
      </c>
      <c r="W107" s="111"/>
      <c r="X107" s="68"/>
      <c r="Y107" s="6"/>
      <c r="Z107" s="71"/>
      <c r="AA107" s="6"/>
      <c r="AB107" s="6"/>
      <c r="AC107" s="6"/>
      <c r="AD107" s="6"/>
    </row>
    <row r="108" spans="1:30" ht="10.5" hidden="1" customHeight="1" x14ac:dyDescent="0.2">
      <c r="A108" s="54" t="s">
        <v>52</v>
      </c>
      <c r="B108" s="47">
        <v>586011.4</v>
      </c>
      <c r="C108" s="46">
        <v>-381573.7</v>
      </c>
      <c r="D108" s="47">
        <f t="shared" si="26"/>
        <v>204437.7</v>
      </c>
      <c r="E108" s="46"/>
      <c r="F108" s="53">
        <v>86260.6</v>
      </c>
      <c r="G108" s="47">
        <v>85318.2</v>
      </c>
      <c r="H108" s="46" t="s">
        <v>30</v>
      </c>
      <c r="I108" s="52">
        <v>14746.9</v>
      </c>
      <c r="J108" s="48">
        <v>94325</v>
      </c>
      <c r="K108" s="47">
        <v>141433.29999999999</v>
      </c>
      <c r="L108" s="49">
        <v>-175851.7</v>
      </c>
      <c r="M108" s="46">
        <v>-13875.9</v>
      </c>
      <c r="N108" s="47">
        <f t="shared" si="27"/>
        <v>232356.39999999994</v>
      </c>
      <c r="O108" s="46"/>
      <c r="P108" s="46">
        <v>4977.5</v>
      </c>
      <c r="Q108" s="47">
        <v>659844.60000000009</v>
      </c>
      <c r="R108" s="52">
        <v>1021.9000000000001</v>
      </c>
      <c r="S108" s="46">
        <f t="shared" si="28"/>
        <v>665844.00000000012</v>
      </c>
      <c r="T108" s="47">
        <f t="shared" si="29"/>
        <v>898200.4</v>
      </c>
      <c r="U108" s="47">
        <f t="shared" si="30"/>
        <v>1102638.1000000001</v>
      </c>
      <c r="W108" s="111"/>
      <c r="X108" s="68"/>
      <c r="Y108" s="6"/>
      <c r="Z108" s="71"/>
      <c r="AA108" s="6"/>
      <c r="AB108" s="6"/>
      <c r="AC108" s="6"/>
      <c r="AD108" s="6"/>
    </row>
    <row r="109" spans="1:30" ht="10.5" hidden="1" customHeight="1" x14ac:dyDescent="0.2">
      <c r="A109" s="54"/>
      <c r="B109" s="96"/>
      <c r="C109" s="95"/>
      <c r="D109" s="96"/>
      <c r="E109" s="95"/>
      <c r="F109" s="100"/>
      <c r="G109" s="96"/>
      <c r="H109" s="95"/>
      <c r="I109" s="99"/>
      <c r="J109" s="97"/>
      <c r="K109" s="96"/>
      <c r="L109" s="98"/>
      <c r="M109" s="95"/>
      <c r="N109" s="96"/>
      <c r="O109" s="95"/>
      <c r="P109" s="95"/>
      <c r="Q109" s="96"/>
      <c r="R109" s="99"/>
      <c r="S109" s="95"/>
      <c r="T109" s="96"/>
      <c r="U109" s="96"/>
      <c r="W109" s="111"/>
      <c r="X109" s="68"/>
      <c r="Y109" s="94"/>
      <c r="Z109" s="71"/>
      <c r="AA109" s="94"/>
      <c r="AB109" s="94"/>
      <c r="AC109" s="94"/>
      <c r="AD109" s="94"/>
    </row>
    <row r="110" spans="1:30" ht="15" hidden="1" customHeight="1" x14ac:dyDescent="0.2">
      <c r="A110" s="33" t="s">
        <v>53</v>
      </c>
      <c r="B110" s="47">
        <v>639494.00000000012</v>
      </c>
      <c r="C110" s="46">
        <v>-402181.59999999992</v>
      </c>
      <c r="D110" s="47">
        <f t="shared" si="26"/>
        <v>237312.4000000002</v>
      </c>
      <c r="E110" s="46"/>
      <c r="F110" s="53">
        <v>23225.200000000001</v>
      </c>
      <c r="G110" s="47">
        <v>86241.2</v>
      </c>
      <c r="H110" s="46" t="s">
        <v>30</v>
      </c>
      <c r="I110" s="52">
        <v>15311.9</v>
      </c>
      <c r="J110" s="48">
        <v>94325</v>
      </c>
      <c r="K110" s="47">
        <v>141125.20000000001</v>
      </c>
      <c r="L110" s="49">
        <v>-187717.45</v>
      </c>
      <c r="M110" s="46">
        <v>-16045.300000000001</v>
      </c>
      <c r="N110" s="47">
        <f t="shared" si="27"/>
        <v>156465.75</v>
      </c>
      <c r="O110" s="46"/>
      <c r="P110" s="46">
        <v>6270</v>
      </c>
      <c r="Q110" s="47">
        <v>662802.82499999995</v>
      </c>
      <c r="R110" s="52">
        <v>1011.8</v>
      </c>
      <c r="S110" s="46">
        <f t="shared" si="28"/>
        <v>670084.625</v>
      </c>
      <c r="T110" s="47">
        <f t="shared" si="29"/>
        <v>826550.375</v>
      </c>
      <c r="U110" s="47">
        <f t="shared" si="30"/>
        <v>1063862.7750000001</v>
      </c>
      <c r="W110" s="111"/>
      <c r="X110" s="68"/>
      <c r="Y110" s="6"/>
      <c r="Z110" s="71"/>
      <c r="AA110" s="6"/>
      <c r="AB110" s="6"/>
      <c r="AC110" s="6"/>
      <c r="AD110" s="6"/>
    </row>
    <row r="111" spans="1:30" ht="15" hidden="1" customHeight="1" x14ac:dyDescent="0.2">
      <c r="A111" s="33" t="s">
        <v>83</v>
      </c>
      <c r="B111" s="47">
        <v>633150.6</v>
      </c>
      <c r="C111" s="46">
        <v>-412745.69999999995</v>
      </c>
      <c r="D111" s="47">
        <f t="shared" si="26"/>
        <v>220404.90000000002</v>
      </c>
      <c r="E111" s="46"/>
      <c r="F111" s="53">
        <v>19733.599999999999</v>
      </c>
      <c r="G111" s="47">
        <v>82384.899999999994</v>
      </c>
      <c r="H111" s="46" t="s">
        <v>30</v>
      </c>
      <c r="I111" s="52">
        <v>15168.9</v>
      </c>
      <c r="J111" s="48">
        <v>94325</v>
      </c>
      <c r="K111" s="47">
        <v>140817.1</v>
      </c>
      <c r="L111" s="49">
        <v>-173601.1</v>
      </c>
      <c r="M111" s="46">
        <v>-16914.7</v>
      </c>
      <c r="N111" s="47">
        <f t="shared" si="27"/>
        <v>161913.69999999998</v>
      </c>
      <c r="O111" s="46"/>
      <c r="P111" s="46">
        <v>11942</v>
      </c>
      <c r="Q111" s="47">
        <v>663094.25</v>
      </c>
      <c r="R111" s="52">
        <v>953.59999999999991</v>
      </c>
      <c r="S111" s="46">
        <f t="shared" si="28"/>
        <v>675989.85</v>
      </c>
      <c r="T111" s="47">
        <f t="shared" si="29"/>
        <v>837903.54999999993</v>
      </c>
      <c r="U111" s="47">
        <f t="shared" si="30"/>
        <v>1058308.45</v>
      </c>
      <c r="W111" s="111"/>
      <c r="X111" s="68"/>
      <c r="Y111" s="6"/>
      <c r="Z111" s="71"/>
      <c r="AA111" s="6"/>
      <c r="AB111" s="6"/>
      <c r="AC111" s="6"/>
      <c r="AD111" s="6"/>
    </row>
    <row r="112" spans="1:30" ht="15" hidden="1" customHeight="1" x14ac:dyDescent="0.2">
      <c r="A112" s="33" t="s">
        <v>84</v>
      </c>
      <c r="B112" s="47">
        <v>599927.90000000014</v>
      </c>
      <c r="C112" s="46">
        <v>-414833.89999999997</v>
      </c>
      <c r="D112" s="47">
        <f t="shared" si="26"/>
        <v>185094.00000000017</v>
      </c>
      <c r="E112" s="46"/>
      <c r="F112" s="53">
        <v>41361.199999999997</v>
      </c>
      <c r="G112" s="47">
        <v>73584.899999999994</v>
      </c>
      <c r="H112" s="46" t="s">
        <v>30</v>
      </c>
      <c r="I112" s="52">
        <v>16271.5</v>
      </c>
      <c r="J112" s="48">
        <v>94325</v>
      </c>
      <c r="K112" s="47">
        <v>140508.9</v>
      </c>
      <c r="L112" s="49">
        <v>-190062.15</v>
      </c>
      <c r="M112" s="46">
        <v>-16212.5</v>
      </c>
      <c r="N112" s="47">
        <f t="shared" si="27"/>
        <v>159776.85</v>
      </c>
      <c r="O112" s="46"/>
      <c r="P112" s="46">
        <v>12343.800000000001</v>
      </c>
      <c r="Q112" s="47">
        <v>672019.875</v>
      </c>
      <c r="R112" s="52">
        <v>943.4</v>
      </c>
      <c r="S112" s="46">
        <f t="shared" si="28"/>
        <v>685307.07500000007</v>
      </c>
      <c r="T112" s="47">
        <f t="shared" si="29"/>
        <v>845083.92500000005</v>
      </c>
      <c r="U112" s="47">
        <f t="shared" si="30"/>
        <v>1030177.9250000003</v>
      </c>
      <c r="W112" s="111"/>
      <c r="X112" s="68"/>
      <c r="Y112" s="6"/>
      <c r="Z112" s="71"/>
      <c r="AA112" s="6"/>
      <c r="AB112" s="6"/>
      <c r="AC112" s="6"/>
      <c r="AD112" s="6"/>
    </row>
    <row r="113" spans="1:30" ht="15" hidden="1" customHeight="1" x14ac:dyDescent="0.2">
      <c r="A113" s="33" t="s">
        <v>85</v>
      </c>
      <c r="B113" s="47">
        <v>586713.40000000014</v>
      </c>
      <c r="C113" s="46">
        <v>-423602.8</v>
      </c>
      <c r="D113" s="47">
        <f t="shared" si="26"/>
        <v>163110.60000000015</v>
      </c>
      <c r="E113" s="46"/>
      <c r="F113" s="53">
        <v>51796.5</v>
      </c>
      <c r="G113" s="47">
        <v>69078.7</v>
      </c>
      <c r="H113" s="46" t="s">
        <v>30</v>
      </c>
      <c r="I113" s="52">
        <v>17528.8</v>
      </c>
      <c r="J113" s="48">
        <v>94325</v>
      </c>
      <c r="K113" s="47">
        <v>140200.79999999999</v>
      </c>
      <c r="L113" s="49">
        <v>-168057.89999999997</v>
      </c>
      <c r="M113" s="46">
        <v>-18885.299999999996</v>
      </c>
      <c r="N113" s="47">
        <f t="shared" si="27"/>
        <v>185986.60000000003</v>
      </c>
      <c r="O113" s="46"/>
      <c r="P113" s="46">
        <v>14321.8</v>
      </c>
      <c r="Q113" s="47">
        <v>676822.2</v>
      </c>
      <c r="R113" s="52">
        <v>916.8</v>
      </c>
      <c r="S113" s="46">
        <f t="shared" si="28"/>
        <v>692060.8</v>
      </c>
      <c r="T113" s="47">
        <f t="shared" si="29"/>
        <v>878047.40000000014</v>
      </c>
      <c r="U113" s="47">
        <f t="shared" si="30"/>
        <v>1041158.0000000002</v>
      </c>
      <c r="W113" s="111"/>
      <c r="X113" s="68"/>
      <c r="Y113" s="6"/>
      <c r="Z113" s="71"/>
      <c r="AA113" s="6"/>
      <c r="AB113" s="6"/>
      <c r="AC113" s="6"/>
      <c r="AD113" s="6"/>
    </row>
    <row r="114" spans="1:30" ht="15" hidden="1" customHeight="1" x14ac:dyDescent="0.2">
      <c r="A114" s="33" t="s">
        <v>86</v>
      </c>
      <c r="B114" s="47">
        <v>558824.70000000007</v>
      </c>
      <c r="C114" s="46">
        <v>-415704.19999999995</v>
      </c>
      <c r="D114" s="47">
        <f t="shared" si="26"/>
        <v>143120.50000000012</v>
      </c>
      <c r="E114" s="46"/>
      <c r="F114" s="53">
        <v>32561.9</v>
      </c>
      <c r="G114" s="47">
        <v>67634.900000000009</v>
      </c>
      <c r="H114" s="46" t="s">
        <v>30</v>
      </c>
      <c r="I114" s="52">
        <v>15899.2</v>
      </c>
      <c r="J114" s="48">
        <v>94325</v>
      </c>
      <c r="K114" s="47">
        <v>140200.79999999999</v>
      </c>
      <c r="L114" s="49">
        <v>-153060.75</v>
      </c>
      <c r="M114" s="46">
        <v>-12371.800000000001</v>
      </c>
      <c r="N114" s="47">
        <f t="shared" si="27"/>
        <v>185189.25</v>
      </c>
      <c r="O114" s="46"/>
      <c r="P114" s="46">
        <v>15482.8</v>
      </c>
      <c r="Q114" s="47">
        <v>706012.32499999995</v>
      </c>
      <c r="R114" s="52">
        <v>992.09999999999991</v>
      </c>
      <c r="S114" s="46">
        <f t="shared" si="28"/>
        <v>722487.22499999998</v>
      </c>
      <c r="T114" s="47">
        <f t="shared" si="29"/>
        <v>907676.47499999998</v>
      </c>
      <c r="U114" s="47">
        <f t="shared" si="30"/>
        <v>1050796.9750000001</v>
      </c>
      <c r="W114" s="111"/>
      <c r="X114" s="68"/>
      <c r="Y114" s="6"/>
      <c r="Z114" s="71"/>
      <c r="AA114" s="6"/>
      <c r="AB114" s="6"/>
      <c r="AC114" s="6"/>
      <c r="AD114" s="6"/>
    </row>
    <row r="115" spans="1:30" ht="15" hidden="1" customHeight="1" x14ac:dyDescent="0.2">
      <c r="A115" s="33" t="s">
        <v>87</v>
      </c>
      <c r="B115" s="47">
        <v>558986.9</v>
      </c>
      <c r="C115" s="46">
        <v>-431889.6</v>
      </c>
      <c r="D115" s="47">
        <f t="shared" si="26"/>
        <v>127097.30000000005</v>
      </c>
      <c r="E115" s="46"/>
      <c r="F115" s="53">
        <v>49375</v>
      </c>
      <c r="G115" s="47">
        <v>63934.9</v>
      </c>
      <c r="H115" s="46" t="s">
        <v>30</v>
      </c>
      <c r="I115" s="52">
        <v>18502.399999999998</v>
      </c>
      <c r="J115" s="48">
        <v>94325</v>
      </c>
      <c r="K115" s="47">
        <v>139584.5</v>
      </c>
      <c r="L115" s="49">
        <v>-147132.10000000003</v>
      </c>
      <c r="M115" s="46">
        <v>-12679.5</v>
      </c>
      <c r="N115" s="47">
        <f t="shared" si="27"/>
        <v>205910.19999999995</v>
      </c>
      <c r="O115" s="46"/>
      <c r="P115" s="46">
        <v>17147.8</v>
      </c>
      <c r="Q115" s="47">
        <v>728385.75</v>
      </c>
      <c r="R115" s="52">
        <v>1005.8</v>
      </c>
      <c r="S115" s="46">
        <f t="shared" si="28"/>
        <v>746539.35000000009</v>
      </c>
      <c r="T115" s="47">
        <f t="shared" si="29"/>
        <v>952449.55</v>
      </c>
      <c r="U115" s="47">
        <f t="shared" si="30"/>
        <v>1079546.8500000001</v>
      </c>
      <c r="W115" s="111"/>
      <c r="X115" s="68"/>
      <c r="Y115" s="6"/>
      <c r="Z115" s="71"/>
      <c r="AA115" s="6"/>
      <c r="AB115" s="6"/>
      <c r="AC115" s="6"/>
      <c r="AD115" s="6"/>
    </row>
    <row r="116" spans="1:30" ht="15" hidden="1" customHeight="1" x14ac:dyDescent="0.2">
      <c r="A116" s="33" t="s">
        <v>88</v>
      </c>
      <c r="B116" s="47">
        <v>573186.20000000007</v>
      </c>
      <c r="C116" s="46">
        <v>-428944.1</v>
      </c>
      <c r="D116" s="47">
        <f t="shared" si="26"/>
        <v>144242.10000000009</v>
      </c>
      <c r="E116" s="46"/>
      <c r="F116" s="53">
        <v>53695.7</v>
      </c>
      <c r="G116" s="47">
        <v>53318.200000000004</v>
      </c>
      <c r="H116" s="46" t="s">
        <v>30</v>
      </c>
      <c r="I116" s="52">
        <v>16648.133333333335</v>
      </c>
      <c r="J116" s="48">
        <v>108925</v>
      </c>
      <c r="K116" s="47">
        <v>139276.4</v>
      </c>
      <c r="L116" s="49">
        <v>-144071.58333333331</v>
      </c>
      <c r="M116" s="46">
        <v>-15576.399999999998</v>
      </c>
      <c r="N116" s="47">
        <f t="shared" si="27"/>
        <v>212215.45000000004</v>
      </c>
      <c r="O116" s="46"/>
      <c r="P116" s="46">
        <v>18646.699999999997</v>
      </c>
      <c r="Q116" s="47">
        <v>731063.45833333326</v>
      </c>
      <c r="R116" s="52">
        <v>993.4</v>
      </c>
      <c r="S116" s="46">
        <f t="shared" si="28"/>
        <v>750703.55833333323</v>
      </c>
      <c r="T116" s="47">
        <f t="shared" si="29"/>
        <v>962919.0083333333</v>
      </c>
      <c r="U116" s="47">
        <f t="shared" si="30"/>
        <v>1107161.1083333334</v>
      </c>
      <c r="W116" s="111"/>
      <c r="X116" s="68"/>
      <c r="Y116" s="6"/>
      <c r="Z116" s="71"/>
      <c r="AA116" s="6"/>
      <c r="AB116" s="6"/>
      <c r="AC116" s="6"/>
      <c r="AD116" s="6"/>
    </row>
    <row r="117" spans="1:30" ht="15" hidden="1" customHeight="1" x14ac:dyDescent="0.2">
      <c r="A117" s="33" t="s">
        <v>89</v>
      </c>
      <c r="B117" s="47">
        <v>586489.30000000005</v>
      </c>
      <c r="C117" s="46">
        <v>-445579.3</v>
      </c>
      <c r="D117" s="47">
        <f t="shared" si="26"/>
        <v>140910.00000000006</v>
      </c>
      <c r="E117" s="46"/>
      <c r="F117" s="53">
        <v>65092</v>
      </c>
      <c r="G117" s="47">
        <v>45569</v>
      </c>
      <c r="H117" s="46" t="s">
        <v>30</v>
      </c>
      <c r="I117" s="52">
        <v>14110.066666666666</v>
      </c>
      <c r="J117" s="48">
        <v>108925</v>
      </c>
      <c r="K117" s="47">
        <v>138968.29999999999</v>
      </c>
      <c r="L117" s="49">
        <v>-131713.06666666668</v>
      </c>
      <c r="M117" s="46">
        <v>-18596.800000000003</v>
      </c>
      <c r="N117" s="47">
        <f t="shared" si="27"/>
        <v>222354.49999999994</v>
      </c>
      <c r="O117" s="46"/>
      <c r="P117" s="46">
        <v>27216.3</v>
      </c>
      <c r="Q117" s="47">
        <v>741406.46666666667</v>
      </c>
      <c r="R117" s="52">
        <v>1013</v>
      </c>
      <c r="S117" s="46">
        <f t="shared" si="28"/>
        <v>769635.76666666672</v>
      </c>
      <c r="T117" s="47">
        <f t="shared" si="29"/>
        <v>991990.2666666666</v>
      </c>
      <c r="U117" s="47">
        <f t="shared" si="30"/>
        <v>1132900.2666666666</v>
      </c>
      <c r="W117" s="111"/>
      <c r="X117" s="68"/>
      <c r="Y117" s="6"/>
      <c r="Z117" s="71"/>
      <c r="AA117" s="6"/>
      <c r="AB117" s="6"/>
      <c r="AC117" s="6"/>
      <c r="AD117" s="6"/>
    </row>
    <row r="118" spans="1:30" ht="12.75" hidden="1" customHeight="1" x14ac:dyDescent="0.2">
      <c r="A118" s="33" t="s">
        <v>90</v>
      </c>
      <c r="B118" s="47">
        <v>598924.30000000005</v>
      </c>
      <c r="C118" s="46">
        <v>-438681.60000000003</v>
      </c>
      <c r="D118" s="47">
        <f t="shared" si="26"/>
        <v>160242.70000000001</v>
      </c>
      <c r="E118" s="46"/>
      <c r="F118" s="53">
        <v>51763.199999999997</v>
      </c>
      <c r="G118" s="47">
        <v>39000.600000000006</v>
      </c>
      <c r="H118" s="46" t="s">
        <v>30</v>
      </c>
      <c r="I118" s="52">
        <v>13870.400000000001</v>
      </c>
      <c r="J118" s="48">
        <v>108925</v>
      </c>
      <c r="K118" s="47">
        <v>138968.29999999999</v>
      </c>
      <c r="L118" s="49">
        <v>-134293.15</v>
      </c>
      <c r="M118" s="46">
        <v>-14473</v>
      </c>
      <c r="N118" s="47">
        <f t="shared" si="27"/>
        <v>203761.35</v>
      </c>
      <c r="O118" s="46"/>
      <c r="P118" s="46">
        <v>25828.799999999999</v>
      </c>
      <c r="Q118" s="47">
        <v>735236.17499999993</v>
      </c>
      <c r="R118" s="52">
        <v>1059.5</v>
      </c>
      <c r="S118" s="46">
        <f t="shared" si="28"/>
        <v>762124.47499999998</v>
      </c>
      <c r="T118" s="47">
        <f t="shared" si="29"/>
        <v>965885.82499999995</v>
      </c>
      <c r="U118" s="47">
        <f t="shared" si="30"/>
        <v>1126128.5249999999</v>
      </c>
      <c r="W118" s="111"/>
      <c r="X118" s="68"/>
      <c r="Y118" s="6"/>
      <c r="Z118" s="71"/>
      <c r="AA118" s="6"/>
      <c r="AB118" s="6"/>
      <c r="AC118" s="6"/>
      <c r="AD118" s="6"/>
    </row>
    <row r="119" spans="1:30" ht="12.75" hidden="1" customHeight="1" x14ac:dyDescent="0.2">
      <c r="A119" s="33" t="s">
        <v>91</v>
      </c>
      <c r="B119" s="47">
        <v>587833.70000000007</v>
      </c>
      <c r="C119" s="46">
        <v>-438345.3</v>
      </c>
      <c r="D119" s="47">
        <f t="shared" si="26"/>
        <v>149488.40000000008</v>
      </c>
      <c r="E119" s="46"/>
      <c r="F119" s="53">
        <v>78836.5</v>
      </c>
      <c r="G119" s="47">
        <v>35069</v>
      </c>
      <c r="H119" s="46" t="s">
        <v>30</v>
      </c>
      <c r="I119" s="52">
        <v>14080.033333333335</v>
      </c>
      <c r="J119" s="48">
        <v>108925</v>
      </c>
      <c r="K119" s="47">
        <v>138352</v>
      </c>
      <c r="L119" s="49">
        <v>-153085.73333333334</v>
      </c>
      <c r="M119" s="46">
        <v>-13782.8</v>
      </c>
      <c r="N119" s="47">
        <f t="shared" si="27"/>
        <v>208394</v>
      </c>
      <c r="O119" s="46"/>
      <c r="P119" s="46">
        <v>24031.899999999998</v>
      </c>
      <c r="Q119" s="47">
        <v>746064.48333333316</v>
      </c>
      <c r="R119" s="52">
        <v>1087.2</v>
      </c>
      <c r="S119" s="46">
        <f t="shared" si="28"/>
        <v>771183.58333333314</v>
      </c>
      <c r="T119" s="47">
        <f t="shared" si="29"/>
        <v>979577.58333333314</v>
      </c>
      <c r="U119" s="47">
        <f t="shared" si="30"/>
        <v>1129065.9833333332</v>
      </c>
      <c r="W119" s="111"/>
      <c r="X119" s="68"/>
      <c r="Y119" s="6"/>
      <c r="Z119" s="71"/>
      <c r="AA119" s="6"/>
      <c r="AB119" s="6"/>
      <c r="AC119" s="6"/>
      <c r="AD119" s="6"/>
    </row>
    <row r="120" spans="1:30" ht="12.75" hidden="1" customHeight="1" x14ac:dyDescent="0.2">
      <c r="A120" s="33" t="s">
        <v>92</v>
      </c>
      <c r="B120" s="47">
        <v>605088.30000000005</v>
      </c>
      <c r="C120" s="46">
        <v>-448421.69999999995</v>
      </c>
      <c r="D120" s="47">
        <f t="shared" si="26"/>
        <v>156666.60000000009</v>
      </c>
      <c r="E120" s="46"/>
      <c r="F120" s="53">
        <v>104206.5</v>
      </c>
      <c r="G120" s="47">
        <v>36698.700000000004</v>
      </c>
      <c r="H120" s="46"/>
      <c r="I120" s="52">
        <v>16169.066666666668</v>
      </c>
      <c r="J120" s="48">
        <v>108925</v>
      </c>
      <c r="K120" s="47">
        <v>138043.9</v>
      </c>
      <c r="L120" s="49">
        <v>-154618.31666666668</v>
      </c>
      <c r="M120" s="46">
        <v>-17404.7</v>
      </c>
      <c r="N120" s="47">
        <f t="shared" si="27"/>
        <v>232020.15000000005</v>
      </c>
      <c r="O120" s="46"/>
      <c r="P120" s="46">
        <v>24256.100000000002</v>
      </c>
      <c r="Q120" s="47">
        <v>749420.29166666663</v>
      </c>
      <c r="R120" s="52">
        <v>1050.5999999999999</v>
      </c>
      <c r="S120" s="46">
        <f t="shared" si="28"/>
        <v>774726.99166666658</v>
      </c>
      <c r="T120" s="47">
        <f t="shared" si="29"/>
        <v>1006747.1416666666</v>
      </c>
      <c r="U120" s="47">
        <f t="shared" si="30"/>
        <v>1163413.7416666667</v>
      </c>
      <c r="W120" s="111"/>
      <c r="X120" s="68"/>
      <c r="Y120" s="6"/>
      <c r="Z120" s="71"/>
      <c r="AA120" s="6"/>
      <c r="AB120" s="6"/>
      <c r="AC120" s="6"/>
      <c r="AD120" s="6"/>
    </row>
    <row r="121" spans="1:30" ht="12.75" hidden="1" customHeight="1" x14ac:dyDescent="0.2">
      <c r="A121" s="33" t="s">
        <v>93</v>
      </c>
      <c r="B121" s="47">
        <v>677706</v>
      </c>
      <c r="C121" s="46">
        <v>-481881.1</v>
      </c>
      <c r="D121" s="47">
        <f t="shared" si="26"/>
        <v>195824.90000000002</v>
      </c>
      <c r="E121" s="46"/>
      <c r="F121" s="53">
        <v>155251.9</v>
      </c>
      <c r="G121" s="47">
        <v>49858.100000000006</v>
      </c>
      <c r="H121" s="46"/>
      <c r="I121" s="52">
        <v>17982.400000000001</v>
      </c>
      <c r="J121" s="48">
        <v>117037.4</v>
      </c>
      <c r="K121" s="47">
        <v>137735.70000000001</v>
      </c>
      <c r="L121" s="49">
        <v>-182922.59999999998</v>
      </c>
      <c r="M121" s="46">
        <v>-17599.900000000001</v>
      </c>
      <c r="N121" s="47">
        <f t="shared" si="27"/>
        <v>277343</v>
      </c>
      <c r="O121" s="46"/>
      <c r="P121" s="46">
        <v>24996.400000000001</v>
      </c>
      <c r="Q121" s="47">
        <v>732198</v>
      </c>
      <c r="R121" s="52">
        <v>1057.9000000000001</v>
      </c>
      <c r="S121" s="46">
        <f t="shared" si="28"/>
        <v>758252.3</v>
      </c>
      <c r="T121" s="47">
        <f t="shared" si="29"/>
        <v>1035595.3</v>
      </c>
      <c r="U121" s="47">
        <f t="shared" si="30"/>
        <v>1231420.2000000002</v>
      </c>
      <c r="W121" s="111"/>
      <c r="X121" s="68"/>
      <c r="Y121" s="6"/>
      <c r="Z121" s="71"/>
      <c r="AA121" s="6"/>
      <c r="AB121" s="6"/>
      <c r="AC121" s="6"/>
      <c r="AD121" s="6"/>
    </row>
    <row r="122" spans="1:30" ht="12.75" hidden="1" customHeight="1" x14ac:dyDescent="0.2">
      <c r="A122" s="33"/>
      <c r="B122" s="96"/>
      <c r="C122" s="95"/>
      <c r="D122" s="96"/>
      <c r="E122" s="95"/>
      <c r="F122" s="100"/>
      <c r="G122" s="96"/>
      <c r="H122" s="95"/>
      <c r="I122" s="99"/>
      <c r="J122" s="97"/>
      <c r="K122" s="96"/>
      <c r="L122" s="98"/>
      <c r="M122" s="95"/>
      <c r="N122" s="96"/>
      <c r="O122" s="95"/>
      <c r="P122" s="95"/>
      <c r="Q122" s="96"/>
      <c r="R122" s="99"/>
      <c r="S122" s="95"/>
      <c r="T122" s="96"/>
      <c r="U122" s="96"/>
      <c r="W122" s="111"/>
      <c r="X122" s="68"/>
      <c r="Y122" s="94"/>
      <c r="Z122" s="71"/>
      <c r="AA122" s="94"/>
      <c r="AB122" s="94"/>
      <c r="AC122" s="94"/>
      <c r="AD122" s="94"/>
    </row>
    <row r="123" spans="1:30" ht="12.75" hidden="1" customHeight="1" x14ac:dyDescent="0.2">
      <c r="A123" s="54" t="s">
        <v>58</v>
      </c>
      <c r="B123" s="47">
        <v>693972.8</v>
      </c>
      <c r="C123" s="46">
        <v>-498535.6</v>
      </c>
      <c r="D123" s="47">
        <f t="shared" si="26"/>
        <v>195437.20000000007</v>
      </c>
      <c r="E123" s="46"/>
      <c r="F123" s="53">
        <v>0</v>
      </c>
      <c r="G123" s="47">
        <v>53829.600000000006</v>
      </c>
      <c r="H123" s="46"/>
      <c r="I123" s="52">
        <v>14555.05</v>
      </c>
      <c r="J123" s="48">
        <v>115644.1</v>
      </c>
      <c r="K123" s="47">
        <v>292679.5</v>
      </c>
      <c r="L123" s="49">
        <v>-220825</v>
      </c>
      <c r="M123" s="46">
        <v>-20862.8</v>
      </c>
      <c r="N123" s="47">
        <f t="shared" si="27"/>
        <v>235020.45</v>
      </c>
      <c r="O123" s="46"/>
      <c r="P123" s="46">
        <v>25352.000000000004</v>
      </c>
      <c r="Q123" s="47">
        <v>757249.27499999991</v>
      </c>
      <c r="R123" s="52">
        <v>1099.5999999999999</v>
      </c>
      <c r="S123" s="46">
        <f t="shared" si="28"/>
        <v>783700.87499999988</v>
      </c>
      <c r="T123" s="47">
        <f t="shared" si="29"/>
        <v>1018721.325</v>
      </c>
      <c r="U123" s="47">
        <f t="shared" si="30"/>
        <v>1214158.5249999999</v>
      </c>
      <c r="W123" s="111"/>
      <c r="X123" s="68"/>
      <c r="Y123" s="6"/>
      <c r="Z123" s="71"/>
      <c r="AA123" s="6"/>
      <c r="AB123" s="6"/>
      <c r="AC123" s="6"/>
      <c r="AD123" s="6"/>
    </row>
    <row r="124" spans="1:30" ht="12.75" hidden="1" customHeight="1" x14ac:dyDescent="0.2">
      <c r="A124" s="54" t="s">
        <v>83</v>
      </c>
      <c r="B124" s="47">
        <v>776858.79999999993</v>
      </c>
      <c r="C124" s="46">
        <v>-521916.7</v>
      </c>
      <c r="D124" s="47">
        <f t="shared" si="26"/>
        <v>254942.09999999992</v>
      </c>
      <c r="E124" s="46"/>
      <c r="F124" s="53">
        <v>0</v>
      </c>
      <c r="G124" s="47">
        <v>51191</v>
      </c>
      <c r="H124" s="46"/>
      <c r="I124" s="52">
        <v>16131.9</v>
      </c>
      <c r="J124" s="48">
        <v>114250.8</v>
      </c>
      <c r="K124" s="47">
        <v>292371.40000000002</v>
      </c>
      <c r="L124" s="49">
        <v>-241996.1</v>
      </c>
      <c r="M124" s="46">
        <v>-22235.5</v>
      </c>
      <c r="N124" s="47">
        <f t="shared" si="27"/>
        <v>209713.50000000003</v>
      </c>
      <c r="O124" s="46"/>
      <c r="P124" s="46">
        <v>26159.300000000003</v>
      </c>
      <c r="Q124" s="47">
        <v>761438.25000000012</v>
      </c>
      <c r="R124" s="52">
        <v>1413.7</v>
      </c>
      <c r="S124" s="46">
        <f t="shared" si="28"/>
        <v>789011.25000000012</v>
      </c>
      <c r="T124" s="47">
        <f t="shared" si="29"/>
        <v>998724.75000000012</v>
      </c>
      <c r="U124" s="47">
        <f t="shared" si="30"/>
        <v>1253666.8500000001</v>
      </c>
      <c r="W124" s="111"/>
      <c r="X124" s="68"/>
      <c r="Y124" s="6"/>
      <c r="Z124" s="71"/>
      <c r="AA124" s="6"/>
      <c r="AB124" s="6"/>
      <c r="AC124" s="6"/>
      <c r="AD124" s="6"/>
    </row>
    <row r="125" spans="1:30" ht="12.75" hidden="1" customHeight="1" x14ac:dyDescent="0.2">
      <c r="A125" s="54" t="s">
        <v>84</v>
      </c>
      <c r="B125" s="47">
        <v>669812.40000000014</v>
      </c>
      <c r="C125" s="46">
        <v>-472789.7</v>
      </c>
      <c r="D125" s="47">
        <f t="shared" si="26"/>
        <v>197022.70000000013</v>
      </c>
      <c r="E125" s="46"/>
      <c r="F125" s="53">
        <v>0</v>
      </c>
      <c r="G125" s="47">
        <v>47661.399999999994</v>
      </c>
      <c r="H125" s="46"/>
      <c r="I125" s="52">
        <v>18914.55</v>
      </c>
      <c r="J125" s="48">
        <v>112857.5</v>
      </c>
      <c r="K125" s="47">
        <v>292063.09999999998</v>
      </c>
      <c r="L125" s="49">
        <v>-207037.40000000002</v>
      </c>
      <c r="M125" s="46">
        <v>-22460.600000000002</v>
      </c>
      <c r="N125" s="47">
        <f t="shared" si="27"/>
        <v>241998.54999999996</v>
      </c>
      <c r="O125" s="46"/>
      <c r="P125" s="46">
        <v>27832.199999999997</v>
      </c>
      <c r="Q125" s="47">
        <v>771569.125</v>
      </c>
      <c r="R125" s="52">
        <v>1398.1999999999998</v>
      </c>
      <c r="S125" s="46">
        <f t="shared" si="28"/>
        <v>800799.52499999991</v>
      </c>
      <c r="T125" s="47">
        <f t="shared" si="29"/>
        <v>1042798.0749999998</v>
      </c>
      <c r="U125" s="47">
        <f t="shared" si="30"/>
        <v>1239820.7749999999</v>
      </c>
      <c r="W125" s="111"/>
      <c r="X125" s="68"/>
      <c r="Y125" s="6"/>
      <c r="Z125" s="71"/>
      <c r="AA125" s="6"/>
      <c r="AB125" s="6"/>
      <c r="AC125" s="6"/>
      <c r="AD125" s="6"/>
    </row>
    <row r="126" spans="1:30" ht="12.75" hidden="1" customHeight="1" x14ac:dyDescent="0.2">
      <c r="A126" s="54" t="s">
        <v>85</v>
      </c>
      <c r="B126" s="47">
        <v>659785.19999999995</v>
      </c>
      <c r="C126" s="46">
        <v>-463974.00000000006</v>
      </c>
      <c r="D126" s="47">
        <f t="shared" si="26"/>
        <v>195811.1999999999</v>
      </c>
      <c r="E126" s="46"/>
      <c r="F126" s="53">
        <v>11186</v>
      </c>
      <c r="G126" s="47">
        <v>42885.399999999994</v>
      </c>
      <c r="H126" s="46"/>
      <c r="I126" s="52">
        <v>20646.3</v>
      </c>
      <c r="J126" s="48">
        <v>111464.2</v>
      </c>
      <c r="K126" s="47">
        <v>291755.09999999998</v>
      </c>
      <c r="L126" s="49">
        <v>-182313.7</v>
      </c>
      <c r="M126" s="46">
        <v>-20254.099999999999</v>
      </c>
      <c r="N126" s="47">
        <f t="shared" si="27"/>
        <v>275369.2</v>
      </c>
      <c r="O126" s="46"/>
      <c r="P126" s="46">
        <v>28402.899999999998</v>
      </c>
      <c r="Q126" s="47">
        <v>770182.2</v>
      </c>
      <c r="R126" s="52">
        <v>1390.8</v>
      </c>
      <c r="S126" s="46">
        <f t="shared" si="28"/>
        <v>799975.9</v>
      </c>
      <c r="T126" s="47">
        <f t="shared" si="29"/>
        <v>1075345.1000000001</v>
      </c>
      <c r="U126" s="47">
        <f t="shared" si="30"/>
        <v>1271156.3</v>
      </c>
      <c r="W126" s="111"/>
      <c r="X126" s="68"/>
      <c r="Y126" s="6"/>
      <c r="Z126" s="71"/>
      <c r="AA126" s="6"/>
      <c r="AB126" s="6"/>
      <c r="AC126" s="6"/>
      <c r="AD126" s="6"/>
    </row>
    <row r="127" spans="1:30" ht="12.75" hidden="1" customHeight="1" x14ac:dyDescent="0.2">
      <c r="A127" s="54" t="s">
        <v>86</v>
      </c>
      <c r="B127" s="47">
        <v>648813.6</v>
      </c>
      <c r="C127" s="46">
        <v>-463299.89999999997</v>
      </c>
      <c r="D127" s="47">
        <f t="shared" ref="D127:D136" si="31">SUM(B127:C127)</f>
        <v>185513.7</v>
      </c>
      <c r="E127" s="46"/>
      <c r="F127" s="53">
        <v>0</v>
      </c>
      <c r="G127" s="47">
        <v>68669</v>
      </c>
      <c r="H127" s="46"/>
      <c r="I127" s="52">
        <v>16971.25</v>
      </c>
      <c r="J127" s="48">
        <v>110070.9</v>
      </c>
      <c r="K127" s="47">
        <v>291446.90000000002</v>
      </c>
      <c r="L127" s="49">
        <v>-199203.49999999997</v>
      </c>
      <c r="M127" s="46">
        <v>-18243.000000000004</v>
      </c>
      <c r="N127" s="47">
        <f t="shared" ref="N127:N136" si="32">SUM( (F127:M127))</f>
        <v>269711.55000000005</v>
      </c>
      <c r="O127" s="46"/>
      <c r="P127" s="46">
        <v>29755.7</v>
      </c>
      <c r="Q127" s="47">
        <v>775685.17500000005</v>
      </c>
      <c r="R127" s="52">
        <v>1390.6999999999998</v>
      </c>
      <c r="S127" s="46">
        <f t="shared" ref="S127:S136" si="33">SUM(P127:R127)</f>
        <v>806831.57499999995</v>
      </c>
      <c r="T127" s="47">
        <f t="shared" ref="T127:T136" si="34">SUM(N127,S127)</f>
        <v>1076543.125</v>
      </c>
      <c r="U127" s="47">
        <f t="shared" ref="U127:U136" si="35">SUM(D127,T127)</f>
        <v>1262056.825</v>
      </c>
      <c r="W127" s="111"/>
      <c r="X127" s="68"/>
      <c r="Y127" s="6"/>
      <c r="Z127" s="71"/>
      <c r="AA127" s="6"/>
      <c r="AB127" s="6"/>
      <c r="AC127" s="6"/>
      <c r="AD127" s="6"/>
    </row>
    <row r="128" spans="1:30" ht="12.75" hidden="1" customHeight="1" x14ac:dyDescent="0.2">
      <c r="A128" s="54" t="s">
        <v>87</v>
      </c>
      <c r="B128" s="47">
        <v>593764.5</v>
      </c>
      <c r="C128" s="46">
        <v>-435724.39999999991</v>
      </c>
      <c r="D128" s="47">
        <f t="shared" si="31"/>
        <v>158040.10000000009</v>
      </c>
      <c r="E128" s="46"/>
      <c r="F128" s="53">
        <v>0</v>
      </c>
      <c r="G128" s="47">
        <v>70934.600000000006</v>
      </c>
      <c r="H128" s="46"/>
      <c r="I128" s="52">
        <v>18757.3</v>
      </c>
      <c r="J128" s="48">
        <v>108677.6</v>
      </c>
      <c r="K128" s="47">
        <v>291138.8</v>
      </c>
      <c r="L128" s="49">
        <v>-190585.4</v>
      </c>
      <c r="M128" s="46">
        <v>-14866.9</v>
      </c>
      <c r="N128" s="47">
        <f t="shared" si="32"/>
        <v>284056</v>
      </c>
      <c r="O128" s="46"/>
      <c r="P128" s="46">
        <v>31198.5</v>
      </c>
      <c r="Q128" s="47">
        <v>780018.35</v>
      </c>
      <c r="R128" s="52">
        <v>1401.7</v>
      </c>
      <c r="S128" s="46">
        <f t="shared" si="33"/>
        <v>812618.54999999993</v>
      </c>
      <c r="T128" s="47">
        <f t="shared" si="34"/>
        <v>1096674.5499999998</v>
      </c>
      <c r="U128" s="47">
        <f t="shared" si="35"/>
        <v>1254714.6499999999</v>
      </c>
      <c r="W128" s="111"/>
      <c r="X128" s="68"/>
      <c r="Y128" s="6"/>
      <c r="Z128" s="71"/>
      <c r="AA128" s="6"/>
      <c r="AB128" s="6"/>
      <c r="AC128" s="6"/>
      <c r="AD128" s="6"/>
    </row>
    <row r="129" spans="1:30" ht="12.75" hidden="1" customHeight="1" x14ac:dyDescent="0.2">
      <c r="A129" s="54" t="s">
        <v>88</v>
      </c>
      <c r="B129" s="47">
        <v>650217.9</v>
      </c>
      <c r="C129" s="46">
        <v>-465289.39999999997</v>
      </c>
      <c r="D129" s="47">
        <f t="shared" si="31"/>
        <v>184928.50000000006</v>
      </c>
      <c r="E129" s="46"/>
      <c r="F129" s="53">
        <v>0</v>
      </c>
      <c r="G129" s="47">
        <v>100965.3</v>
      </c>
      <c r="H129" s="46"/>
      <c r="I129" s="52">
        <v>17433.3</v>
      </c>
      <c r="J129" s="48">
        <v>107284.3</v>
      </c>
      <c r="K129" s="47">
        <v>290830.7</v>
      </c>
      <c r="L129" s="49">
        <v>-245634.08333333334</v>
      </c>
      <c r="M129" s="46">
        <v>-17573.200000000004</v>
      </c>
      <c r="N129" s="47">
        <f t="shared" si="32"/>
        <v>253306.31666666671</v>
      </c>
      <c r="O129" s="46"/>
      <c r="P129" s="46">
        <v>30527.249999999996</v>
      </c>
      <c r="Q129" s="47">
        <v>803463.09166666656</v>
      </c>
      <c r="R129" s="52">
        <v>1754.2</v>
      </c>
      <c r="S129" s="46">
        <f t="shared" si="33"/>
        <v>835744.54166666651</v>
      </c>
      <c r="T129" s="47">
        <f t="shared" si="34"/>
        <v>1089050.8583333332</v>
      </c>
      <c r="U129" s="47">
        <f t="shared" si="35"/>
        <v>1273979.3583333332</v>
      </c>
      <c r="W129" s="111"/>
      <c r="X129" s="68"/>
      <c r="Y129" s="6"/>
      <c r="Z129" s="71"/>
      <c r="AA129" s="6"/>
      <c r="AB129" s="6"/>
      <c r="AC129" s="6"/>
      <c r="AD129" s="6"/>
    </row>
    <row r="130" spans="1:30" ht="12.75" hidden="1" customHeight="1" x14ac:dyDescent="0.2">
      <c r="A130" s="54" t="s">
        <v>89</v>
      </c>
      <c r="B130" s="47">
        <v>631344.9</v>
      </c>
      <c r="C130" s="46">
        <v>-464209.3</v>
      </c>
      <c r="D130" s="47">
        <f t="shared" si="31"/>
        <v>167135.60000000003</v>
      </c>
      <c r="E130" s="46"/>
      <c r="F130" s="53">
        <v>0</v>
      </c>
      <c r="G130" s="47">
        <v>96477.700000000012</v>
      </c>
      <c r="H130" s="46"/>
      <c r="I130" s="52">
        <v>24620.9</v>
      </c>
      <c r="J130" s="48">
        <v>107284.3</v>
      </c>
      <c r="K130" s="47">
        <v>290830.7</v>
      </c>
      <c r="L130" s="49">
        <v>-197501.66666666666</v>
      </c>
      <c r="M130" s="46">
        <v>-18778.8</v>
      </c>
      <c r="N130" s="47">
        <f t="shared" si="32"/>
        <v>302933.13333333336</v>
      </c>
      <c r="O130" s="46"/>
      <c r="P130" s="46">
        <v>32140.1</v>
      </c>
      <c r="Q130" s="47">
        <v>807739.83333333349</v>
      </c>
      <c r="R130" s="52">
        <v>1758.2</v>
      </c>
      <c r="S130" s="46">
        <f t="shared" si="33"/>
        <v>841638.13333333342</v>
      </c>
      <c r="T130" s="47">
        <f t="shared" si="34"/>
        <v>1144571.2666666668</v>
      </c>
      <c r="U130" s="47">
        <f t="shared" si="35"/>
        <v>1311706.8666666669</v>
      </c>
      <c r="W130" s="111"/>
      <c r="X130" s="68"/>
      <c r="Y130" s="6"/>
      <c r="Z130" s="71"/>
      <c r="AA130" s="6"/>
      <c r="AB130" s="6"/>
      <c r="AC130" s="6"/>
      <c r="AD130" s="6"/>
    </row>
    <row r="131" spans="1:30" ht="12.75" hidden="1" customHeight="1" x14ac:dyDescent="0.2">
      <c r="A131" s="56" t="s">
        <v>94</v>
      </c>
      <c r="B131" s="47">
        <v>642817.80000000005</v>
      </c>
      <c r="C131" s="46">
        <v>-478450.4</v>
      </c>
      <c r="D131" s="47">
        <f t="shared" si="31"/>
        <v>164367.40000000002</v>
      </c>
      <c r="E131" s="46"/>
      <c r="F131" s="53">
        <v>0</v>
      </c>
      <c r="G131" s="47">
        <v>104499.4</v>
      </c>
      <c r="H131" s="46"/>
      <c r="I131" s="52">
        <v>22464.7</v>
      </c>
      <c r="J131" s="48">
        <v>107284.3</v>
      </c>
      <c r="K131" s="47">
        <v>290214.40000000002</v>
      </c>
      <c r="L131" s="49">
        <v>-213341.65</v>
      </c>
      <c r="M131" s="46">
        <v>-20909.5</v>
      </c>
      <c r="N131" s="47">
        <f t="shared" si="32"/>
        <v>290211.65000000002</v>
      </c>
      <c r="O131" s="46"/>
      <c r="P131" s="46">
        <v>36742.35</v>
      </c>
      <c r="Q131" s="47">
        <v>818862.97499999986</v>
      </c>
      <c r="R131" s="52">
        <v>2197.5</v>
      </c>
      <c r="S131" s="46">
        <f t="shared" si="33"/>
        <v>857802.82499999984</v>
      </c>
      <c r="T131" s="47">
        <f t="shared" si="34"/>
        <v>1148014.4749999999</v>
      </c>
      <c r="U131" s="47">
        <f t="shared" si="35"/>
        <v>1312381.875</v>
      </c>
      <c r="W131" s="111"/>
      <c r="X131" s="68"/>
      <c r="Y131" s="6"/>
      <c r="Z131" s="71"/>
      <c r="AA131" s="6"/>
      <c r="AB131" s="6"/>
      <c r="AC131" s="6"/>
      <c r="AD131" s="6"/>
    </row>
    <row r="132" spans="1:30" ht="12.75" hidden="1" customHeight="1" x14ac:dyDescent="0.2">
      <c r="A132" s="56" t="s">
        <v>95</v>
      </c>
      <c r="B132" s="47">
        <v>664756.60000000009</v>
      </c>
      <c r="C132" s="46">
        <v>-476422.3</v>
      </c>
      <c r="D132" s="47">
        <f t="shared" si="31"/>
        <v>188334.3000000001</v>
      </c>
      <c r="E132" s="46"/>
      <c r="F132" s="72">
        <v>6525.5</v>
      </c>
      <c r="G132" s="47">
        <v>108413.2</v>
      </c>
      <c r="H132" s="46"/>
      <c r="I132" s="52">
        <v>17531.800000000003</v>
      </c>
      <c r="J132" s="48">
        <v>107284.3</v>
      </c>
      <c r="K132" s="47">
        <v>289906.3</v>
      </c>
      <c r="L132" s="49">
        <v>-215606.73333333334</v>
      </c>
      <c r="M132" s="46">
        <v>-20431.699999999997</v>
      </c>
      <c r="N132" s="47">
        <f t="shared" si="32"/>
        <v>293622.66666666663</v>
      </c>
      <c r="O132" s="46"/>
      <c r="P132" s="46">
        <v>36481.799999999996</v>
      </c>
      <c r="Q132" s="47">
        <v>814298.51666666672</v>
      </c>
      <c r="R132" s="52">
        <v>2357.1999999999998</v>
      </c>
      <c r="S132" s="46">
        <f t="shared" si="33"/>
        <v>853137.51666666672</v>
      </c>
      <c r="T132" s="47">
        <f t="shared" si="34"/>
        <v>1146760.1833333333</v>
      </c>
      <c r="U132" s="47">
        <f t="shared" si="35"/>
        <v>1335094.4833333334</v>
      </c>
      <c r="W132" s="111"/>
      <c r="X132" s="68"/>
      <c r="Y132" s="6"/>
      <c r="Z132" s="71"/>
      <c r="AA132" s="6"/>
      <c r="AB132" s="6"/>
      <c r="AC132" s="6"/>
      <c r="AD132" s="6"/>
    </row>
    <row r="133" spans="1:30" ht="12.75" hidden="1" customHeight="1" x14ac:dyDescent="0.2">
      <c r="A133" s="56" t="s">
        <v>96</v>
      </c>
      <c r="B133" s="47">
        <v>651959.80000000005</v>
      </c>
      <c r="C133" s="46">
        <v>-475403.59999999992</v>
      </c>
      <c r="D133" s="47">
        <f t="shared" si="31"/>
        <v>176556.20000000013</v>
      </c>
      <c r="E133" s="46"/>
      <c r="F133" s="72">
        <v>20947.400000000001</v>
      </c>
      <c r="G133" s="47">
        <v>107312.8</v>
      </c>
      <c r="H133" s="46"/>
      <c r="I133" s="52">
        <v>22148</v>
      </c>
      <c r="J133" s="48">
        <v>107284.3</v>
      </c>
      <c r="K133" s="47">
        <v>289906.3</v>
      </c>
      <c r="L133" s="49">
        <v>-219119.61666666667</v>
      </c>
      <c r="M133" s="46">
        <v>-24203.9</v>
      </c>
      <c r="N133" s="47">
        <f t="shared" si="32"/>
        <v>304275.28333333333</v>
      </c>
      <c r="O133" s="46"/>
      <c r="P133" s="46">
        <v>36576.049999999996</v>
      </c>
      <c r="Q133" s="47">
        <v>812085.45833333337</v>
      </c>
      <c r="R133" s="52">
        <v>2366.6</v>
      </c>
      <c r="S133" s="46">
        <f t="shared" si="33"/>
        <v>851028.1083333334</v>
      </c>
      <c r="T133" s="47">
        <f t="shared" si="34"/>
        <v>1155303.3916666666</v>
      </c>
      <c r="U133" s="47">
        <f t="shared" si="35"/>
        <v>1331859.5916666668</v>
      </c>
      <c r="W133" s="111"/>
      <c r="X133" s="68"/>
      <c r="Y133" s="6"/>
      <c r="Z133" s="71"/>
      <c r="AA133" s="6"/>
      <c r="AB133" s="6"/>
      <c r="AC133" s="6"/>
      <c r="AD133" s="6"/>
    </row>
    <row r="134" spans="1:30" ht="12.75" hidden="1" customHeight="1" x14ac:dyDescent="0.2">
      <c r="A134" s="56" t="s">
        <v>97</v>
      </c>
      <c r="B134" s="47">
        <v>702734.69999999984</v>
      </c>
      <c r="C134" s="46">
        <v>-473407</v>
      </c>
      <c r="D134" s="47">
        <f t="shared" si="31"/>
        <v>229327.69999999984</v>
      </c>
      <c r="E134" s="46"/>
      <c r="F134" s="53">
        <v>0</v>
      </c>
      <c r="G134" s="47">
        <v>109019.90000000001</v>
      </c>
      <c r="H134" s="46"/>
      <c r="I134" s="52">
        <v>18506.300000000003</v>
      </c>
      <c r="J134" s="48">
        <v>107284.3</v>
      </c>
      <c r="K134" s="47">
        <v>289290</v>
      </c>
      <c r="L134" s="49">
        <v>-227231.40000000002</v>
      </c>
      <c r="M134" s="46">
        <v>-23180.3</v>
      </c>
      <c r="N134" s="47">
        <f t="shared" si="32"/>
        <v>273688.8</v>
      </c>
      <c r="O134" s="46"/>
      <c r="P134" s="46">
        <v>36734.1</v>
      </c>
      <c r="Q134" s="47">
        <v>806539.10000000021</v>
      </c>
      <c r="R134" s="52">
        <v>2469.1999999999998</v>
      </c>
      <c r="S134" s="46">
        <f t="shared" si="33"/>
        <v>845742.40000000014</v>
      </c>
      <c r="T134" s="47">
        <f t="shared" si="34"/>
        <v>1119431.2000000002</v>
      </c>
      <c r="U134" s="47">
        <f t="shared" si="35"/>
        <v>1348758.9</v>
      </c>
      <c r="W134" s="111"/>
      <c r="X134" s="68"/>
      <c r="Y134" s="6"/>
      <c r="Z134" s="71"/>
      <c r="AA134" s="6"/>
      <c r="AB134" s="6"/>
      <c r="AC134" s="6"/>
      <c r="AD134" s="6"/>
    </row>
    <row r="135" spans="1:30" ht="12.75" hidden="1" customHeight="1" x14ac:dyDescent="0.2">
      <c r="A135" s="101"/>
      <c r="B135" s="96"/>
      <c r="C135" s="95"/>
      <c r="D135" s="96"/>
      <c r="E135" s="95"/>
      <c r="F135" s="100"/>
      <c r="G135" s="96"/>
      <c r="H135" s="95"/>
      <c r="I135" s="99"/>
      <c r="J135" s="97"/>
      <c r="K135" s="96"/>
      <c r="L135" s="98"/>
      <c r="M135" s="95"/>
      <c r="N135" s="96"/>
      <c r="O135" s="95"/>
      <c r="P135" s="95"/>
      <c r="Q135" s="96"/>
      <c r="R135" s="99"/>
      <c r="S135" s="95"/>
      <c r="T135" s="96"/>
      <c r="U135" s="96"/>
      <c r="W135" s="111"/>
      <c r="X135" s="68"/>
      <c r="Y135" s="94"/>
      <c r="Z135" s="71"/>
      <c r="AA135" s="94"/>
      <c r="AB135" s="94"/>
      <c r="AC135" s="94"/>
      <c r="AD135" s="94"/>
    </row>
    <row r="136" spans="1:30" ht="12.75" hidden="1" customHeight="1" x14ac:dyDescent="0.2">
      <c r="A136" s="54" t="s">
        <v>76</v>
      </c>
      <c r="B136" s="47">
        <v>688899.10000000009</v>
      </c>
      <c r="C136" s="46">
        <v>-474417.48333333334</v>
      </c>
      <c r="D136" s="47">
        <f t="shared" si="31"/>
        <v>214481.61666666676</v>
      </c>
      <c r="E136" s="46"/>
      <c r="F136" s="53">
        <v>0</v>
      </c>
      <c r="G136" s="47">
        <v>108779.50000000001</v>
      </c>
      <c r="H136" s="46"/>
      <c r="I136" s="52">
        <v>15341.516666666666</v>
      </c>
      <c r="J136" s="48">
        <v>107284.3</v>
      </c>
      <c r="K136" s="47">
        <v>289290</v>
      </c>
      <c r="L136" s="49">
        <v>-234494.94166666671</v>
      </c>
      <c r="M136" s="46">
        <v>-23177.800000000003</v>
      </c>
      <c r="N136" s="47">
        <f t="shared" si="32"/>
        <v>263022.57499999995</v>
      </c>
      <c r="O136" s="46"/>
      <c r="P136" s="46">
        <v>36692.683333333327</v>
      </c>
      <c r="Q136" s="47">
        <v>814900.67499999993</v>
      </c>
      <c r="R136" s="52">
        <v>2774.6000000000004</v>
      </c>
      <c r="S136" s="46">
        <f t="shared" si="33"/>
        <v>854367.95833333326</v>
      </c>
      <c r="T136" s="47">
        <f t="shared" si="34"/>
        <v>1117390.5333333332</v>
      </c>
      <c r="U136" s="47">
        <f t="shared" si="35"/>
        <v>1331872.1499999999</v>
      </c>
      <c r="W136" s="111"/>
      <c r="X136" s="68"/>
      <c r="Y136" s="6"/>
      <c r="Z136" s="71"/>
      <c r="AA136" s="6"/>
      <c r="AB136" s="6"/>
      <c r="AC136" s="6"/>
      <c r="AD136" s="6"/>
    </row>
    <row r="137" spans="1:30" ht="12.75" hidden="1" customHeight="1" x14ac:dyDescent="0.2">
      <c r="A137" s="54" t="s">
        <v>99</v>
      </c>
      <c r="B137" s="47">
        <v>708135.20000000007</v>
      </c>
      <c r="C137" s="46">
        <v>-478682.76666666672</v>
      </c>
      <c r="D137" s="47">
        <f t="shared" ref="D137" si="36">SUM(B137:C137)</f>
        <v>229452.43333333335</v>
      </c>
      <c r="E137" s="46"/>
      <c r="F137" s="53">
        <v>0</v>
      </c>
      <c r="G137" s="47">
        <v>112164</v>
      </c>
      <c r="H137" s="46"/>
      <c r="I137" s="52">
        <v>17033.433333333334</v>
      </c>
      <c r="J137" s="48">
        <v>107284.3</v>
      </c>
      <c r="K137" s="47">
        <v>288673.7</v>
      </c>
      <c r="L137" s="49">
        <v>-242605.88333333333</v>
      </c>
      <c r="M137" s="46">
        <v>-21725.7</v>
      </c>
      <c r="N137" s="47">
        <f t="shared" ref="N137" si="37">SUM( (F137:M137))</f>
        <v>260823.85000000003</v>
      </c>
      <c r="O137" s="46"/>
      <c r="P137" s="46">
        <v>36607.166666666664</v>
      </c>
      <c r="Q137" s="47">
        <v>818806.24999999988</v>
      </c>
      <c r="R137" s="52">
        <v>3027.3</v>
      </c>
      <c r="S137" s="46">
        <f t="shared" ref="S137" si="38">SUM(P137:R137)</f>
        <v>858440.71666666656</v>
      </c>
      <c r="T137" s="47">
        <f t="shared" ref="T137" si="39">SUM(N137,S137)</f>
        <v>1119264.5666666667</v>
      </c>
      <c r="U137" s="47">
        <f t="shared" ref="U137" si="40">SUM(D137,T137)</f>
        <v>1348717</v>
      </c>
      <c r="W137" s="111"/>
      <c r="X137" s="68"/>
      <c r="Y137" s="6"/>
      <c r="Z137" s="71"/>
      <c r="AA137" s="6"/>
      <c r="AB137" s="6"/>
      <c r="AC137" s="6"/>
      <c r="AD137" s="6"/>
    </row>
    <row r="138" spans="1:30" ht="12.75" hidden="1" customHeight="1" x14ac:dyDescent="0.2">
      <c r="A138" s="54" t="s">
        <v>69</v>
      </c>
      <c r="B138" s="47">
        <v>708261.20000000007</v>
      </c>
      <c r="C138" s="46">
        <v>-497741.45</v>
      </c>
      <c r="D138" s="47">
        <f t="shared" ref="D138" si="41">SUM(B138:C138)</f>
        <v>210519.75000000006</v>
      </c>
      <c r="E138" s="46"/>
      <c r="F138" s="53">
        <v>8513</v>
      </c>
      <c r="G138" s="47">
        <v>108771.9</v>
      </c>
      <c r="H138" s="46"/>
      <c r="I138" s="52">
        <v>13377.35</v>
      </c>
      <c r="J138" s="48">
        <v>107284.3</v>
      </c>
      <c r="K138" s="47">
        <v>288673.7</v>
      </c>
      <c r="L138" s="49">
        <v>-226472.92499999999</v>
      </c>
      <c r="M138" s="46">
        <v>-17043.500000000004</v>
      </c>
      <c r="N138" s="47">
        <f t="shared" ref="N138" si="42">SUM( (F138:M138))</f>
        <v>283103.82500000001</v>
      </c>
      <c r="O138" s="46"/>
      <c r="P138" s="46">
        <v>36273.550000000003</v>
      </c>
      <c r="Q138" s="47">
        <v>805971.72499999998</v>
      </c>
      <c r="R138" s="52">
        <v>3128.7000000000003</v>
      </c>
      <c r="S138" s="46">
        <f t="shared" ref="S138" si="43">SUM(P138:R138)</f>
        <v>845373.97499999998</v>
      </c>
      <c r="T138" s="47">
        <f t="shared" ref="T138" si="44">SUM(N138,S138)</f>
        <v>1128477.8</v>
      </c>
      <c r="U138" s="47">
        <f t="shared" ref="U138" si="45">SUM(D138,T138)</f>
        <v>1338997.55</v>
      </c>
      <c r="W138" s="111"/>
      <c r="X138" s="68"/>
      <c r="Y138" s="6"/>
      <c r="Z138" s="71"/>
      <c r="AA138" s="6"/>
      <c r="AB138" s="6"/>
      <c r="AC138" s="6"/>
      <c r="AD138" s="6"/>
    </row>
    <row r="139" spans="1:30" ht="12.75" hidden="1" customHeight="1" x14ac:dyDescent="0.2">
      <c r="A139" s="54" t="s">
        <v>101</v>
      </c>
      <c r="B139" s="47">
        <v>720143.7</v>
      </c>
      <c r="C139" s="46">
        <v>-506230.03333333338</v>
      </c>
      <c r="D139" s="47">
        <f t="shared" ref="D139" si="46">SUM(B139:C139)</f>
        <v>213913.66666666657</v>
      </c>
      <c r="E139" s="46"/>
      <c r="F139" s="53">
        <v>14256.4</v>
      </c>
      <c r="G139" s="47">
        <v>137931.09999999998</v>
      </c>
      <c r="H139" s="46"/>
      <c r="I139" s="52">
        <v>18221.366666666669</v>
      </c>
      <c r="J139" s="48">
        <v>107284.3</v>
      </c>
      <c r="K139" s="47">
        <v>288365.59999999998</v>
      </c>
      <c r="L139" s="49">
        <v>-217221.36666666667</v>
      </c>
      <c r="M139" s="46">
        <v>-16424.700000000004</v>
      </c>
      <c r="N139" s="47">
        <f t="shared" ref="N139" si="47">SUM( (F139:M139))</f>
        <v>332412.6999999999</v>
      </c>
      <c r="O139" s="46"/>
      <c r="P139" s="46">
        <v>36473.433333333334</v>
      </c>
      <c r="Q139" s="47">
        <v>809957.2</v>
      </c>
      <c r="R139" s="52">
        <v>3057.1000000000004</v>
      </c>
      <c r="S139" s="46">
        <f t="shared" ref="S139" si="48">SUM(P139:R139)</f>
        <v>849487.73333333328</v>
      </c>
      <c r="T139" s="47">
        <f t="shared" ref="T139" si="49">SUM(N139,S139)</f>
        <v>1181900.4333333331</v>
      </c>
      <c r="U139" s="47">
        <f t="shared" ref="U139" si="50">SUM(D139,T139)</f>
        <v>1395814.0999999996</v>
      </c>
      <c r="W139" s="111"/>
      <c r="X139" s="68"/>
      <c r="Y139" s="6"/>
      <c r="Z139" s="71"/>
      <c r="AA139" s="6"/>
      <c r="AB139" s="6"/>
      <c r="AC139" s="6"/>
      <c r="AD139" s="6"/>
    </row>
    <row r="140" spans="1:30" ht="12.75" hidden="1" customHeight="1" x14ac:dyDescent="0.2">
      <c r="A140" s="54" t="s">
        <v>102</v>
      </c>
      <c r="B140" s="47">
        <v>681841.8</v>
      </c>
      <c r="C140" s="46">
        <v>-498484.51666666666</v>
      </c>
      <c r="D140" s="47">
        <f t="shared" ref="D140" si="51">SUM(B140:C140)</f>
        <v>183357.28333333338</v>
      </c>
      <c r="E140" s="46"/>
      <c r="F140" s="53">
        <v>16076.5</v>
      </c>
      <c r="G140" s="47">
        <v>131083.79999999999</v>
      </c>
      <c r="H140" s="46"/>
      <c r="I140" s="52">
        <v>15864.583333333334</v>
      </c>
      <c r="J140" s="48">
        <v>107284.3</v>
      </c>
      <c r="K140" s="47">
        <v>287749.3</v>
      </c>
      <c r="L140" s="49">
        <v>-200667.50833333336</v>
      </c>
      <c r="M140" s="46">
        <v>-12602.3</v>
      </c>
      <c r="N140" s="47">
        <f t="shared" ref="N140" si="52">SUM( (F140:M140))</f>
        <v>344788.67500000005</v>
      </c>
      <c r="O140" s="46"/>
      <c r="P140" s="46">
        <v>38945.416666666672</v>
      </c>
      <c r="Q140" s="47">
        <v>814988.77500000002</v>
      </c>
      <c r="R140" s="52">
        <v>3066.6000000000004</v>
      </c>
      <c r="S140" s="46">
        <f t="shared" ref="S140" si="53">SUM(P140:R140)</f>
        <v>857000.79166666663</v>
      </c>
      <c r="T140" s="47">
        <f t="shared" ref="T140" si="54">SUM(N140,S140)</f>
        <v>1201789.4666666668</v>
      </c>
      <c r="U140" s="47">
        <f t="shared" ref="U140" si="55">SUM(D140,T140)</f>
        <v>1385146.7500000002</v>
      </c>
      <c r="W140" s="111"/>
      <c r="X140" s="68"/>
      <c r="Y140" s="6"/>
      <c r="Z140" s="71"/>
      <c r="AA140" s="6"/>
      <c r="AB140" s="6"/>
      <c r="AC140" s="6"/>
      <c r="AD140" s="6"/>
    </row>
    <row r="141" spans="1:30" ht="12.75" hidden="1" customHeight="1" x14ac:dyDescent="0.2">
      <c r="A141" s="54" t="s">
        <v>104</v>
      </c>
      <c r="B141" s="47">
        <v>685013.10000000009</v>
      </c>
      <c r="C141" s="46">
        <v>-500668.59999999992</v>
      </c>
      <c r="D141" s="47">
        <f t="shared" ref="D141" si="56">SUM(B141:C141)</f>
        <v>184344.50000000017</v>
      </c>
      <c r="E141" s="46"/>
      <c r="F141" s="53">
        <v>39309.599999999999</v>
      </c>
      <c r="G141" s="47">
        <v>134209.09999999998</v>
      </c>
      <c r="H141" s="46"/>
      <c r="I141" s="52">
        <v>19154.099999999999</v>
      </c>
      <c r="J141" s="48">
        <v>107284.3</v>
      </c>
      <c r="K141" s="47">
        <v>287441.19999999995</v>
      </c>
      <c r="L141" s="49">
        <v>-210751.75</v>
      </c>
      <c r="M141" s="46">
        <v>-16769.8</v>
      </c>
      <c r="N141" s="47">
        <f t="shared" ref="N141" si="57">SUM( (F141:M141))</f>
        <v>359876.74999999994</v>
      </c>
      <c r="O141" s="46"/>
      <c r="P141" s="46">
        <v>42581.5</v>
      </c>
      <c r="Q141" s="47">
        <v>832660.65</v>
      </c>
      <c r="R141" s="52">
        <v>3154.2</v>
      </c>
      <c r="S141" s="46">
        <f t="shared" ref="S141" si="58">SUM(P141:R141)</f>
        <v>878396.35</v>
      </c>
      <c r="T141" s="47">
        <f t="shared" ref="T141" si="59">SUM(N141,S141)</f>
        <v>1238273.0999999999</v>
      </c>
      <c r="U141" s="47">
        <f t="shared" ref="U141" si="60">SUM(D141,T141)</f>
        <v>1422617.6000000001</v>
      </c>
      <c r="W141" s="111"/>
      <c r="X141" s="68"/>
      <c r="Y141" s="6"/>
      <c r="Z141" s="71"/>
      <c r="AA141" s="6"/>
      <c r="AB141" s="6"/>
      <c r="AC141" s="6"/>
      <c r="AD141" s="6"/>
    </row>
    <row r="142" spans="1:30" ht="12.75" hidden="1" customHeight="1" x14ac:dyDescent="0.2">
      <c r="A142" s="54" t="s">
        <v>79</v>
      </c>
      <c r="B142" s="47">
        <v>687158.2</v>
      </c>
      <c r="C142" s="46">
        <v>-494982.81666666677</v>
      </c>
      <c r="D142" s="47">
        <f t="shared" ref="D142" si="61">SUM(B142:C142)</f>
        <v>192175.38333333319</v>
      </c>
      <c r="E142" s="46"/>
      <c r="F142" s="53">
        <v>52779.8</v>
      </c>
      <c r="G142" s="47">
        <v>136756.6</v>
      </c>
      <c r="H142" s="46"/>
      <c r="I142" s="52">
        <v>22477.633333333335</v>
      </c>
      <c r="J142" s="48">
        <v>107284.3</v>
      </c>
      <c r="K142" s="47">
        <v>287441.19999999995</v>
      </c>
      <c r="L142" s="49">
        <v>-203103.84166666665</v>
      </c>
      <c r="M142" s="46">
        <v>-17052.5</v>
      </c>
      <c r="N142" s="47">
        <f t="shared" ref="N142" si="62">SUM( (F142:M142))</f>
        <v>386583.19166666665</v>
      </c>
      <c r="O142" s="46"/>
      <c r="P142" s="46">
        <v>46981.73333333333</v>
      </c>
      <c r="Q142" s="47">
        <v>842002.30833333335</v>
      </c>
      <c r="R142" s="52">
        <v>3132.7999999999997</v>
      </c>
      <c r="S142" s="46">
        <f t="shared" ref="S142" si="63">SUM(P142:R142)</f>
        <v>892116.84166666667</v>
      </c>
      <c r="T142" s="47">
        <f t="shared" ref="T142" si="64">SUM(N142,S142)</f>
        <v>1278700.0333333332</v>
      </c>
      <c r="U142" s="47">
        <f t="shared" ref="U142" si="65">SUM(D142,T142)</f>
        <v>1470875.4166666665</v>
      </c>
      <c r="W142" s="111"/>
      <c r="X142" s="68"/>
      <c r="Y142" s="6"/>
      <c r="Z142" s="71"/>
      <c r="AA142" s="6"/>
      <c r="AB142" s="6"/>
      <c r="AC142" s="6"/>
      <c r="AD142" s="6"/>
    </row>
    <row r="143" spans="1:30" ht="12.75" hidden="1" customHeight="1" x14ac:dyDescent="0.2">
      <c r="A143" s="54" t="s">
        <v>108</v>
      </c>
      <c r="B143" s="47">
        <v>655769.69999999995</v>
      </c>
      <c r="C143" s="46">
        <v>-505056.93333333341</v>
      </c>
      <c r="D143" s="47">
        <f t="shared" ref="D143" si="66">SUM(B143:C143)</f>
        <v>150712.76666666655</v>
      </c>
      <c r="E143" s="46"/>
      <c r="F143" s="53">
        <v>43358.6</v>
      </c>
      <c r="G143" s="47">
        <v>157164.6</v>
      </c>
      <c r="H143" s="46"/>
      <c r="I143" s="52">
        <v>22704.866666666669</v>
      </c>
      <c r="J143" s="48">
        <v>107284.3</v>
      </c>
      <c r="K143" s="47">
        <v>286825</v>
      </c>
      <c r="L143" s="49">
        <v>-197143.67777777778</v>
      </c>
      <c r="M143" s="46">
        <v>-19470.399999999998</v>
      </c>
      <c r="N143" s="47">
        <f t="shared" ref="N143" si="67">SUM( (F143:M143))</f>
        <v>400723.2888888889</v>
      </c>
      <c r="O143" s="46"/>
      <c r="P143" s="46">
        <v>47011.066666666658</v>
      </c>
      <c r="Q143" s="47">
        <v>862046.71111111087</v>
      </c>
      <c r="R143" s="52">
        <v>3150.2999999999997</v>
      </c>
      <c r="S143" s="46">
        <f t="shared" ref="S143" si="68">SUM(P143:R143)</f>
        <v>912208.07777777757</v>
      </c>
      <c r="T143" s="47">
        <f t="shared" ref="T143" si="69">SUM(N143,S143)</f>
        <v>1312931.3666666665</v>
      </c>
      <c r="U143" s="47">
        <f t="shared" ref="U143" si="70">SUM(D143,T143)</f>
        <v>1463644.1333333331</v>
      </c>
      <c r="W143" s="111"/>
      <c r="X143" s="68"/>
      <c r="Y143" s="6"/>
      <c r="Z143" s="71"/>
      <c r="AA143" s="6"/>
      <c r="AB143" s="6"/>
      <c r="AC143" s="6"/>
      <c r="AD143" s="6"/>
    </row>
    <row r="144" spans="1:30" ht="12.75" hidden="1" customHeight="1" x14ac:dyDescent="0.2">
      <c r="A144" s="54" t="s">
        <v>111</v>
      </c>
      <c r="B144" s="47">
        <v>718897</v>
      </c>
      <c r="C144" s="46">
        <v>-506375.05</v>
      </c>
      <c r="D144" s="47">
        <f t="shared" ref="D144" si="71">SUM(B144:C144)</f>
        <v>212521.95</v>
      </c>
      <c r="E144" s="46"/>
      <c r="F144" s="53">
        <v>27300.1</v>
      </c>
      <c r="G144" s="47">
        <v>151516.40000000002</v>
      </c>
      <c r="H144" s="46"/>
      <c r="I144" s="52">
        <v>22817.899999999998</v>
      </c>
      <c r="J144" s="48">
        <v>107284.3</v>
      </c>
      <c r="K144" s="47">
        <v>286825</v>
      </c>
      <c r="L144" s="49">
        <v>-278521.0861111111</v>
      </c>
      <c r="M144" s="46">
        <v>-24671.100000000002</v>
      </c>
      <c r="N144" s="47">
        <f t="shared" ref="N144" si="72">SUM( (F144:M144))</f>
        <v>292551.51388888888</v>
      </c>
      <c r="O144" s="46"/>
      <c r="P144" s="46">
        <v>44646.099999999991</v>
      </c>
      <c r="Q144" s="47">
        <v>854435.93611111108</v>
      </c>
      <c r="R144" s="52">
        <v>3642.8999999999996</v>
      </c>
      <c r="S144" s="46">
        <f t="shared" ref="S144" si="73">SUM(P144:R144)</f>
        <v>902724.93611111108</v>
      </c>
      <c r="T144" s="47">
        <f t="shared" ref="T144" si="74">SUM(N144,S144)</f>
        <v>1195276.45</v>
      </c>
      <c r="U144" s="47">
        <f t="shared" ref="U144" si="75">SUM(D144,T144)</f>
        <v>1407798.4</v>
      </c>
      <c r="W144" s="111"/>
      <c r="X144" s="68"/>
      <c r="Y144" s="6"/>
      <c r="Z144" s="71"/>
      <c r="AA144" s="6"/>
      <c r="AB144" s="6"/>
      <c r="AC144" s="6"/>
      <c r="AD144" s="6"/>
    </row>
    <row r="145" spans="1:30" ht="12.75" hidden="1" customHeight="1" x14ac:dyDescent="0.2">
      <c r="A145" s="54" t="s">
        <v>113</v>
      </c>
      <c r="B145" s="47">
        <v>709663.5</v>
      </c>
      <c r="C145" s="46">
        <v>-506816.86666666664</v>
      </c>
      <c r="D145" s="47">
        <f t="shared" ref="D145" si="76">SUM(B145:C145)</f>
        <v>202846.63333333336</v>
      </c>
      <c r="E145" s="46"/>
      <c r="F145" s="53">
        <v>74347</v>
      </c>
      <c r="G145" s="47">
        <v>146788.6</v>
      </c>
      <c r="H145" s="46"/>
      <c r="I145" s="52">
        <v>22387.733333333334</v>
      </c>
      <c r="J145" s="48">
        <v>107284.3</v>
      </c>
      <c r="K145" s="47">
        <v>286516.8</v>
      </c>
      <c r="L145" s="49">
        <v>-245910.30925925926</v>
      </c>
      <c r="M145" s="46">
        <v>-29126.100000000002</v>
      </c>
      <c r="N145" s="47">
        <f t="shared" ref="N145" si="77">SUM( (F145:M145))</f>
        <v>362288.02407407411</v>
      </c>
      <c r="O145" s="46"/>
      <c r="P145" s="46">
        <v>42226.633333333331</v>
      </c>
      <c r="Q145" s="47">
        <v>862190.30925925914</v>
      </c>
      <c r="R145" s="52">
        <v>3691</v>
      </c>
      <c r="S145" s="46">
        <f t="shared" ref="S145" si="78">SUM(P145:R145)</f>
        <v>908107.94259259244</v>
      </c>
      <c r="T145" s="47">
        <f t="shared" ref="T145" si="79">SUM(N145,S145)</f>
        <v>1270395.9666666666</v>
      </c>
      <c r="U145" s="47">
        <f t="shared" ref="U145" si="80">SUM(D145,T145)</f>
        <v>1473242.5999999999</v>
      </c>
      <c r="W145" s="111"/>
      <c r="X145" s="68"/>
      <c r="Y145" s="6"/>
      <c r="Z145" s="71"/>
      <c r="AA145" s="6"/>
      <c r="AB145" s="6"/>
      <c r="AC145" s="6"/>
      <c r="AD145" s="6"/>
    </row>
    <row r="146" spans="1:30" ht="12.75" hidden="1" customHeight="1" x14ac:dyDescent="0.2">
      <c r="A146" s="54" t="s">
        <v>117</v>
      </c>
      <c r="B146" s="47">
        <v>687387.7</v>
      </c>
      <c r="C146" s="46">
        <v>-495824.48333333334</v>
      </c>
      <c r="D146" s="47">
        <f t="shared" ref="D146" si="81">SUM(B146:C146)</f>
        <v>191563.21666666662</v>
      </c>
      <c r="E146" s="46"/>
      <c r="F146" s="53">
        <v>41502.5</v>
      </c>
      <c r="G146" s="47">
        <v>154082.5</v>
      </c>
      <c r="H146" s="46"/>
      <c r="I146" s="52">
        <v>18600.366666666665</v>
      </c>
      <c r="J146" s="48">
        <v>106976.2</v>
      </c>
      <c r="K146" s="47">
        <v>286208.59999999998</v>
      </c>
      <c r="L146" s="49">
        <v>-246179.97561728398</v>
      </c>
      <c r="M146" s="46">
        <v>-31987.8</v>
      </c>
      <c r="N146" s="47">
        <f t="shared" ref="N146" si="82">SUM( (F146:M146))</f>
        <v>329202.39104938268</v>
      </c>
      <c r="O146" s="46"/>
      <c r="P146" s="46">
        <v>41153.166666666664</v>
      </c>
      <c r="Q146" s="47">
        <v>872502.74783950625</v>
      </c>
      <c r="R146" s="52">
        <v>3607.1</v>
      </c>
      <c r="S146" s="46">
        <f t="shared" ref="S146" si="83">SUM(P146:R146)</f>
        <v>917263.01450617285</v>
      </c>
      <c r="T146" s="47">
        <f t="shared" ref="T146" si="84">SUM(N146,S146)</f>
        <v>1246465.4055555556</v>
      </c>
      <c r="U146" s="47">
        <f t="shared" ref="U146" si="85">SUM(D146,T146)</f>
        <v>1438028.6222222222</v>
      </c>
      <c r="W146" s="111"/>
      <c r="X146" s="68"/>
      <c r="Y146" s="6"/>
      <c r="Z146" s="71"/>
      <c r="AA146" s="6"/>
      <c r="AB146" s="6"/>
      <c r="AC146" s="6"/>
      <c r="AD146" s="6"/>
    </row>
    <row r="147" spans="1:30" ht="12.75" hidden="1" customHeight="1" x14ac:dyDescent="0.2">
      <c r="A147" s="54" t="s">
        <v>118</v>
      </c>
      <c r="B147" s="47">
        <v>700883.1</v>
      </c>
      <c r="C147" s="46">
        <v>-520670.4</v>
      </c>
      <c r="D147" s="47">
        <f t="shared" ref="D147" si="86">SUM(B147:C147)</f>
        <v>180212.69999999995</v>
      </c>
      <c r="E147" s="46"/>
      <c r="F147" s="53">
        <v>55186.9</v>
      </c>
      <c r="G147" s="47">
        <v>147702.70000000001</v>
      </c>
      <c r="H147" s="46"/>
      <c r="I147" s="52">
        <v>49269.8</v>
      </c>
      <c r="J147" s="48">
        <v>106976.2</v>
      </c>
      <c r="K147" s="47">
        <v>285900.5</v>
      </c>
      <c r="L147" s="49">
        <v>-239445.49999999994</v>
      </c>
      <c r="M147" s="46">
        <v>-23004.400000000001</v>
      </c>
      <c r="N147" s="47">
        <f t="shared" ref="N147" si="87">SUM( (F147:M147))</f>
        <v>382586.20000000013</v>
      </c>
      <c r="O147" s="46"/>
      <c r="P147" s="46">
        <v>41416.400000000001</v>
      </c>
      <c r="Q147" s="47">
        <v>887248.7</v>
      </c>
      <c r="R147" s="52">
        <v>3449.2999999999997</v>
      </c>
      <c r="S147" s="46">
        <f t="shared" ref="S147" si="88">SUM(P147:R147)</f>
        <v>932114.4</v>
      </c>
      <c r="T147" s="47">
        <f t="shared" ref="T147" si="89">SUM(N147,S147)</f>
        <v>1314700.6000000001</v>
      </c>
      <c r="U147" s="47">
        <f t="shared" ref="U147" si="90">SUM(D147,T147)</f>
        <v>1494913.3</v>
      </c>
      <c r="W147" s="111"/>
      <c r="X147" s="68"/>
      <c r="Y147" s="6"/>
      <c r="Z147" s="71"/>
      <c r="AA147" s="6"/>
      <c r="AB147" s="6"/>
      <c r="AC147" s="6"/>
      <c r="AD147" s="6"/>
    </row>
    <row r="148" spans="1:30" ht="12.75" hidden="1" customHeight="1" x14ac:dyDescent="0.2">
      <c r="A148" s="54"/>
      <c r="B148" s="96"/>
      <c r="C148" s="95"/>
      <c r="D148" s="96"/>
      <c r="E148" s="95"/>
      <c r="F148" s="100"/>
      <c r="G148" s="96"/>
      <c r="H148" s="95"/>
      <c r="I148" s="99"/>
      <c r="J148" s="97"/>
      <c r="K148" s="96"/>
      <c r="L148" s="98"/>
      <c r="M148" s="95"/>
      <c r="N148" s="96"/>
      <c r="O148" s="95"/>
      <c r="P148" s="95"/>
      <c r="Q148" s="96"/>
      <c r="R148" s="99"/>
      <c r="S148" s="95"/>
      <c r="T148" s="96"/>
      <c r="U148" s="96"/>
      <c r="W148" s="111"/>
      <c r="X148" s="68"/>
      <c r="Y148" s="94"/>
      <c r="Z148" s="71"/>
      <c r="AA148" s="94"/>
      <c r="AB148" s="94"/>
      <c r="AC148" s="94"/>
      <c r="AD148" s="94"/>
    </row>
    <row r="149" spans="1:30" ht="12.75" hidden="1" customHeight="1" x14ac:dyDescent="0.2">
      <c r="A149" s="54" t="s">
        <v>80</v>
      </c>
      <c r="B149" s="47">
        <v>673736.2</v>
      </c>
      <c r="C149" s="46">
        <v>-498860.9</v>
      </c>
      <c r="D149" s="47">
        <f t="shared" ref="D149" si="91">SUM(B149:C149)</f>
        <v>174875.29999999993</v>
      </c>
      <c r="E149" s="46"/>
      <c r="F149" s="53">
        <v>22472.2</v>
      </c>
      <c r="G149" s="47">
        <v>157245.1</v>
      </c>
      <c r="H149" s="46"/>
      <c r="I149" s="52">
        <v>50690.483333333337</v>
      </c>
      <c r="J149" s="48">
        <v>106976.2</v>
      </c>
      <c r="K149" s="47">
        <v>285900.5</v>
      </c>
      <c r="L149" s="49">
        <v>-237289.06666666665</v>
      </c>
      <c r="M149" s="46">
        <v>-23585.300000000003</v>
      </c>
      <c r="N149" s="47">
        <f t="shared" ref="N149" si="92">SUM( (F149:M149))</f>
        <v>362410.11666666676</v>
      </c>
      <c r="O149" s="46"/>
      <c r="P149" s="46">
        <v>35462.73333333333</v>
      </c>
      <c r="Q149" s="47">
        <v>888753.11666666658</v>
      </c>
      <c r="R149" s="52">
        <v>3291.2000000000003</v>
      </c>
      <c r="S149" s="46">
        <f t="shared" ref="S149" si="93">SUM(P149:R149)</f>
        <v>927507.04999999981</v>
      </c>
      <c r="T149" s="47">
        <f t="shared" ref="T149" si="94">SUM(N149,S149)</f>
        <v>1289917.1666666665</v>
      </c>
      <c r="U149" s="47">
        <f t="shared" ref="U149" si="95">SUM(D149,T149)</f>
        <v>1464792.4666666663</v>
      </c>
      <c r="W149" s="111"/>
      <c r="X149" s="68"/>
      <c r="Y149" s="6"/>
      <c r="Z149" s="71"/>
      <c r="AA149" s="6"/>
      <c r="AB149" s="6"/>
      <c r="AC149" s="6"/>
      <c r="AD149" s="6"/>
    </row>
    <row r="150" spans="1:30" ht="12.75" hidden="1" customHeight="1" x14ac:dyDescent="0.2">
      <c r="A150" s="54" t="s">
        <v>122</v>
      </c>
      <c r="B150" s="47">
        <v>654370.89999999991</v>
      </c>
      <c r="C150" s="46">
        <v>-502031.99999999994</v>
      </c>
      <c r="D150" s="47">
        <f t="shared" ref="D150" si="96">SUM(B150:C150)</f>
        <v>152338.89999999997</v>
      </c>
      <c r="E150" s="46"/>
      <c r="F150" s="53">
        <v>72202.7</v>
      </c>
      <c r="G150" s="47">
        <v>140827.20000000001</v>
      </c>
      <c r="H150" s="46"/>
      <c r="I150" s="52">
        <v>53457.866666666669</v>
      </c>
      <c r="J150" s="48">
        <v>105891</v>
      </c>
      <c r="K150" s="47">
        <v>284644.40000000002</v>
      </c>
      <c r="L150" s="49">
        <v>-235405.53333333333</v>
      </c>
      <c r="M150" s="46">
        <v>-26721.800000000003</v>
      </c>
      <c r="N150" s="47">
        <f t="shared" ref="N150" si="97">SUM( (F150:M150))</f>
        <v>394895.83333333343</v>
      </c>
      <c r="O150" s="46"/>
      <c r="P150" s="46">
        <v>28160.666666666668</v>
      </c>
      <c r="Q150" s="47">
        <v>885613.93333333335</v>
      </c>
      <c r="R150" s="52">
        <v>3220</v>
      </c>
      <c r="S150" s="46">
        <f t="shared" ref="S150" si="98">SUM(P150:R150)</f>
        <v>916994.6</v>
      </c>
      <c r="T150" s="47">
        <f t="shared" ref="T150" si="99">SUM(N150,S150)</f>
        <v>1311890.4333333333</v>
      </c>
      <c r="U150" s="47">
        <f t="shared" ref="U150" si="100">SUM(D150,T150)</f>
        <v>1464229.3333333333</v>
      </c>
      <c r="W150" s="111"/>
      <c r="X150" s="68"/>
      <c r="Y150" s="6"/>
      <c r="Z150" s="71"/>
      <c r="AA150" s="6"/>
      <c r="AB150" s="6"/>
      <c r="AC150" s="6"/>
      <c r="AD150" s="6"/>
    </row>
    <row r="151" spans="1:30" ht="12.75" hidden="1" customHeight="1" x14ac:dyDescent="0.2">
      <c r="A151" s="54" t="s">
        <v>81</v>
      </c>
      <c r="B151" s="47">
        <v>664188.19999999995</v>
      </c>
      <c r="C151" s="46">
        <v>-503585.5</v>
      </c>
      <c r="D151" s="47">
        <f t="shared" ref="D151" si="101">SUM(B151:C151)</f>
        <v>160602.69999999995</v>
      </c>
      <c r="E151" s="46"/>
      <c r="F151" s="53">
        <v>23590.1</v>
      </c>
      <c r="G151" s="47">
        <v>156652.5</v>
      </c>
      <c r="H151" s="46"/>
      <c r="I151" s="52">
        <v>51790.149999999994</v>
      </c>
      <c r="J151" s="48">
        <v>104166</v>
      </c>
      <c r="K151" s="47">
        <v>284644.40000000002</v>
      </c>
      <c r="L151" s="49">
        <v>-247933.7</v>
      </c>
      <c r="M151" s="46">
        <v>-29000.600000000002</v>
      </c>
      <c r="N151" s="47">
        <f t="shared" ref="N151" si="102">SUM( (F151:M151))</f>
        <v>343908.85000000003</v>
      </c>
      <c r="O151" s="46"/>
      <c r="P151" s="46">
        <v>23479.7</v>
      </c>
      <c r="Q151" s="47">
        <v>892521.15</v>
      </c>
      <c r="R151" s="52">
        <v>3910.9</v>
      </c>
      <c r="S151" s="46">
        <f t="shared" ref="S151" si="103">SUM(P151:R151)</f>
        <v>919911.75</v>
      </c>
      <c r="T151" s="47">
        <f t="shared" ref="T151" si="104">SUM(N151,S151)</f>
        <v>1263820.6000000001</v>
      </c>
      <c r="U151" s="47">
        <f t="shared" ref="U151" si="105">SUM(D151,T151)</f>
        <v>1424423.3</v>
      </c>
      <c r="W151" s="111"/>
      <c r="X151" s="68"/>
      <c r="Y151" s="6"/>
      <c r="Z151" s="71"/>
      <c r="AA151" s="6"/>
      <c r="AB151" s="6"/>
      <c r="AC151" s="6"/>
      <c r="AD151" s="6"/>
    </row>
    <row r="152" spans="1:30" ht="12.75" hidden="1" customHeight="1" x14ac:dyDescent="0.2">
      <c r="A152" s="54" t="s">
        <v>130</v>
      </c>
      <c r="B152" s="47">
        <v>656080.69999999995</v>
      </c>
      <c r="C152" s="46">
        <v>-508299.6</v>
      </c>
      <c r="D152" s="47">
        <f t="shared" ref="D152" si="106">SUM(B152:C152)</f>
        <v>147781.09999999998</v>
      </c>
      <c r="E152" s="46"/>
      <c r="F152" s="53">
        <v>54107.7</v>
      </c>
      <c r="G152" s="47">
        <v>152931.6</v>
      </c>
      <c r="H152" s="46"/>
      <c r="I152" s="52">
        <v>47693.23333333333</v>
      </c>
      <c r="J152" s="48">
        <v>102772.7</v>
      </c>
      <c r="K152" s="47">
        <v>284004.5</v>
      </c>
      <c r="L152" s="49">
        <v>-235018.76666666666</v>
      </c>
      <c r="M152" s="46">
        <v>-27853.399999999998</v>
      </c>
      <c r="N152" s="47">
        <f t="shared" ref="N152" si="107">SUM( (F152:M152))</f>
        <v>378637.56666666671</v>
      </c>
      <c r="O152" s="46"/>
      <c r="P152" s="46">
        <v>20846.533333333333</v>
      </c>
      <c r="Q152" s="47">
        <v>913761.96666666679</v>
      </c>
      <c r="R152" s="52">
        <v>3961.2999999999997</v>
      </c>
      <c r="S152" s="46">
        <f t="shared" ref="S152" si="108">SUM(P152:R152)</f>
        <v>938569.80000000016</v>
      </c>
      <c r="T152" s="47">
        <f t="shared" ref="T152" si="109">SUM(N152,S152)</f>
        <v>1317207.3666666669</v>
      </c>
      <c r="U152" s="47">
        <f t="shared" ref="U152" si="110">SUM(D152,T152)</f>
        <v>1464988.4666666668</v>
      </c>
      <c r="W152" s="111"/>
      <c r="X152" s="68"/>
      <c r="Y152" s="6"/>
      <c r="Z152" s="71"/>
      <c r="AA152" s="6"/>
      <c r="AB152" s="6"/>
      <c r="AC152" s="6"/>
      <c r="AD152" s="6"/>
    </row>
    <row r="153" spans="1:30" ht="12.75" customHeight="1" x14ac:dyDescent="0.2">
      <c r="A153" s="54" t="s">
        <v>135</v>
      </c>
      <c r="B153" s="47">
        <v>631693.80000000005</v>
      </c>
      <c r="C153" s="46">
        <v>-493463</v>
      </c>
      <c r="D153" s="47">
        <f t="shared" ref="D153" si="111">SUM(B153:C153)</f>
        <v>138230.80000000005</v>
      </c>
      <c r="E153" s="46"/>
      <c r="F153" s="53">
        <v>79625</v>
      </c>
      <c r="G153" s="47">
        <v>172465.8</v>
      </c>
      <c r="H153" s="46"/>
      <c r="I153" s="52">
        <v>51466.116666666669</v>
      </c>
      <c r="J153" s="48">
        <v>101379.3</v>
      </c>
      <c r="K153" s="47">
        <v>283364.7</v>
      </c>
      <c r="L153" s="49">
        <v>-238407.5333333333</v>
      </c>
      <c r="M153" s="46">
        <v>-28395.399999999998</v>
      </c>
      <c r="N153" s="47">
        <f t="shared" ref="N153" si="112">SUM( (F153:M153))</f>
        <v>421497.98333333328</v>
      </c>
      <c r="O153" s="46"/>
      <c r="P153" s="46">
        <v>17019.066666666666</v>
      </c>
      <c r="Q153" s="47">
        <v>923883.58333333337</v>
      </c>
      <c r="R153" s="52">
        <v>4189.7</v>
      </c>
      <c r="S153" s="46">
        <f t="shared" ref="S153" si="113">SUM(P153:R153)</f>
        <v>945092.35</v>
      </c>
      <c r="T153" s="47">
        <f t="shared" ref="T153" si="114">SUM(N153,S153)</f>
        <v>1366590.3333333333</v>
      </c>
      <c r="U153" s="47">
        <f t="shared" ref="U153" si="115">SUM(D153,T153)</f>
        <v>1504821.1333333333</v>
      </c>
      <c r="W153" s="111"/>
      <c r="X153" s="68"/>
      <c r="Y153" s="6"/>
      <c r="Z153" s="71"/>
      <c r="AA153" s="6"/>
      <c r="AB153" s="6"/>
      <c r="AC153" s="6"/>
      <c r="AD153" s="6"/>
    </row>
    <row r="154" spans="1:30" ht="12.75" customHeight="1" x14ac:dyDescent="0.2">
      <c r="A154" s="54" t="s">
        <v>70</v>
      </c>
      <c r="B154" s="47">
        <v>566058</v>
      </c>
      <c r="C154" s="46">
        <v>-501183.4</v>
      </c>
      <c r="D154" s="47">
        <f t="shared" ref="D154" si="116">SUM(B154:C154)</f>
        <v>64874.599999999977</v>
      </c>
      <c r="E154" s="46"/>
      <c r="F154" s="53">
        <v>121700.8</v>
      </c>
      <c r="G154" s="47">
        <v>166756.20000000001</v>
      </c>
      <c r="H154" s="46"/>
      <c r="I154" s="52">
        <v>48967.6</v>
      </c>
      <c r="J154" s="48">
        <v>100317.8</v>
      </c>
      <c r="K154" s="47">
        <v>282393.09999999998</v>
      </c>
      <c r="L154" s="49">
        <v>-230040.5</v>
      </c>
      <c r="M154" s="46">
        <v>-26258.899999999998</v>
      </c>
      <c r="N154" s="47">
        <f t="shared" ref="N154" si="117">SUM( (F154:M154))</f>
        <v>463836.1</v>
      </c>
      <c r="O154" s="46"/>
      <c r="P154" s="46">
        <v>10226.1</v>
      </c>
      <c r="Q154" s="47">
        <v>929931.79999999993</v>
      </c>
      <c r="R154" s="52">
        <v>3822.2</v>
      </c>
      <c r="S154" s="46">
        <f t="shared" ref="S154" si="118">SUM(P154:R154)</f>
        <v>943980.09999999986</v>
      </c>
      <c r="T154" s="47">
        <f t="shared" ref="T154" si="119">SUM(N154,S154)</f>
        <v>1407816.1999999997</v>
      </c>
      <c r="U154" s="47">
        <f t="shared" ref="U154" si="120">SUM(D154,T154)</f>
        <v>1472690.7999999998</v>
      </c>
      <c r="W154" s="111"/>
      <c r="X154" s="68"/>
      <c r="Y154" s="6"/>
      <c r="Z154" s="71"/>
      <c r="AA154" s="6"/>
      <c r="AB154" s="6"/>
      <c r="AC154" s="6"/>
      <c r="AD154" s="6"/>
    </row>
    <row r="155" spans="1:30" ht="12.75" customHeight="1" x14ac:dyDescent="0.2">
      <c r="A155" s="54" t="s">
        <v>79</v>
      </c>
      <c r="B155" s="47">
        <v>521521.90000000008</v>
      </c>
      <c r="C155" s="46">
        <v>-491891.09999999992</v>
      </c>
      <c r="D155" s="47">
        <f t="shared" ref="D155" si="121">SUM(B155:C155)</f>
        <v>29630.800000000163</v>
      </c>
      <c r="E155" s="46"/>
      <c r="F155" s="53">
        <v>124466.2</v>
      </c>
      <c r="G155" s="47">
        <v>170582</v>
      </c>
      <c r="H155" s="46"/>
      <c r="I155" s="52">
        <v>48266.8</v>
      </c>
      <c r="J155" s="48">
        <v>98924.5</v>
      </c>
      <c r="K155" s="47">
        <v>281753.2</v>
      </c>
      <c r="L155" s="49">
        <v>-204464.84999999998</v>
      </c>
      <c r="M155" s="46">
        <v>-26401.600000000002</v>
      </c>
      <c r="N155" s="47">
        <f t="shared" ref="N155" si="122">SUM( (F155:M155))</f>
        <v>493126.25</v>
      </c>
      <c r="O155" s="46"/>
      <c r="P155" s="46">
        <v>13907.899999999998</v>
      </c>
      <c r="Q155" s="47">
        <v>938828.41666666651</v>
      </c>
      <c r="R155" s="52">
        <v>3822.1</v>
      </c>
      <c r="S155" s="46">
        <f t="shared" ref="S155" si="123">SUM(P155:R155)</f>
        <v>956558.41666666651</v>
      </c>
      <c r="T155" s="47">
        <f t="shared" ref="T155" si="124">SUM(N155,S155)</f>
        <v>1449684.6666666665</v>
      </c>
      <c r="U155" s="47">
        <f t="shared" ref="U155" si="125">SUM(D155,T155)</f>
        <v>1479315.4666666668</v>
      </c>
      <c r="W155" s="111"/>
      <c r="X155" s="68"/>
      <c r="Y155" s="6"/>
      <c r="Z155" s="71"/>
      <c r="AA155" s="6"/>
      <c r="AB155" s="6"/>
      <c r="AC155" s="6"/>
      <c r="AD155" s="6"/>
    </row>
    <row r="156" spans="1:30" ht="12.75" customHeight="1" x14ac:dyDescent="0.2">
      <c r="A156" s="54" t="s">
        <v>71</v>
      </c>
      <c r="B156" s="47">
        <v>500902.8000000001</v>
      </c>
      <c r="C156" s="46">
        <v>-497960.39999999997</v>
      </c>
      <c r="D156" s="47">
        <f t="shared" ref="D156" si="126">SUM(B156:C156)</f>
        <v>2942.4000000001397</v>
      </c>
      <c r="E156" s="46"/>
      <c r="F156" s="53">
        <v>162684.9</v>
      </c>
      <c r="G156" s="47">
        <v>170888.3</v>
      </c>
      <c r="H156" s="46"/>
      <c r="I156" s="52">
        <v>47916.727777777778</v>
      </c>
      <c r="J156" s="48">
        <v>97531.199999999997</v>
      </c>
      <c r="K156" s="47">
        <v>281113.30000000005</v>
      </c>
      <c r="L156" s="49">
        <v>-192616.8277777778</v>
      </c>
      <c r="M156" s="46">
        <v>-34152.399999999994</v>
      </c>
      <c r="N156" s="47">
        <f t="shared" ref="N156" si="127">SUM( (F156:M156))</f>
        <v>533365.19999999995</v>
      </c>
      <c r="O156" s="46"/>
      <c r="P156" s="46">
        <v>13702.7</v>
      </c>
      <c r="Q156" s="47">
        <v>940720.76666666672</v>
      </c>
      <c r="R156" s="52">
        <v>3846.9</v>
      </c>
      <c r="S156" s="46">
        <f t="shared" ref="S156" si="128">SUM(P156:R156)</f>
        <v>958270.3666666667</v>
      </c>
      <c r="T156" s="47">
        <f t="shared" ref="T156" si="129">SUM(N156,S156)</f>
        <v>1491635.5666666667</v>
      </c>
      <c r="U156" s="47">
        <f t="shared" ref="U156" si="130">SUM(D156,T156)</f>
        <v>1494577.9666666668</v>
      </c>
      <c r="W156" s="111"/>
      <c r="X156" s="68"/>
      <c r="Y156" s="6"/>
      <c r="Z156" s="71"/>
      <c r="AA156" s="6"/>
      <c r="AB156" s="6"/>
      <c r="AC156" s="6"/>
      <c r="AD156" s="6"/>
    </row>
    <row r="157" spans="1:30" ht="12.75" customHeight="1" x14ac:dyDescent="0.2">
      <c r="A157" s="54" t="s">
        <v>72</v>
      </c>
      <c r="B157" s="47">
        <v>453393.99999999994</v>
      </c>
      <c r="C157" s="46">
        <v>-486902.60000000003</v>
      </c>
      <c r="D157" s="47">
        <f t="shared" ref="D157" si="131">SUM(B157:C157)</f>
        <v>-33508.600000000093</v>
      </c>
      <c r="E157" s="46"/>
      <c r="F157" s="53">
        <v>201450.1</v>
      </c>
      <c r="G157" s="47">
        <v>177101.60000000003</v>
      </c>
      <c r="H157" s="46"/>
      <c r="I157" s="52">
        <v>50070.919444444444</v>
      </c>
      <c r="J157" s="48">
        <v>96137.9</v>
      </c>
      <c r="K157" s="47">
        <v>280473.5</v>
      </c>
      <c r="L157" s="49">
        <v>-209522.61944444446</v>
      </c>
      <c r="M157" s="46">
        <v>-29497.3</v>
      </c>
      <c r="N157" s="47">
        <f t="shared" ref="N157" si="132">SUM( (F157:M157))</f>
        <v>566214.10000000009</v>
      </c>
      <c r="O157" s="46"/>
      <c r="P157" s="46">
        <v>15563.099999999997</v>
      </c>
      <c r="Q157" s="47">
        <v>940122.98333333316</v>
      </c>
      <c r="R157" s="52">
        <v>3755.9</v>
      </c>
      <c r="S157" s="46">
        <f t="shared" ref="S157" si="133">SUM(P157:R157)</f>
        <v>959441.98333333316</v>
      </c>
      <c r="T157" s="47">
        <f t="shared" ref="T157" si="134">SUM(N157,S157)</f>
        <v>1525656.0833333333</v>
      </c>
      <c r="U157" s="47">
        <f t="shared" ref="U157" si="135">SUM(D157,T157)</f>
        <v>1492147.4833333332</v>
      </c>
      <c r="W157" s="111"/>
      <c r="X157" s="68"/>
      <c r="Y157" s="6"/>
      <c r="Z157" s="71"/>
      <c r="AA157" s="6"/>
      <c r="AB157" s="6"/>
      <c r="AC157" s="6"/>
      <c r="AD157" s="6"/>
    </row>
    <row r="158" spans="1:30" ht="12.75" customHeight="1" x14ac:dyDescent="0.2">
      <c r="A158" s="54" t="s">
        <v>73</v>
      </c>
      <c r="B158" s="47">
        <v>457895.30000000005</v>
      </c>
      <c r="C158" s="46">
        <v>-481988.60000000003</v>
      </c>
      <c r="D158" s="47">
        <f t="shared" ref="D158:D160" si="136">SUM(B158:C158)</f>
        <v>-24093.299999999988</v>
      </c>
      <c r="E158" s="46"/>
      <c r="F158" s="53">
        <v>227827.20000000001</v>
      </c>
      <c r="G158" s="47">
        <v>194261.09999999998</v>
      </c>
      <c r="H158" s="46"/>
      <c r="I158" s="52">
        <v>54857.220370370371</v>
      </c>
      <c r="J158" s="48">
        <v>95660.7</v>
      </c>
      <c r="K158" s="47">
        <v>279193.7</v>
      </c>
      <c r="L158" s="49">
        <v>-191042.48703703706</v>
      </c>
      <c r="M158" s="46">
        <v>-33496</v>
      </c>
      <c r="N158" s="47">
        <f t="shared" ref="N158" si="137">SUM( (F158:M158))</f>
        <v>627261.43333333335</v>
      </c>
      <c r="O158" s="46"/>
      <c r="P158" s="46">
        <v>10916.2</v>
      </c>
      <c r="Q158" s="47">
        <v>937847.5777777778</v>
      </c>
      <c r="R158" s="52">
        <v>4663.1000000000004</v>
      </c>
      <c r="S158" s="46">
        <f t="shared" ref="S158" si="138">SUM(P158:R158)</f>
        <v>953426.87777777773</v>
      </c>
      <c r="T158" s="47">
        <f t="shared" ref="T158" si="139">SUM(N158,S158)</f>
        <v>1580688.3111111112</v>
      </c>
      <c r="U158" s="47">
        <f t="shared" ref="U158" si="140">SUM(D158,T158)</f>
        <v>1556595.0111111111</v>
      </c>
      <c r="W158" s="111"/>
      <c r="X158" s="68"/>
      <c r="Y158" s="6"/>
      <c r="Z158" s="71"/>
      <c r="AA158" s="6"/>
      <c r="AB158" s="6"/>
      <c r="AC158" s="6"/>
      <c r="AD158" s="6"/>
    </row>
    <row r="159" spans="1:30" ht="12.75" customHeight="1" x14ac:dyDescent="0.2">
      <c r="A159" s="54" t="s">
        <v>74</v>
      </c>
      <c r="B159" s="47">
        <v>420233.69999999995</v>
      </c>
      <c r="C159" s="46">
        <v>-504968.2</v>
      </c>
      <c r="D159" s="47">
        <v>-84734.5</v>
      </c>
      <c r="E159" s="46"/>
      <c r="F159" s="53">
        <v>236897.9</v>
      </c>
      <c r="G159" s="47">
        <v>222734.2</v>
      </c>
      <c r="H159" s="46"/>
      <c r="I159" s="52">
        <v>56412.460802469155</v>
      </c>
      <c r="J159" s="48">
        <v>94267.4</v>
      </c>
      <c r="K159" s="47">
        <v>278553.90000000002</v>
      </c>
      <c r="L159" s="49">
        <v>-198315.10524691359</v>
      </c>
      <c r="M159" s="46">
        <v>-34062.700000000004</v>
      </c>
      <c r="N159" s="47">
        <f t="shared" ref="N159" si="141">SUM( (F159:M159))</f>
        <v>656488.05555555562</v>
      </c>
      <c r="O159" s="46"/>
      <c r="P159" s="46">
        <v>10795.599999999999</v>
      </c>
      <c r="Q159" s="47">
        <v>921430.72407407395</v>
      </c>
      <c r="R159" s="52">
        <v>8.3000000000000007</v>
      </c>
      <c r="S159" s="46">
        <f t="shared" ref="S159" si="142">SUM(P159:R159)</f>
        <v>932234.62407407397</v>
      </c>
      <c r="T159" s="47">
        <f t="shared" ref="T159" si="143">SUM(N159,S159)</f>
        <v>1588722.6796296295</v>
      </c>
      <c r="U159" s="47">
        <f t="shared" ref="U159" si="144">SUM(D159,T159)</f>
        <v>1503988.1796296295</v>
      </c>
      <c r="W159" s="111"/>
      <c r="X159" s="68"/>
      <c r="Y159" s="6"/>
      <c r="Z159" s="71"/>
      <c r="AA159" s="6"/>
      <c r="AB159" s="6"/>
      <c r="AC159" s="6"/>
      <c r="AD159" s="6"/>
    </row>
    <row r="160" spans="1:30" ht="12.75" customHeight="1" x14ac:dyDescent="0.2">
      <c r="A160" s="54" t="s">
        <v>75</v>
      </c>
      <c r="B160" s="47">
        <v>428918.6</v>
      </c>
      <c r="C160" s="46">
        <v>-505119.9</v>
      </c>
      <c r="D160" s="47">
        <f t="shared" si="136"/>
        <v>-76201.300000000047</v>
      </c>
      <c r="E160" s="46"/>
      <c r="F160" s="53">
        <v>273246</v>
      </c>
      <c r="G160" s="47">
        <v>254809.2</v>
      </c>
      <c r="H160" s="46"/>
      <c r="I160" s="52">
        <v>50048.700000000004</v>
      </c>
      <c r="J160" s="48">
        <v>90564.7</v>
      </c>
      <c r="K160" s="47">
        <v>277913.90000000002</v>
      </c>
      <c r="L160" s="49">
        <v>-234159.8</v>
      </c>
      <c r="M160" s="46">
        <v>-26252.799999999996</v>
      </c>
      <c r="N160" s="47">
        <f t="shared" ref="N160" si="145">SUM( (F160:M160))</f>
        <v>686169.89999999991</v>
      </c>
      <c r="O160" s="46"/>
      <c r="P160" s="46">
        <v>7061.0999999999995</v>
      </c>
      <c r="Q160" s="47">
        <v>904221.5</v>
      </c>
      <c r="R160" s="52">
        <v>27.1</v>
      </c>
      <c r="S160" s="46">
        <f t="shared" ref="S160" si="146">SUM(P160:R160)</f>
        <v>911309.7</v>
      </c>
      <c r="T160" s="47">
        <f t="shared" ref="T160" si="147">SUM(N160,S160)</f>
        <v>1597479.5999999999</v>
      </c>
      <c r="U160" s="47">
        <f t="shared" ref="U160" si="148">SUM(D160,T160)</f>
        <v>1521278.2999999998</v>
      </c>
      <c r="W160" s="111"/>
      <c r="X160" s="68"/>
      <c r="Y160" s="6"/>
      <c r="Z160" s="71"/>
      <c r="AA160" s="6"/>
      <c r="AB160" s="6"/>
      <c r="AC160" s="6"/>
      <c r="AD160" s="6"/>
    </row>
    <row r="161" spans="1:30" ht="12.75" customHeight="1" x14ac:dyDescent="0.2">
      <c r="A161" s="54"/>
      <c r="B161" s="96"/>
      <c r="C161" s="95"/>
      <c r="D161" s="96"/>
      <c r="E161" s="95"/>
      <c r="F161" s="100"/>
      <c r="G161" s="96"/>
      <c r="H161" s="95"/>
      <c r="I161" s="99"/>
      <c r="J161" s="97"/>
      <c r="K161" s="96"/>
      <c r="L161" s="98"/>
      <c r="M161" s="95"/>
      <c r="N161" s="96"/>
      <c r="O161" s="95"/>
      <c r="P161" s="95"/>
      <c r="Q161" s="96"/>
      <c r="R161" s="99"/>
      <c r="S161" s="95"/>
      <c r="T161" s="96"/>
      <c r="U161" s="96"/>
      <c r="W161" s="111"/>
      <c r="X161" s="68"/>
      <c r="Y161" s="94"/>
      <c r="Z161" s="71"/>
      <c r="AA161" s="94"/>
      <c r="AB161" s="94"/>
      <c r="AC161" s="94"/>
      <c r="AD161" s="94"/>
    </row>
    <row r="162" spans="1:30" ht="12.75" customHeight="1" x14ac:dyDescent="0.2">
      <c r="A162" s="54" t="s">
        <v>110</v>
      </c>
      <c r="B162" s="47">
        <v>378909.8</v>
      </c>
      <c r="C162" s="46">
        <v>-498475</v>
      </c>
      <c r="D162" s="47">
        <f t="shared" ref="D162" si="149">SUM(B162:C162)</f>
        <v>-119565.20000000001</v>
      </c>
      <c r="E162" s="46"/>
      <c r="F162" s="53">
        <v>230233.5</v>
      </c>
      <c r="G162" s="47">
        <v>266534</v>
      </c>
      <c r="H162" s="46"/>
      <c r="I162" s="52">
        <v>49661.916666666672</v>
      </c>
      <c r="J162" s="48">
        <v>90564.7</v>
      </c>
      <c r="K162" s="47">
        <v>277913.90000000002</v>
      </c>
      <c r="L162" s="49">
        <v>-194871.28333333335</v>
      </c>
      <c r="M162" s="46">
        <v>-27211.899999999998</v>
      </c>
      <c r="N162" s="47">
        <f t="shared" ref="N162" si="150">SUM( (F162:M162))</f>
        <v>692824.83333333326</v>
      </c>
      <c r="O162" s="46"/>
      <c r="P162" s="46">
        <v>3511.7</v>
      </c>
      <c r="Q162" s="47">
        <v>921105.45000000007</v>
      </c>
      <c r="R162" s="52">
        <v>67.399999999999991</v>
      </c>
      <c r="S162" s="46">
        <f t="shared" ref="S162" si="151">SUM(P162:R162)</f>
        <v>924684.55</v>
      </c>
      <c r="T162" s="47">
        <f t="shared" ref="T162" si="152">SUM(N162,S162)</f>
        <v>1617509.3833333333</v>
      </c>
      <c r="U162" s="47">
        <f t="shared" ref="U162" si="153">SUM(D162,T162)</f>
        <v>1497944.1833333333</v>
      </c>
      <c r="W162" s="111"/>
      <c r="X162" s="68"/>
      <c r="Y162" s="6"/>
      <c r="Z162" s="71"/>
      <c r="AA162" s="6"/>
      <c r="AB162" s="6"/>
      <c r="AC162" s="6"/>
      <c r="AD162" s="6"/>
    </row>
    <row r="163" spans="1:30" ht="12.75" customHeight="1" x14ac:dyDescent="0.2">
      <c r="A163" s="54" t="s">
        <v>77</v>
      </c>
      <c r="B163" s="47">
        <v>356665.99999999994</v>
      </c>
      <c r="C163" s="46">
        <v>-489785.9</v>
      </c>
      <c r="D163" s="47">
        <f t="shared" ref="D163" si="154">SUM(B163:C163)</f>
        <v>-133119.90000000008</v>
      </c>
      <c r="E163" s="46"/>
      <c r="F163" s="53">
        <v>260394.9</v>
      </c>
      <c r="G163" s="47">
        <v>282730.90000000002</v>
      </c>
      <c r="H163" s="46"/>
      <c r="I163" s="52">
        <v>52974.533333333333</v>
      </c>
      <c r="J163" s="48">
        <v>89171.4</v>
      </c>
      <c r="K163" s="47">
        <v>277274.09999999998</v>
      </c>
      <c r="L163" s="49">
        <v>-201120.06666666665</v>
      </c>
      <c r="M163" s="46">
        <v>-27204.699999999997</v>
      </c>
      <c r="N163" s="47">
        <f t="shared" ref="N163" si="155">SUM( (F163:M163))</f>
        <v>734221.06666666677</v>
      </c>
      <c r="O163" s="46"/>
      <c r="P163" s="46">
        <v>3996.3</v>
      </c>
      <c r="Q163" s="47">
        <v>924026.2</v>
      </c>
      <c r="R163" s="52">
        <v>24.400000000000002</v>
      </c>
      <c r="S163" s="46">
        <f t="shared" ref="S163" si="156">SUM(P163:R163)</f>
        <v>928046.9</v>
      </c>
      <c r="T163" s="47">
        <f t="shared" ref="T163" si="157">SUM(N163,S163)</f>
        <v>1662267.9666666668</v>
      </c>
      <c r="U163" s="47">
        <f t="shared" ref="U163" si="158">SUM(D163,T163)</f>
        <v>1529148.0666666667</v>
      </c>
      <c r="W163" s="111"/>
      <c r="X163" s="68"/>
      <c r="Y163" s="6"/>
      <c r="Z163" s="71"/>
      <c r="AA163" s="6"/>
      <c r="AB163" s="6"/>
      <c r="AC163" s="6"/>
      <c r="AD163" s="6"/>
    </row>
    <row r="164" spans="1:30" ht="12.75" customHeight="1" x14ac:dyDescent="0.2">
      <c r="A164" s="54" t="s">
        <v>78</v>
      </c>
      <c r="B164" s="47">
        <v>338029.49999999994</v>
      </c>
      <c r="C164" s="46">
        <v>-499384.50000000006</v>
      </c>
      <c r="D164" s="47">
        <f t="shared" ref="D164:D165" si="159">SUM(B164:C164)</f>
        <v>-161355.00000000012</v>
      </c>
      <c r="E164" s="46"/>
      <c r="F164" s="53">
        <v>273246</v>
      </c>
      <c r="G164" s="47">
        <v>296894.8</v>
      </c>
      <c r="H164" s="46"/>
      <c r="I164" s="52">
        <v>49380.450000000004</v>
      </c>
      <c r="J164" s="48">
        <v>86384.8</v>
      </c>
      <c r="K164" s="47">
        <v>275994.3</v>
      </c>
      <c r="L164" s="49">
        <v>-232413.25</v>
      </c>
      <c r="M164" s="46">
        <v>-25759.7</v>
      </c>
      <c r="N164" s="47">
        <f t="shared" ref="N164" si="160">SUM( (F164:M164))</f>
        <v>723727.40000000014</v>
      </c>
      <c r="O164" s="46"/>
      <c r="P164" s="46">
        <v>3295.7</v>
      </c>
      <c r="Q164" s="47">
        <v>926506.25</v>
      </c>
      <c r="R164" s="52">
        <v>22.2</v>
      </c>
      <c r="S164" s="46">
        <f t="shared" ref="S164:S165" si="161">SUM(P164:R164)</f>
        <v>929824.14999999991</v>
      </c>
      <c r="T164" s="47">
        <f t="shared" ref="T164:T165" si="162">SUM(N164,S164)</f>
        <v>1653551.55</v>
      </c>
      <c r="U164" s="47">
        <f t="shared" ref="U164:U165" si="163">SUM(D164,T164)</f>
        <v>1492196.5499999998</v>
      </c>
      <c r="W164" s="111"/>
      <c r="X164" s="68"/>
      <c r="Y164" s="6"/>
      <c r="Z164" s="71"/>
      <c r="AA164" s="6"/>
      <c r="AB164" s="6"/>
      <c r="AC164" s="6"/>
      <c r="AD164" s="6"/>
    </row>
    <row r="165" spans="1:30" ht="12.75" customHeight="1" x14ac:dyDescent="0.2">
      <c r="A165" s="54" t="s">
        <v>114</v>
      </c>
      <c r="B165" s="96">
        <v>337322</v>
      </c>
      <c r="C165" s="95">
        <v>-506945.99999999994</v>
      </c>
      <c r="D165" s="96">
        <f t="shared" si="159"/>
        <v>-169623.99999999994</v>
      </c>
      <c r="E165" s="95"/>
      <c r="F165" s="100">
        <v>4780.0999999999767</v>
      </c>
      <c r="G165" s="96">
        <v>319584.7</v>
      </c>
      <c r="H165" s="95"/>
      <c r="I165" s="99">
        <v>54936.366666666669</v>
      </c>
      <c r="J165" s="97">
        <v>86384.8</v>
      </c>
      <c r="K165" s="96">
        <v>549240.30000000005</v>
      </c>
      <c r="L165" s="98">
        <v>-214464.03333333335</v>
      </c>
      <c r="M165" s="95">
        <v>-31685.9</v>
      </c>
      <c r="N165" s="96">
        <f t="shared" ref="N165" si="164">SUM( (F165:M165))</f>
        <v>768776.33333333326</v>
      </c>
      <c r="O165" s="95"/>
      <c r="P165" s="95">
        <v>7114.1</v>
      </c>
      <c r="Q165" s="96">
        <v>922141.5</v>
      </c>
      <c r="R165" s="99">
        <v>46.2</v>
      </c>
      <c r="S165" s="95">
        <f t="shared" si="161"/>
        <v>929301.79999999993</v>
      </c>
      <c r="T165" s="96">
        <f t="shared" si="162"/>
        <v>1698078.1333333333</v>
      </c>
      <c r="U165" s="96">
        <f t="shared" si="163"/>
        <v>1528454.1333333333</v>
      </c>
      <c r="W165" s="111"/>
      <c r="X165" s="68"/>
      <c r="Y165" s="94"/>
      <c r="Z165" s="71"/>
      <c r="AA165" s="94"/>
      <c r="AB165" s="94"/>
      <c r="AC165" s="94"/>
      <c r="AD165" s="94"/>
    </row>
    <row r="166" spans="1:30" ht="12.75" customHeight="1" x14ac:dyDescent="0.2">
      <c r="A166" s="54" t="s">
        <v>115</v>
      </c>
      <c r="B166" s="96">
        <v>312317.30000000005</v>
      </c>
      <c r="C166" s="95">
        <v>-507937.39999999997</v>
      </c>
      <c r="D166" s="96">
        <f t="shared" ref="D166:D171" si="165">SUM(B166:C166)</f>
        <v>-195620.09999999992</v>
      </c>
      <c r="E166" s="95"/>
      <c r="F166" s="100">
        <v>21652.299999999988</v>
      </c>
      <c r="G166" s="96">
        <v>322381.7</v>
      </c>
      <c r="H166" s="95"/>
      <c r="I166" s="99">
        <v>54329.683333333342</v>
      </c>
      <c r="J166" s="97">
        <v>84991.5</v>
      </c>
      <c r="K166" s="96">
        <v>548600.5</v>
      </c>
      <c r="L166" s="98">
        <v>-216764.21666666667</v>
      </c>
      <c r="M166" s="95">
        <v>-33763.699999999997</v>
      </c>
      <c r="N166" s="96">
        <f t="shared" ref="N166:N173" si="166">SUM( (F166:M166))</f>
        <v>781427.76666666672</v>
      </c>
      <c r="O166" s="95"/>
      <c r="P166" s="95">
        <v>7811</v>
      </c>
      <c r="Q166" s="96">
        <v>937977.64999999991</v>
      </c>
      <c r="R166" s="99">
        <v>56.4</v>
      </c>
      <c r="S166" s="95">
        <f t="shared" ref="S166:S173" si="167">SUM(P166:R166)</f>
        <v>945845.04999999993</v>
      </c>
      <c r="T166" s="96">
        <f t="shared" ref="T166:T173" si="168">SUM(N166,S166)</f>
        <v>1727272.8166666667</v>
      </c>
      <c r="U166" s="96">
        <f t="shared" ref="U166:U171" si="169">SUM(D166,T166)</f>
        <v>1531652.7166666668</v>
      </c>
      <c r="W166" s="111"/>
      <c r="X166" s="68"/>
      <c r="Y166" s="94"/>
      <c r="Z166" s="71"/>
      <c r="AA166" s="94"/>
      <c r="AB166" s="94"/>
      <c r="AC166" s="94"/>
      <c r="AD166" s="94"/>
    </row>
    <row r="167" spans="1:30" ht="12.75" customHeight="1" x14ac:dyDescent="0.2">
      <c r="A167" s="54" t="s">
        <v>116</v>
      </c>
      <c r="B167" s="96">
        <v>329059.09999999998</v>
      </c>
      <c r="C167" s="95">
        <v>-495277</v>
      </c>
      <c r="D167" s="96">
        <f t="shared" si="165"/>
        <v>-166217.90000000002</v>
      </c>
      <c r="E167" s="95"/>
      <c r="F167" s="100">
        <v>19504.700000000012</v>
      </c>
      <c r="G167" s="96">
        <v>348742.9</v>
      </c>
      <c r="H167" s="95"/>
      <c r="I167" s="99">
        <v>53053.399999999994</v>
      </c>
      <c r="J167" s="97">
        <v>83598.2</v>
      </c>
      <c r="K167" s="96">
        <v>547320.69999999995</v>
      </c>
      <c r="L167" s="98">
        <v>-222972.40000000002</v>
      </c>
      <c r="M167" s="95">
        <v>-41438.5</v>
      </c>
      <c r="N167" s="96">
        <f t="shared" si="166"/>
        <v>787808.99999999988</v>
      </c>
      <c r="O167" s="95"/>
      <c r="P167" s="95">
        <v>6934.1</v>
      </c>
      <c r="Q167" s="96">
        <v>957047.30000000016</v>
      </c>
      <c r="R167" s="99">
        <v>59.2</v>
      </c>
      <c r="S167" s="95">
        <f t="shared" si="167"/>
        <v>964040.60000000009</v>
      </c>
      <c r="T167" s="96">
        <f t="shared" si="168"/>
        <v>1751849.6</v>
      </c>
      <c r="U167" s="96">
        <f t="shared" si="169"/>
        <v>1585631.7000000002</v>
      </c>
      <c r="W167" s="111"/>
      <c r="X167" s="68"/>
      <c r="Y167" s="94"/>
      <c r="Z167" s="71"/>
      <c r="AA167" s="94"/>
      <c r="AB167" s="94"/>
      <c r="AC167" s="94"/>
      <c r="AD167" s="94"/>
    </row>
    <row r="168" spans="1:30" ht="12.75" customHeight="1" x14ac:dyDescent="0.2">
      <c r="A168" s="54" t="s">
        <v>106</v>
      </c>
      <c r="B168" s="96">
        <v>302241.99999999994</v>
      </c>
      <c r="C168" s="95">
        <v>-491105.60000000003</v>
      </c>
      <c r="D168" s="96">
        <f t="shared" si="165"/>
        <v>-188863.60000000009</v>
      </c>
      <c r="E168" s="95"/>
      <c r="F168" s="100">
        <v>17403.200000000012</v>
      </c>
      <c r="G168" s="96">
        <v>365969.8</v>
      </c>
      <c r="H168" s="95"/>
      <c r="I168" s="99">
        <v>54150.933333333334</v>
      </c>
      <c r="J168" s="97">
        <v>82204.899999999994</v>
      </c>
      <c r="K168" s="96">
        <v>546680.9</v>
      </c>
      <c r="L168" s="98">
        <v>-219631.60000000003</v>
      </c>
      <c r="M168" s="95">
        <v>-39553.100000000006</v>
      </c>
      <c r="N168" s="96">
        <f t="shared" si="166"/>
        <v>807225.03333333333</v>
      </c>
      <c r="O168" s="95"/>
      <c r="P168" s="95">
        <v>11846.1</v>
      </c>
      <c r="Q168" s="96">
        <v>950486.36666666658</v>
      </c>
      <c r="R168" s="99">
        <v>35.000000000000007</v>
      </c>
      <c r="S168" s="95">
        <f t="shared" si="167"/>
        <v>962367.46666666656</v>
      </c>
      <c r="T168" s="96">
        <f t="shared" si="168"/>
        <v>1769592.5</v>
      </c>
      <c r="U168" s="96">
        <f t="shared" si="169"/>
        <v>1580728.9</v>
      </c>
      <c r="W168" s="111"/>
      <c r="X168" s="68"/>
      <c r="Y168" s="94"/>
      <c r="Z168" s="71"/>
      <c r="AA168" s="94"/>
      <c r="AB168" s="94"/>
      <c r="AC168" s="94"/>
      <c r="AD168" s="94"/>
    </row>
    <row r="169" spans="1:30" ht="12.75" customHeight="1" x14ac:dyDescent="0.2">
      <c r="A169" s="54" t="s">
        <v>107</v>
      </c>
      <c r="B169" s="96">
        <v>275294.5</v>
      </c>
      <c r="C169" s="95">
        <v>-477849.00000000006</v>
      </c>
      <c r="D169" s="96">
        <f t="shared" si="165"/>
        <v>-202554.50000000006</v>
      </c>
      <c r="E169" s="95"/>
      <c r="F169" s="100">
        <v>10113</v>
      </c>
      <c r="G169" s="96">
        <v>370225.1</v>
      </c>
      <c r="H169" s="95"/>
      <c r="I169" s="99">
        <v>47766.366666666661</v>
      </c>
      <c r="J169" s="97">
        <v>80811.600000000006</v>
      </c>
      <c r="K169" s="96">
        <v>546041</v>
      </c>
      <c r="L169" s="98">
        <v>-212476.50000000003</v>
      </c>
      <c r="M169" s="95">
        <v>-29836.799999999999</v>
      </c>
      <c r="N169" s="96">
        <f t="shared" si="166"/>
        <v>812643.7666666666</v>
      </c>
      <c r="O169" s="95"/>
      <c r="P169" s="95">
        <v>10810.300000000001</v>
      </c>
      <c r="Q169" s="96">
        <v>977727.93333333347</v>
      </c>
      <c r="R169" s="99">
        <v>26.900000000000002</v>
      </c>
      <c r="S169" s="95">
        <f t="shared" si="167"/>
        <v>988565.13333333354</v>
      </c>
      <c r="T169" s="96">
        <f t="shared" si="168"/>
        <v>1801208.9000000001</v>
      </c>
      <c r="U169" s="96">
        <f t="shared" si="169"/>
        <v>1598654.4000000001</v>
      </c>
      <c r="W169" s="111"/>
      <c r="X169" s="68"/>
      <c r="Y169" s="94"/>
      <c r="Z169" s="71"/>
      <c r="AA169" s="94"/>
      <c r="AB169" s="94"/>
      <c r="AC169" s="94"/>
      <c r="AD169" s="94"/>
    </row>
    <row r="170" spans="1:30" ht="12.75" customHeight="1" x14ac:dyDescent="0.2">
      <c r="A170" s="54" t="s">
        <v>126</v>
      </c>
      <c r="B170" s="96">
        <v>286513.80000000005</v>
      </c>
      <c r="C170" s="95">
        <v>-479290.8</v>
      </c>
      <c r="D170" s="96">
        <f t="shared" si="165"/>
        <v>-192776.99999999994</v>
      </c>
      <c r="E170" s="95"/>
      <c r="F170" s="100">
        <v>18972.7</v>
      </c>
      <c r="G170" s="96">
        <v>390238.4</v>
      </c>
      <c r="H170" s="95"/>
      <c r="I170" s="99">
        <v>46820.399999999994</v>
      </c>
      <c r="J170" s="97">
        <v>79418.3</v>
      </c>
      <c r="K170" s="96">
        <v>546041</v>
      </c>
      <c r="L170" s="98">
        <v>-220973.39999999997</v>
      </c>
      <c r="M170" s="95">
        <v>-34558.300000000003</v>
      </c>
      <c r="N170" s="96">
        <f t="shared" si="166"/>
        <v>825959.10000000009</v>
      </c>
      <c r="O170" s="95"/>
      <c r="P170" s="95">
        <v>11752.5</v>
      </c>
      <c r="Q170" s="96">
        <v>972910.4</v>
      </c>
      <c r="R170" s="99">
        <v>15.5</v>
      </c>
      <c r="S170" s="95">
        <f t="shared" si="167"/>
        <v>984678.40000000002</v>
      </c>
      <c r="T170" s="96">
        <f t="shared" si="168"/>
        <v>1810637.5</v>
      </c>
      <c r="U170" s="96">
        <f t="shared" si="169"/>
        <v>1617860.5</v>
      </c>
      <c r="W170" s="111"/>
      <c r="X170" s="68"/>
      <c r="Y170" s="94"/>
      <c r="Z170" s="71"/>
      <c r="AA170" s="94"/>
      <c r="AB170" s="94"/>
      <c r="AC170" s="94"/>
      <c r="AD170" s="94"/>
    </row>
    <row r="171" spans="1:30" ht="12.75" customHeight="1" x14ac:dyDescent="0.2">
      <c r="A171" s="54" t="s">
        <v>132</v>
      </c>
      <c r="B171" s="96">
        <v>282303.90000000002</v>
      </c>
      <c r="C171" s="95">
        <v>-478982.30000000005</v>
      </c>
      <c r="D171" s="96">
        <f t="shared" si="165"/>
        <v>-196678.40000000002</v>
      </c>
      <c r="E171" s="95"/>
      <c r="F171" s="100">
        <v>37280.9</v>
      </c>
      <c r="G171" s="96">
        <v>391147.4</v>
      </c>
      <c r="H171" s="95"/>
      <c r="I171" s="99">
        <v>51252.2</v>
      </c>
      <c r="J171" s="97">
        <v>78024.899999999994</v>
      </c>
      <c r="K171" s="96">
        <v>545401.19999999995</v>
      </c>
      <c r="L171" s="98">
        <v>-224849.1333333333</v>
      </c>
      <c r="M171" s="95">
        <v>-29527.999999999996</v>
      </c>
      <c r="N171" s="96">
        <f t="shared" si="166"/>
        <v>848729.46666666679</v>
      </c>
      <c r="O171" s="95"/>
      <c r="P171" s="95">
        <v>9622.4000000000015</v>
      </c>
      <c r="Q171" s="96">
        <v>973470.7666666666</v>
      </c>
      <c r="R171" s="99">
        <v>21</v>
      </c>
      <c r="S171" s="95">
        <f t="shared" si="167"/>
        <v>983114.16666666663</v>
      </c>
      <c r="T171" s="96">
        <f t="shared" si="168"/>
        <v>1831843.6333333333</v>
      </c>
      <c r="U171" s="96">
        <f t="shared" si="169"/>
        <v>1635165.2333333334</v>
      </c>
      <c r="W171" s="111"/>
      <c r="X171" s="68"/>
      <c r="Y171" s="94"/>
      <c r="Z171" s="71"/>
      <c r="AA171" s="94"/>
      <c r="AB171" s="94"/>
      <c r="AC171" s="94"/>
      <c r="AD171" s="94"/>
    </row>
    <row r="172" spans="1:30" ht="12.75" customHeight="1" x14ac:dyDescent="0.2">
      <c r="A172" s="54" t="s">
        <v>131</v>
      </c>
      <c r="B172" s="96">
        <v>300213.69999999995</v>
      </c>
      <c r="C172" s="95">
        <v>-481562.39999999997</v>
      </c>
      <c r="D172" s="96">
        <f>SUM(B172:C172)</f>
        <v>-181348.7</v>
      </c>
      <c r="E172" s="95"/>
      <c r="F172" s="100">
        <v>69788.2</v>
      </c>
      <c r="G172" s="96">
        <v>404323.99999999988</v>
      </c>
      <c r="H172" s="95"/>
      <c r="I172" s="99">
        <v>53085.599999999999</v>
      </c>
      <c r="J172" s="97">
        <v>75238.3</v>
      </c>
      <c r="K172" s="96">
        <v>544121.5</v>
      </c>
      <c r="L172" s="98">
        <v>-234062.1555555556</v>
      </c>
      <c r="M172" s="95">
        <v>-29455.5</v>
      </c>
      <c r="N172" s="96">
        <f t="shared" si="166"/>
        <v>883039.9444444445</v>
      </c>
      <c r="O172" s="95"/>
      <c r="P172" s="95">
        <v>7496.4</v>
      </c>
      <c r="Q172" s="96">
        <v>967636.54444444436</v>
      </c>
      <c r="R172" s="99">
        <v>13.3</v>
      </c>
      <c r="S172" s="95">
        <f t="shared" si="167"/>
        <v>975146.24444444443</v>
      </c>
      <c r="T172" s="96">
        <f t="shared" si="168"/>
        <v>1858186.1888888888</v>
      </c>
      <c r="U172" s="96">
        <f>SUM(D172,T172)</f>
        <v>1676837.4888888889</v>
      </c>
      <c r="W172" s="111"/>
      <c r="X172" s="68"/>
      <c r="Y172" s="94"/>
      <c r="Z172" s="71"/>
      <c r="AA172" s="94"/>
      <c r="AB172" s="94"/>
      <c r="AC172" s="94"/>
      <c r="AD172" s="94"/>
    </row>
    <row r="173" spans="1:30" ht="12.75" customHeight="1" x14ac:dyDescent="0.2">
      <c r="A173" s="54" t="s">
        <v>127</v>
      </c>
      <c r="B173" s="96">
        <v>291920.8</v>
      </c>
      <c r="C173" s="95">
        <v>-468775.10000000003</v>
      </c>
      <c r="D173" s="96">
        <f>SUM(B173:C173)</f>
        <v>-176854.30000000005</v>
      </c>
      <c r="E173" s="95"/>
      <c r="F173" s="100">
        <v>134973.1</v>
      </c>
      <c r="G173" s="96">
        <v>438079.6</v>
      </c>
      <c r="H173" s="95"/>
      <c r="I173" s="99">
        <v>37099.5</v>
      </c>
      <c r="J173" s="97">
        <v>73845.100000000006</v>
      </c>
      <c r="K173" s="96">
        <v>543481.59999999998</v>
      </c>
      <c r="L173" s="98">
        <v>-292133.39999999997</v>
      </c>
      <c r="M173" s="95">
        <v>-30343.700000000004</v>
      </c>
      <c r="N173" s="96">
        <f t="shared" si="166"/>
        <v>905001.8</v>
      </c>
      <c r="O173" s="95"/>
      <c r="P173" s="95">
        <v>7680.5</v>
      </c>
      <c r="Q173" s="96">
        <v>958051.50000000012</v>
      </c>
      <c r="R173" s="99">
        <v>57.6</v>
      </c>
      <c r="S173" s="95">
        <f t="shared" si="167"/>
        <v>965789.60000000009</v>
      </c>
      <c r="T173" s="96">
        <f t="shared" si="168"/>
        <v>1870791.4000000001</v>
      </c>
      <c r="U173" s="96">
        <f>SUM(D173,T173)</f>
        <v>1693937.1</v>
      </c>
      <c r="W173" s="111"/>
      <c r="X173" s="68"/>
      <c r="Y173" s="94"/>
      <c r="Z173" s="71"/>
      <c r="AA173" s="94"/>
      <c r="AB173" s="94"/>
      <c r="AC173" s="94"/>
      <c r="AD173" s="94"/>
    </row>
    <row r="174" spans="1:30" ht="12.75" customHeight="1" x14ac:dyDescent="0.2">
      <c r="A174" s="54"/>
      <c r="B174" s="96"/>
      <c r="C174" s="95"/>
      <c r="D174" s="96"/>
      <c r="E174" s="95"/>
      <c r="F174" s="100"/>
      <c r="G174" s="96"/>
      <c r="H174" s="95"/>
      <c r="I174" s="99"/>
      <c r="J174" s="97"/>
      <c r="K174" s="96"/>
      <c r="L174" s="98"/>
      <c r="M174" s="95"/>
      <c r="N174" s="96"/>
      <c r="O174" s="95"/>
      <c r="P174" s="95"/>
      <c r="Q174" s="96"/>
      <c r="R174" s="99"/>
      <c r="S174" s="95"/>
      <c r="T174" s="96"/>
      <c r="U174" s="96"/>
      <c r="W174" s="111"/>
      <c r="X174" s="68"/>
      <c r="Y174" s="94"/>
      <c r="Z174" s="71"/>
      <c r="AA174" s="94"/>
      <c r="AB174" s="94"/>
      <c r="AC174" s="94"/>
      <c r="AD174" s="94"/>
    </row>
    <row r="175" spans="1:30" ht="12.75" customHeight="1" x14ac:dyDescent="0.2">
      <c r="A175" s="54" t="s">
        <v>121</v>
      </c>
      <c r="B175" s="96">
        <v>310773.8</v>
      </c>
      <c r="C175" s="95">
        <v>-472798.1</v>
      </c>
      <c r="D175" s="96">
        <f t="shared" ref="D175" si="170">SUM(B175:C175)</f>
        <v>-162024.29999999999</v>
      </c>
      <c r="E175" s="95"/>
      <c r="F175" s="100">
        <v>91642.3</v>
      </c>
      <c r="G175" s="96">
        <v>434826.99999999988</v>
      </c>
      <c r="H175" s="95"/>
      <c r="I175" s="99">
        <v>37644.300000000003</v>
      </c>
      <c r="J175" s="97">
        <v>73845</v>
      </c>
      <c r="K175" s="96">
        <v>543481.59999999998</v>
      </c>
      <c r="L175" s="98">
        <v>-258272.13333333336</v>
      </c>
      <c r="M175" s="95">
        <v>-35093.1</v>
      </c>
      <c r="N175" s="96">
        <f>SUM( (F175:M175))</f>
        <v>888074.96666666667</v>
      </c>
      <c r="O175" s="95"/>
      <c r="P175" s="95">
        <v>5822.0999999999995</v>
      </c>
      <c r="Q175" s="96">
        <v>956339.53333333321</v>
      </c>
      <c r="R175" s="99">
        <v>38.9</v>
      </c>
      <c r="S175" s="95">
        <f>SUM(P175:R175)</f>
        <v>962200.53333333321</v>
      </c>
      <c r="T175" s="96">
        <f>SUM(N175,S175)</f>
        <v>1850275.5</v>
      </c>
      <c r="U175" s="96">
        <f>SUM(D175,T175)</f>
        <v>1688251.2</v>
      </c>
      <c r="W175" s="111"/>
      <c r="X175" s="68"/>
      <c r="Y175" s="94"/>
      <c r="Z175" s="71"/>
      <c r="AA175" s="94"/>
      <c r="AB175" s="94"/>
      <c r="AC175" s="94"/>
      <c r="AD175" s="94"/>
    </row>
    <row r="176" spans="1:30" ht="12.75" customHeight="1" x14ac:dyDescent="0.2">
      <c r="A176" s="54" t="s">
        <v>123</v>
      </c>
      <c r="B176" s="96">
        <v>336974.8</v>
      </c>
      <c r="C176" s="95">
        <v>-478304.5</v>
      </c>
      <c r="D176" s="96">
        <f t="shared" ref="D176:D179" si="171">SUM(B176:C176)</f>
        <v>-141329.70000000001</v>
      </c>
      <c r="E176" s="95"/>
      <c r="F176" s="100">
        <v>107598.6</v>
      </c>
      <c r="G176" s="96">
        <v>463337.09999999992</v>
      </c>
      <c r="H176" s="95"/>
      <c r="I176" s="99">
        <v>37539.5</v>
      </c>
      <c r="J176" s="97">
        <v>71058.399999999994</v>
      </c>
      <c r="K176" s="96">
        <v>542201.9</v>
      </c>
      <c r="L176" s="98">
        <v>-290258.16666666669</v>
      </c>
      <c r="M176" s="95">
        <v>-31063.9</v>
      </c>
      <c r="N176" s="96">
        <f>SUM( (F176:M176))</f>
        <v>900413.43333333323</v>
      </c>
      <c r="O176" s="95"/>
      <c r="P176" s="95">
        <v>4819.7000000000007</v>
      </c>
      <c r="Q176" s="96">
        <v>917303.8666666667</v>
      </c>
      <c r="R176" s="99">
        <v>63.3</v>
      </c>
      <c r="S176" s="95">
        <f>SUM(P176:R176)</f>
        <v>922186.8666666667</v>
      </c>
      <c r="T176" s="96">
        <f>SUM(N176,S176)</f>
        <v>1822600.2999999998</v>
      </c>
      <c r="U176" s="96">
        <f>SUM(D176,T176)</f>
        <v>1681270.5999999999</v>
      </c>
      <c r="W176" s="111"/>
      <c r="X176" s="68"/>
      <c r="Y176" s="94"/>
      <c r="Z176" s="71"/>
      <c r="AA176" s="94"/>
      <c r="AB176" s="94"/>
      <c r="AC176" s="94"/>
      <c r="AD176" s="94"/>
    </row>
    <row r="177" spans="1:256" ht="12.75" customHeight="1" x14ac:dyDescent="0.2">
      <c r="A177" s="54" t="s">
        <v>125</v>
      </c>
      <c r="B177" s="96">
        <v>313355.7</v>
      </c>
      <c r="C177" s="95">
        <v>-471340.80000000005</v>
      </c>
      <c r="D177" s="96">
        <f t="shared" si="171"/>
        <v>-157985.10000000003</v>
      </c>
      <c r="E177" s="95"/>
      <c r="F177" s="100">
        <v>130042.5</v>
      </c>
      <c r="G177" s="96">
        <v>474831.29999999993</v>
      </c>
      <c r="H177" s="95"/>
      <c r="I177" s="99">
        <v>42213.1</v>
      </c>
      <c r="J177" s="97">
        <v>69665.100000000006</v>
      </c>
      <c r="K177" s="96">
        <v>541562</v>
      </c>
      <c r="L177" s="98">
        <v>-279733.40000000002</v>
      </c>
      <c r="M177" s="95">
        <v>-31876.499999999996</v>
      </c>
      <c r="N177" s="96">
        <f>SUM( (F177:M177))</f>
        <v>946704.1</v>
      </c>
      <c r="O177" s="95"/>
      <c r="P177" s="95">
        <v>7259.8</v>
      </c>
      <c r="Q177" s="96">
        <v>908017.50000000012</v>
      </c>
      <c r="R177" s="99">
        <v>58.6</v>
      </c>
      <c r="S177" s="95">
        <f>SUM(P177:R177)</f>
        <v>915335.90000000014</v>
      </c>
      <c r="T177" s="96">
        <f>SUM(N177,S177)</f>
        <v>1862040</v>
      </c>
      <c r="U177" s="96">
        <f>SUM(D177,T177)</f>
        <v>1704054.9</v>
      </c>
      <c r="W177" s="111"/>
      <c r="X177" s="68"/>
      <c r="Y177" s="94"/>
      <c r="Z177" s="71"/>
      <c r="AA177" s="94"/>
      <c r="AB177" s="94"/>
      <c r="AC177" s="94"/>
      <c r="AD177" s="94"/>
    </row>
    <row r="178" spans="1:256" ht="12.75" customHeight="1" x14ac:dyDescent="0.2">
      <c r="A178" s="54" t="s">
        <v>129</v>
      </c>
      <c r="B178" s="96">
        <v>319625.2</v>
      </c>
      <c r="C178" s="95">
        <v>-477770.1</v>
      </c>
      <c r="D178" s="96">
        <f t="shared" si="171"/>
        <v>-158144.89999999997</v>
      </c>
      <c r="E178" s="95"/>
      <c r="F178" s="100">
        <v>122074.2</v>
      </c>
      <c r="G178" s="96">
        <f>404380.6+88658.2</f>
        <v>493038.8</v>
      </c>
      <c r="H178" s="95"/>
      <c r="I178" s="99">
        <v>42291.8</v>
      </c>
      <c r="J178" s="97">
        <v>69665.100000000006</v>
      </c>
      <c r="K178" s="96">
        <v>541562</v>
      </c>
      <c r="L178" s="98">
        <v>-266769</v>
      </c>
      <c r="M178" s="95">
        <v>-38830.1</v>
      </c>
      <c r="N178" s="96">
        <f>SUM( (F178:M178))</f>
        <v>963032.79999999993</v>
      </c>
      <c r="O178" s="95"/>
      <c r="P178" s="95">
        <v>5679.7</v>
      </c>
      <c r="Q178" s="96">
        <v>906237.70000000019</v>
      </c>
      <c r="R178" s="99">
        <v>45.9</v>
      </c>
      <c r="S178" s="95">
        <f>SUM(P178:R178)</f>
        <v>911963.30000000016</v>
      </c>
      <c r="T178" s="96">
        <f>SUM(N178,S178)</f>
        <v>1874996.1</v>
      </c>
      <c r="U178" s="96">
        <f>SUM(D178,T178)</f>
        <v>1716851.2000000002</v>
      </c>
      <c r="W178" s="111"/>
      <c r="X178" s="68"/>
      <c r="Y178" s="94"/>
      <c r="Z178" s="71"/>
      <c r="AA178" s="94"/>
      <c r="AB178" s="94"/>
      <c r="AC178" s="94"/>
      <c r="AD178" s="94"/>
    </row>
    <row r="179" spans="1:256" ht="12.75" customHeight="1" x14ac:dyDescent="0.2">
      <c r="A179" s="54" t="s">
        <v>134</v>
      </c>
      <c r="B179" s="96">
        <v>385552.4</v>
      </c>
      <c r="C179" s="95">
        <v>-496265.2</v>
      </c>
      <c r="D179" s="96">
        <f t="shared" si="171"/>
        <v>-110712.79999999999</v>
      </c>
      <c r="E179" s="95"/>
      <c r="F179" s="100">
        <v>139502.5</v>
      </c>
      <c r="G179" s="96">
        <f>413725.4+97970.4</f>
        <v>511695.80000000005</v>
      </c>
      <c r="H179" s="95"/>
      <c r="I179" s="99">
        <f>14680.6+27692.4</f>
        <v>42373</v>
      </c>
      <c r="J179" s="97">
        <v>68271.8</v>
      </c>
      <c r="K179" s="96">
        <v>540922.1</v>
      </c>
      <c r="L179" s="98">
        <v>-311625.90000000002</v>
      </c>
      <c r="M179" s="95">
        <v>-46460.7</v>
      </c>
      <c r="N179" s="96">
        <f>SUM( (F179:M179))</f>
        <v>944678.60000000021</v>
      </c>
      <c r="O179" s="95"/>
      <c r="P179" s="95">
        <f>7460.5+129.8</f>
        <v>7590.3</v>
      </c>
      <c r="Q179" s="96">
        <f>871420+51800.7</f>
        <v>923220.7</v>
      </c>
      <c r="R179" s="99">
        <v>19.5</v>
      </c>
      <c r="S179" s="95">
        <f>SUM(P179:R179)</f>
        <v>930830.5</v>
      </c>
      <c r="T179" s="96">
        <f>SUM(N179,S179)</f>
        <v>1875509.1</v>
      </c>
      <c r="U179" s="96">
        <f>SUM(D179,T179)</f>
        <v>1764796.3</v>
      </c>
      <c r="W179" s="111"/>
      <c r="X179" s="68"/>
      <c r="Y179" s="94"/>
      <c r="Z179" s="71"/>
      <c r="AA179" s="94"/>
      <c r="AB179" s="94"/>
      <c r="AC179" s="94"/>
      <c r="AD179" s="94"/>
    </row>
    <row r="180" spans="1:256" x14ac:dyDescent="0.2">
      <c r="A180" s="33"/>
      <c r="B180" s="27"/>
      <c r="C180" s="88"/>
      <c r="D180" s="89"/>
      <c r="E180" s="90"/>
      <c r="F180" s="90"/>
      <c r="G180" s="27"/>
      <c r="H180" s="90"/>
      <c r="I180" s="27"/>
      <c r="J180" s="91"/>
      <c r="K180" s="27"/>
      <c r="L180" s="47"/>
      <c r="M180" s="46"/>
      <c r="N180" s="27"/>
      <c r="O180" s="90"/>
      <c r="P180" s="90" t="s">
        <v>112</v>
      </c>
      <c r="Q180" s="27"/>
      <c r="R180" s="92"/>
      <c r="S180" s="46"/>
      <c r="T180" s="27"/>
      <c r="U180" s="27"/>
      <c r="Y180" s="6"/>
      <c r="Z180" s="6"/>
      <c r="AA180" s="6"/>
      <c r="AB180" s="6"/>
      <c r="AC180" s="6"/>
      <c r="AD180" s="6"/>
    </row>
    <row r="181" spans="1:256" x14ac:dyDescent="0.2">
      <c r="A181" s="8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67"/>
      <c r="S181" s="22"/>
      <c r="T181" s="22"/>
      <c r="U181" s="84"/>
    </row>
    <row r="182" spans="1:256" x14ac:dyDescent="0.2">
      <c r="A182" s="104" t="s">
        <v>120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  <c r="S182" s="85"/>
      <c r="T182" s="85"/>
      <c r="U182" s="87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</row>
    <row r="183" spans="1:256" s="8" customFormat="1" x14ac:dyDescent="0.2">
      <c r="A183" s="5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8"/>
      <c r="N183" s="29"/>
      <c r="O183" s="29"/>
      <c r="P183" s="29"/>
      <c r="Q183" s="29"/>
      <c r="R183" s="62"/>
      <c r="S183" s="29"/>
      <c r="T183" s="29"/>
      <c r="U183" s="29"/>
    </row>
    <row r="184" spans="1:256" x14ac:dyDescent="0.2">
      <c r="B184" s="51"/>
      <c r="C184" s="51"/>
      <c r="D184" s="51"/>
      <c r="G184" s="51"/>
      <c r="I184" s="51"/>
      <c r="J184" s="51"/>
      <c r="K184" s="51"/>
      <c r="L184" s="51"/>
      <c r="O184" s="51"/>
      <c r="P184" s="51"/>
      <c r="S184" s="51"/>
    </row>
    <row r="185" spans="1:256" x14ac:dyDescent="0.2">
      <c r="B185" s="51"/>
      <c r="C185" s="51"/>
      <c r="D185" s="51"/>
      <c r="G185" s="51"/>
      <c r="I185" s="51"/>
      <c r="J185" s="51"/>
      <c r="K185" s="51"/>
      <c r="L185" s="51"/>
      <c r="O185" s="51"/>
      <c r="P185" s="51"/>
      <c r="S185" s="51"/>
    </row>
    <row r="186" spans="1:256" x14ac:dyDescent="0.2">
      <c r="B186" s="51"/>
      <c r="C186" s="51"/>
      <c r="D186" s="51"/>
      <c r="G186" s="51"/>
      <c r="I186" s="51"/>
      <c r="J186" s="51"/>
      <c r="K186" s="51"/>
      <c r="L186" s="51"/>
      <c r="O186" s="51"/>
      <c r="P186" s="51"/>
      <c r="S186" s="51"/>
    </row>
    <row r="187" spans="1:256" x14ac:dyDescent="0.2">
      <c r="B187" s="51"/>
      <c r="C187" s="51"/>
      <c r="D187" s="51"/>
      <c r="G187" s="51"/>
      <c r="I187" s="51"/>
      <c r="J187" s="51"/>
      <c r="K187" s="51"/>
      <c r="L187" s="51"/>
      <c r="O187" s="51"/>
      <c r="P187" s="51"/>
      <c r="S187" s="51"/>
    </row>
    <row r="188" spans="1:256" x14ac:dyDescent="0.2">
      <c r="B188" s="51"/>
      <c r="C188" s="51"/>
      <c r="D188" s="51"/>
      <c r="G188" s="51"/>
      <c r="I188" s="51"/>
      <c r="J188" s="51"/>
      <c r="K188" s="51"/>
      <c r="L188" s="51"/>
      <c r="O188" s="51"/>
      <c r="P188" s="51"/>
      <c r="S188" s="51"/>
    </row>
    <row r="189" spans="1:256" x14ac:dyDescent="0.2">
      <c r="B189" s="51"/>
      <c r="C189" s="51"/>
      <c r="D189" s="51"/>
      <c r="G189" s="51"/>
      <c r="I189" s="51"/>
      <c r="J189" s="51"/>
      <c r="K189" s="51"/>
      <c r="L189" s="51"/>
      <c r="O189" s="51"/>
      <c r="P189" s="51"/>
      <c r="S189" s="51"/>
    </row>
    <row r="190" spans="1:256" x14ac:dyDescent="0.2">
      <c r="B190" s="51"/>
      <c r="C190" s="51"/>
      <c r="D190" s="51"/>
      <c r="G190" s="51"/>
      <c r="I190" s="51"/>
      <c r="J190" s="51"/>
      <c r="K190" s="51"/>
      <c r="L190" s="51"/>
      <c r="O190" s="51"/>
      <c r="P190" s="51"/>
      <c r="S190" s="51"/>
    </row>
    <row r="191" spans="1:256" x14ac:dyDescent="0.2">
      <c r="B191" s="51"/>
      <c r="C191" s="51"/>
      <c r="D191" s="51"/>
      <c r="G191" s="51"/>
      <c r="I191" s="51"/>
      <c r="J191" s="51"/>
      <c r="K191" s="51"/>
      <c r="L191" s="51"/>
      <c r="O191" s="51"/>
      <c r="P191" s="51"/>
      <c r="S191" s="51"/>
    </row>
    <row r="192" spans="1:256" x14ac:dyDescent="0.2">
      <c r="B192" s="51"/>
      <c r="C192" s="51"/>
      <c r="D192" s="51"/>
      <c r="G192" s="51"/>
      <c r="I192" s="51"/>
      <c r="J192" s="51"/>
      <c r="K192" s="51"/>
      <c r="L192" s="51"/>
      <c r="O192" s="51"/>
      <c r="P192" s="51"/>
      <c r="S192" s="51"/>
    </row>
    <row r="193" spans="2:19" x14ac:dyDescent="0.2">
      <c r="B193" s="51"/>
      <c r="C193" s="51"/>
      <c r="D193" s="51"/>
      <c r="G193" s="51"/>
      <c r="I193" s="51"/>
      <c r="J193" s="51"/>
      <c r="K193" s="51"/>
      <c r="L193" s="51"/>
      <c r="O193" s="51"/>
      <c r="P193" s="51"/>
      <c r="S193" s="51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23"/>
  <sheetViews>
    <sheetView topLeftCell="BW1" workbookViewId="0">
      <selection activeCell="B10" sqref="B10:BY10"/>
    </sheetView>
  </sheetViews>
  <sheetFormatPr baseColWidth="10" defaultColWidth="8.88671875" defaultRowHeight="15.75" x14ac:dyDescent="0.25"/>
  <cols>
    <col min="2" max="49" width="13.77734375" bestFit="1" customWidth="1"/>
    <col min="50" max="50" width="12.44140625" bestFit="1" customWidth="1"/>
    <col min="51" max="52" width="16.109375" bestFit="1" customWidth="1"/>
    <col min="53" max="55" width="13.77734375" bestFit="1" customWidth="1"/>
    <col min="56" max="77" width="16.109375" bestFit="1" customWidth="1"/>
  </cols>
  <sheetData>
    <row r="1" spans="2:77" ht="26.25" x14ac:dyDescent="0.4">
      <c r="B1" s="112">
        <v>833.8</v>
      </c>
      <c r="C1" s="112">
        <v>833.8</v>
      </c>
      <c r="D1" s="112">
        <v>833.8</v>
      </c>
      <c r="E1" s="112">
        <v>833.8</v>
      </c>
      <c r="F1" s="112">
        <v>833.8</v>
      </c>
      <c r="G1" s="112">
        <v>833.8</v>
      </c>
      <c r="H1" s="112">
        <v>833.8</v>
      </c>
      <c r="I1" s="112">
        <v>833.8</v>
      </c>
      <c r="J1" s="112">
        <v>833.8</v>
      </c>
      <c r="K1" s="112">
        <v>833.8</v>
      </c>
      <c r="L1" s="112">
        <v>833.8</v>
      </c>
      <c r="M1" s="112">
        <v>833.8</v>
      </c>
      <c r="N1" s="112">
        <v>833.8</v>
      </c>
      <c r="O1" s="112">
        <v>833.8</v>
      </c>
      <c r="P1" s="112">
        <v>833.8</v>
      </c>
      <c r="Q1" s="112">
        <v>833.8</v>
      </c>
      <c r="R1" s="112">
        <v>833.8</v>
      </c>
      <c r="S1" s="112">
        <v>833.8</v>
      </c>
      <c r="T1" s="112">
        <v>833.8</v>
      </c>
      <c r="U1" s="112">
        <v>833.8</v>
      </c>
      <c r="V1" s="112">
        <v>833.8</v>
      </c>
      <c r="W1" s="112">
        <v>833.8</v>
      </c>
      <c r="X1" s="112">
        <v>833.8</v>
      </c>
      <c r="Y1" s="112">
        <v>833.8</v>
      </c>
      <c r="Z1" s="112">
        <v>833.8</v>
      </c>
      <c r="AA1" s="112">
        <v>327</v>
      </c>
      <c r="AB1" s="112">
        <v>327</v>
      </c>
      <c r="AC1" s="112">
        <v>327</v>
      </c>
      <c r="AD1" s="112">
        <v>327</v>
      </c>
      <c r="AE1" s="112">
        <v>327</v>
      </c>
      <c r="AF1" s="112">
        <v>0</v>
      </c>
      <c r="AG1" s="112">
        <v>0</v>
      </c>
      <c r="AH1" s="112">
        <v>0</v>
      </c>
      <c r="AI1" s="112">
        <v>0</v>
      </c>
      <c r="AJ1" s="112">
        <v>0</v>
      </c>
      <c r="AK1" s="112">
        <v>0</v>
      </c>
      <c r="AL1" s="112">
        <v>0</v>
      </c>
      <c r="AM1" s="112">
        <v>0</v>
      </c>
      <c r="AN1" s="112">
        <v>0</v>
      </c>
      <c r="AO1" s="112">
        <v>0</v>
      </c>
      <c r="AP1" s="112">
        <v>0</v>
      </c>
      <c r="AQ1" s="112">
        <v>0</v>
      </c>
      <c r="AR1" s="112">
        <v>0</v>
      </c>
      <c r="AS1" s="112">
        <v>0</v>
      </c>
      <c r="AT1" s="112">
        <v>0</v>
      </c>
      <c r="AU1" s="112">
        <v>0</v>
      </c>
      <c r="AV1" s="112">
        <v>0</v>
      </c>
      <c r="AW1" s="112">
        <v>0</v>
      </c>
      <c r="AX1" s="112">
        <v>0</v>
      </c>
      <c r="AY1" s="112">
        <v>0</v>
      </c>
      <c r="AZ1" s="112">
        <v>0</v>
      </c>
      <c r="BA1" s="112">
        <v>0</v>
      </c>
      <c r="BB1" s="112">
        <v>0</v>
      </c>
      <c r="BC1" s="112">
        <v>0</v>
      </c>
      <c r="BD1" s="112">
        <v>0</v>
      </c>
      <c r="BE1" s="112">
        <v>0</v>
      </c>
      <c r="BF1" s="112">
        <v>0</v>
      </c>
      <c r="BG1" s="112">
        <v>0</v>
      </c>
      <c r="BH1" s="112">
        <v>0</v>
      </c>
      <c r="BI1" s="112">
        <v>0</v>
      </c>
      <c r="BJ1" s="112">
        <v>0</v>
      </c>
      <c r="BK1" s="112">
        <v>0</v>
      </c>
      <c r="BL1" s="112">
        <v>0</v>
      </c>
      <c r="BM1" s="112">
        <v>0</v>
      </c>
      <c r="BN1" s="112">
        <v>0</v>
      </c>
      <c r="BO1" s="112">
        <v>0</v>
      </c>
      <c r="BP1" s="112">
        <v>0</v>
      </c>
      <c r="BQ1" s="112">
        <v>0</v>
      </c>
      <c r="BR1" s="112">
        <v>0</v>
      </c>
      <c r="BS1" s="112">
        <v>0</v>
      </c>
      <c r="BT1" s="112">
        <v>0</v>
      </c>
      <c r="BU1" s="112">
        <v>0</v>
      </c>
      <c r="BV1" s="112">
        <v>0</v>
      </c>
      <c r="BW1" s="112">
        <v>0</v>
      </c>
      <c r="BX1" s="112">
        <v>0</v>
      </c>
      <c r="BY1" s="112">
        <v>0</v>
      </c>
    </row>
    <row r="2" spans="2:77" ht="26.25" x14ac:dyDescent="0.4">
      <c r="B2" s="112">
        <v>92120.1</v>
      </c>
      <c r="C2" s="112">
        <v>103137.60000000001</v>
      </c>
      <c r="D2" s="112">
        <v>113042.3</v>
      </c>
      <c r="E2" s="112">
        <v>102581.9</v>
      </c>
      <c r="F2" s="112">
        <v>104981.70000000001</v>
      </c>
      <c r="G2" s="112">
        <v>107255.79999999999</v>
      </c>
      <c r="H2" s="112">
        <v>100456.5</v>
      </c>
      <c r="I2" s="112">
        <v>102556.5</v>
      </c>
      <c r="J2" s="112">
        <v>87200</v>
      </c>
      <c r="K2" s="112">
        <v>90000</v>
      </c>
      <c r="L2" s="112">
        <v>88400</v>
      </c>
      <c r="M2" s="112">
        <v>77900</v>
      </c>
      <c r="N2" s="113">
        <v>67500</v>
      </c>
      <c r="O2" s="112">
        <v>68423</v>
      </c>
      <c r="P2" s="112">
        <v>64566.7</v>
      </c>
      <c r="Q2" s="112">
        <v>55766.7</v>
      </c>
      <c r="R2" s="112">
        <v>51260.5</v>
      </c>
      <c r="S2" s="112">
        <v>58816.7</v>
      </c>
      <c r="T2" s="112">
        <v>55116.7</v>
      </c>
      <c r="U2" s="112">
        <v>44500</v>
      </c>
      <c r="V2" s="112">
        <v>36600</v>
      </c>
      <c r="W2" s="112">
        <v>30031.599999999999</v>
      </c>
      <c r="X2" s="112">
        <v>26100</v>
      </c>
      <c r="Y2" s="112">
        <v>27729.7</v>
      </c>
      <c r="Z2" s="112">
        <v>40889.1</v>
      </c>
      <c r="AA2" s="112">
        <v>51678.3</v>
      </c>
      <c r="AB2" s="112">
        <v>49039.7</v>
      </c>
      <c r="AC2" s="112">
        <v>45604.7</v>
      </c>
      <c r="AD2" s="112">
        <v>40828.699999999997</v>
      </c>
      <c r="AE2" s="112">
        <v>66612.3</v>
      </c>
      <c r="AF2" s="112">
        <v>70934.600000000006</v>
      </c>
      <c r="AG2" s="112">
        <v>68965.3</v>
      </c>
      <c r="AH2" s="112">
        <v>64477.700000000012</v>
      </c>
      <c r="AI2" s="112">
        <v>72499.399999999994</v>
      </c>
      <c r="AJ2" s="112">
        <v>76413.2</v>
      </c>
      <c r="AK2" s="112">
        <v>75312.800000000003</v>
      </c>
      <c r="AL2" s="112">
        <v>77019.900000000009</v>
      </c>
      <c r="AM2" s="112">
        <v>76779.500000000015</v>
      </c>
      <c r="AN2" s="112">
        <v>80164</v>
      </c>
      <c r="AO2" s="112">
        <v>76771.899999999994</v>
      </c>
      <c r="AP2" s="112">
        <v>90431.099999999991</v>
      </c>
      <c r="AQ2" s="112">
        <v>83583.799999999988</v>
      </c>
      <c r="AR2" s="112">
        <v>86709.099999999991</v>
      </c>
      <c r="AS2" s="112">
        <v>89256.6</v>
      </c>
      <c r="AT2" s="112">
        <v>90001</v>
      </c>
      <c r="AU2" s="112">
        <v>84044.400000000023</v>
      </c>
      <c r="AV2" s="112">
        <v>87147.500000000015</v>
      </c>
      <c r="AW2" s="112">
        <v>94268.700000000012</v>
      </c>
      <c r="AX2" s="114">
        <v>87718.900000000009</v>
      </c>
      <c r="AY2" s="112">
        <v>89081.900000000009</v>
      </c>
      <c r="AZ2" s="112">
        <v>80498.8</v>
      </c>
      <c r="BA2" s="112">
        <v>96138</v>
      </c>
      <c r="BB2" s="112">
        <v>100215.5</v>
      </c>
      <c r="BC2" s="112">
        <v>114578.6</v>
      </c>
      <c r="BD2" s="112">
        <v>105680.90000000001</v>
      </c>
      <c r="BE2" s="112">
        <v>112827.40000000001</v>
      </c>
      <c r="BF2" s="112">
        <v>112931</v>
      </c>
      <c r="BG2" s="112">
        <v>118944.20000000003</v>
      </c>
      <c r="BH2" s="112">
        <v>135892.29999999999</v>
      </c>
      <c r="BI2" s="112">
        <v>151945</v>
      </c>
      <c r="BJ2" s="112">
        <v>174940.30000000002</v>
      </c>
      <c r="BK2" s="112">
        <v>189318.8</v>
      </c>
      <c r="BL2" s="112">
        <v>203350.39999999999</v>
      </c>
      <c r="BM2" s="112">
        <v>216514.59999999998</v>
      </c>
      <c r="BN2" s="112">
        <v>237046.40000000002</v>
      </c>
      <c r="BO2" s="112">
        <v>241098.80000000002</v>
      </c>
      <c r="BP2" s="112">
        <v>267467.3</v>
      </c>
      <c r="BQ2" s="112">
        <v>277335.3</v>
      </c>
      <c r="BR2" s="112">
        <v>281226</v>
      </c>
      <c r="BS2" s="112">
        <v>298096.40000000002</v>
      </c>
      <c r="BT2" s="112">
        <v>293040.5</v>
      </c>
      <c r="BU2" s="112">
        <v>293755.09999999992</v>
      </c>
      <c r="BV2" s="112">
        <v>314364.19999999995</v>
      </c>
      <c r="BW2" s="112">
        <v>316719.59999999992</v>
      </c>
      <c r="BX2" s="112">
        <v>335742.89999999991</v>
      </c>
      <c r="BY2" s="112">
        <v>388693.69999999995</v>
      </c>
    </row>
    <row r="3" spans="2:77" ht="26.25" x14ac:dyDescent="0.4">
      <c r="B3" s="112">
        <v>16984.399999999998</v>
      </c>
      <c r="C3" s="112">
        <v>16984.399999999998</v>
      </c>
      <c r="D3" s="112">
        <v>16984.399999999998</v>
      </c>
      <c r="E3" s="112">
        <v>16984.399999999998</v>
      </c>
      <c r="F3" s="112">
        <v>16984.399999999998</v>
      </c>
      <c r="G3" s="112">
        <v>16984.399999999998</v>
      </c>
      <c r="H3" s="112">
        <v>16984.399999999998</v>
      </c>
      <c r="I3" s="112">
        <v>16984.399999999998</v>
      </c>
      <c r="J3" s="112">
        <v>16984.399999999998</v>
      </c>
      <c r="K3" s="112">
        <v>16984.399999999998</v>
      </c>
      <c r="L3" s="112">
        <v>16984.399999999998</v>
      </c>
      <c r="M3" s="112">
        <v>16984.399999999998</v>
      </c>
      <c r="N3" s="113">
        <v>16984.399999999998</v>
      </c>
      <c r="O3" s="112">
        <v>16984.399999999998</v>
      </c>
      <c r="P3" s="112">
        <v>16984.399999999998</v>
      </c>
      <c r="Q3" s="112">
        <v>16984.399999999998</v>
      </c>
      <c r="R3" s="112">
        <v>16984.399999999998</v>
      </c>
      <c r="S3" s="112">
        <v>7984.4000000000015</v>
      </c>
      <c r="T3" s="112">
        <v>7984.4000000000015</v>
      </c>
      <c r="U3" s="112">
        <v>7984.4000000000015</v>
      </c>
      <c r="V3" s="112">
        <v>8135.2000000000007</v>
      </c>
      <c r="W3" s="112">
        <v>8135.2000000000007</v>
      </c>
      <c r="X3" s="112">
        <v>8135.2000000000007</v>
      </c>
      <c r="Y3" s="112">
        <v>8135.2000000000007</v>
      </c>
      <c r="Z3" s="112">
        <v>8135.2000000000007</v>
      </c>
      <c r="AA3" s="112">
        <v>1824.3000000000002</v>
      </c>
      <c r="AB3" s="112">
        <v>1824.3000000000002</v>
      </c>
      <c r="AC3" s="112">
        <v>1729.7</v>
      </c>
      <c r="AD3" s="112">
        <v>1729.7</v>
      </c>
      <c r="AE3" s="112">
        <v>1729.7</v>
      </c>
      <c r="AF3" s="112">
        <v>0</v>
      </c>
      <c r="AG3" s="112">
        <v>32000</v>
      </c>
      <c r="AH3" s="112">
        <v>32000</v>
      </c>
      <c r="AI3" s="112">
        <v>32000</v>
      </c>
      <c r="AJ3" s="112">
        <v>32000</v>
      </c>
      <c r="AK3" s="112">
        <v>32000</v>
      </c>
      <c r="AL3" s="112">
        <v>32000</v>
      </c>
      <c r="AM3" s="112">
        <v>32000</v>
      </c>
      <c r="AN3" s="112">
        <v>32000</v>
      </c>
      <c r="AO3" s="112">
        <v>32000</v>
      </c>
      <c r="AP3" s="112">
        <v>47500</v>
      </c>
      <c r="AQ3" s="112">
        <v>47500</v>
      </c>
      <c r="AR3" s="112">
        <v>47500</v>
      </c>
      <c r="AS3" s="112">
        <v>47500</v>
      </c>
      <c r="AT3" s="112">
        <v>67163.600000000006</v>
      </c>
      <c r="AU3" s="112">
        <v>67472</v>
      </c>
      <c r="AV3" s="112">
        <v>59641.1</v>
      </c>
      <c r="AW3" s="112">
        <v>59813.8</v>
      </c>
      <c r="AX3" s="114">
        <v>59983.8</v>
      </c>
      <c r="AY3" s="112">
        <v>68163.199999999997</v>
      </c>
      <c r="AZ3" s="112">
        <v>60328.4</v>
      </c>
      <c r="BA3" s="112">
        <v>60514.5</v>
      </c>
      <c r="BB3" s="112">
        <v>52716.1</v>
      </c>
      <c r="BC3" s="112">
        <v>57887.199999999997</v>
      </c>
      <c r="BD3" s="112">
        <v>61075.3</v>
      </c>
      <c r="BE3" s="112">
        <v>57754.6</v>
      </c>
      <c r="BF3" s="112">
        <v>57957.3</v>
      </c>
      <c r="BG3" s="112">
        <v>58157.4</v>
      </c>
      <c r="BH3" s="112">
        <v>58368.800000000003</v>
      </c>
      <c r="BI3" s="112">
        <v>70789.2</v>
      </c>
      <c r="BJ3" s="112">
        <v>79868.899999999994</v>
      </c>
      <c r="BK3" s="112">
        <v>77215.199999999997</v>
      </c>
      <c r="BL3" s="112">
        <v>79380.5</v>
      </c>
      <c r="BM3" s="112">
        <v>80380.2</v>
      </c>
      <c r="BN3" s="112">
        <v>82538.3</v>
      </c>
      <c r="BO3" s="112">
        <v>81282.899999999994</v>
      </c>
      <c r="BP3" s="112">
        <v>81275.600000000006</v>
      </c>
      <c r="BQ3" s="112">
        <v>88634.5</v>
      </c>
      <c r="BR3" s="112">
        <v>88999.099999999991</v>
      </c>
      <c r="BS3" s="112">
        <v>92142</v>
      </c>
      <c r="BT3" s="112">
        <v>98106.9</v>
      </c>
      <c r="BU3" s="112">
        <v>110568.9</v>
      </c>
      <c r="BV3" s="112">
        <v>123715.40000000001</v>
      </c>
      <c r="BW3" s="112">
        <v>118107.4</v>
      </c>
      <c r="BX3" s="112">
        <v>127594.20000000001</v>
      </c>
      <c r="BY3" s="112">
        <v>86137.600000000006</v>
      </c>
    </row>
    <row r="5" spans="2:77" x14ac:dyDescent="0.25">
      <c r="B5">
        <f>+B3+B2+B1</f>
        <v>109938.3</v>
      </c>
      <c r="C5" s="93">
        <f t="shared" ref="C5:BN5" si="0">+C3+C2+C1</f>
        <v>120955.8</v>
      </c>
      <c r="D5" s="93">
        <f t="shared" si="0"/>
        <v>130860.5</v>
      </c>
      <c r="E5" s="93">
        <f t="shared" si="0"/>
        <v>120400.09999999999</v>
      </c>
      <c r="F5" s="93">
        <f t="shared" si="0"/>
        <v>122799.90000000001</v>
      </c>
      <c r="G5" s="93">
        <f t="shared" si="0"/>
        <v>125073.99999999999</v>
      </c>
      <c r="H5" s="93">
        <f t="shared" si="0"/>
        <v>118274.7</v>
      </c>
      <c r="I5" s="93">
        <f t="shared" si="0"/>
        <v>120374.7</v>
      </c>
      <c r="J5" s="93">
        <f t="shared" si="0"/>
        <v>105018.2</v>
      </c>
      <c r="K5" s="93">
        <f t="shared" si="0"/>
        <v>107818.2</v>
      </c>
      <c r="L5" s="93">
        <f t="shared" si="0"/>
        <v>106218.2</v>
      </c>
      <c r="M5" s="93">
        <f t="shared" si="0"/>
        <v>95718.2</v>
      </c>
      <c r="N5" s="93">
        <f t="shared" si="0"/>
        <v>85318.2</v>
      </c>
      <c r="O5" s="93">
        <f t="shared" si="0"/>
        <v>86241.2</v>
      </c>
      <c r="P5" s="93">
        <f t="shared" si="0"/>
        <v>82384.899999999994</v>
      </c>
      <c r="Q5" s="93">
        <f t="shared" si="0"/>
        <v>73584.899999999994</v>
      </c>
      <c r="R5" s="93">
        <f t="shared" si="0"/>
        <v>69078.7</v>
      </c>
      <c r="S5" s="93">
        <f t="shared" si="0"/>
        <v>67634.900000000009</v>
      </c>
      <c r="T5" s="93">
        <f t="shared" si="0"/>
        <v>63934.9</v>
      </c>
      <c r="U5" s="93">
        <f t="shared" si="0"/>
        <v>53318.200000000004</v>
      </c>
      <c r="V5" s="93">
        <f t="shared" si="0"/>
        <v>45569</v>
      </c>
      <c r="W5" s="93">
        <f t="shared" si="0"/>
        <v>39000.600000000006</v>
      </c>
      <c r="X5" s="93">
        <f t="shared" si="0"/>
        <v>35069</v>
      </c>
      <c r="Y5" s="93">
        <f t="shared" si="0"/>
        <v>36698.700000000004</v>
      </c>
      <c r="Z5" s="93">
        <f t="shared" si="0"/>
        <v>49858.100000000006</v>
      </c>
      <c r="AA5" s="93">
        <f t="shared" si="0"/>
        <v>53829.600000000006</v>
      </c>
      <c r="AB5" s="93">
        <f t="shared" si="0"/>
        <v>51191</v>
      </c>
      <c r="AC5" s="93">
        <f t="shared" si="0"/>
        <v>47661.399999999994</v>
      </c>
      <c r="AD5" s="93">
        <f t="shared" si="0"/>
        <v>42885.399999999994</v>
      </c>
      <c r="AE5" s="93">
        <f t="shared" si="0"/>
        <v>68669</v>
      </c>
      <c r="AF5" s="93">
        <f t="shared" si="0"/>
        <v>70934.600000000006</v>
      </c>
      <c r="AG5" s="93">
        <f t="shared" si="0"/>
        <v>100965.3</v>
      </c>
      <c r="AH5" s="93">
        <f t="shared" si="0"/>
        <v>96477.700000000012</v>
      </c>
      <c r="AI5" s="93">
        <f t="shared" si="0"/>
        <v>104499.4</v>
      </c>
      <c r="AJ5" s="93">
        <f t="shared" si="0"/>
        <v>108413.2</v>
      </c>
      <c r="AK5" s="93">
        <f t="shared" si="0"/>
        <v>107312.8</v>
      </c>
      <c r="AL5" s="93">
        <f t="shared" si="0"/>
        <v>109019.90000000001</v>
      </c>
      <c r="AM5" s="93">
        <f t="shared" si="0"/>
        <v>108779.50000000001</v>
      </c>
      <c r="AN5" s="93">
        <f t="shared" si="0"/>
        <v>112164</v>
      </c>
      <c r="AO5" s="93">
        <f t="shared" si="0"/>
        <v>108771.9</v>
      </c>
      <c r="AP5" s="93">
        <f t="shared" si="0"/>
        <v>137931.09999999998</v>
      </c>
      <c r="AQ5" s="93">
        <f t="shared" si="0"/>
        <v>131083.79999999999</v>
      </c>
      <c r="AR5" s="93">
        <f t="shared" si="0"/>
        <v>134209.09999999998</v>
      </c>
      <c r="AS5" s="93">
        <f t="shared" si="0"/>
        <v>136756.6</v>
      </c>
      <c r="AT5" s="93">
        <f t="shared" si="0"/>
        <v>157164.6</v>
      </c>
      <c r="AU5" s="93">
        <f t="shared" si="0"/>
        <v>151516.40000000002</v>
      </c>
      <c r="AV5" s="93">
        <f t="shared" si="0"/>
        <v>146788.6</v>
      </c>
      <c r="AW5" s="93">
        <f t="shared" si="0"/>
        <v>154082.5</v>
      </c>
      <c r="AX5" s="93">
        <f t="shared" si="0"/>
        <v>147702.70000000001</v>
      </c>
      <c r="AY5" s="93">
        <f t="shared" si="0"/>
        <v>157245.1</v>
      </c>
      <c r="AZ5" s="93">
        <f t="shared" si="0"/>
        <v>140827.20000000001</v>
      </c>
      <c r="BA5" s="93">
        <f t="shared" si="0"/>
        <v>156652.5</v>
      </c>
      <c r="BB5" s="93">
        <f t="shared" si="0"/>
        <v>152931.6</v>
      </c>
      <c r="BC5" s="93">
        <f t="shared" si="0"/>
        <v>172465.8</v>
      </c>
      <c r="BD5" s="93">
        <f t="shared" si="0"/>
        <v>166756.20000000001</v>
      </c>
      <c r="BE5" s="93">
        <f t="shared" si="0"/>
        <v>170582</v>
      </c>
      <c r="BF5" s="93">
        <f t="shared" si="0"/>
        <v>170888.3</v>
      </c>
      <c r="BG5" s="93">
        <f t="shared" si="0"/>
        <v>177101.60000000003</v>
      </c>
      <c r="BH5" s="93">
        <f t="shared" si="0"/>
        <v>194261.09999999998</v>
      </c>
      <c r="BI5" s="93">
        <f t="shared" si="0"/>
        <v>222734.2</v>
      </c>
      <c r="BJ5" s="93">
        <f t="shared" si="0"/>
        <v>254809.2</v>
      </c>
      <c r="BK5" s="93">
        <f t="shared" si="0"/>
        <v>266534</v>
      </c>
      <c r="BL5" s="93">
        <f t="shared" si="0"/>
        <v>282730.90000000002</v>
      </c>
      <c r="BM5" s="93">
        <f t="shared" si="0"/>
        <v>296894.8</v>
      </c>
      <c r="BN5" s="93">
        <f t="shared" si="0"/>
        <v>319584.7</v>
      </c>
      <c r="BO5" s="93">
        <f t="shared" ref="BO5:BX5" si="1">+BO3+BO2+BO1</f>
        <v>322381.7</v>
      </c>
      <c r="BP5" s="93">
        <f t="shared" si="1"/>
        <v>348742.9</v>
      </c>
      <c r="BQ5" s="93">
        <f t="shared" si="1"/>
        <v>365969.8</v>
      </c>
      <c r="BR5" s="93">
        <f t="shared" si="1"/>
        <v>370225.1</v>
      </c>
      <c r="BS5" s="93">
        <f t="shared" si="1"/>
        <v>390238.4</v>
      </c>
      <c r="BT5" s="93">
        <f t="shared" si="1"/>
        <v>391147.4</v>
      </c>
      <c r="BU5" s="93">
        <f t="shared" si="1"/>
        <v>404323.99999999988</v>
      </c>
      <c r="BV5" s="93">
        <f t="shared" si="1"/>
        <v>438079.6</v>
      </c>
      <c r="BW5" s="93">
        <f t="shared" si="1"/>
        <v>434826.99999999988</v>
      </c>
      <c r="BX5" s="93">
        <f t="shared" si="1"/>
        <v>463337.09999999992</v>
      </c>
      <c r="BY5" s="93">
        <f>+BY3+BY2+BY1</f>
        <v>474831.29999999993</v>
      </c>
    </row>
    <row r="7" spans="2:77" x14ac:dyDescent="0.25">
      <c r="B7">
        <v>457141.6</v>
      </c>
      <c r="C7">
        <v>459753.73333333328</v>
      </c>
      <c r="D7">
        <v>474719.3666666667</v>
      </c>
      <c r="E7">
        <v>490818.19999999995</v>
      </c>
      <c r="F7">
        <v>500783.03333333333</v>
      </c>
      <c r="G7">
        <v>521177.36666666664</v>
      </c>
      <c r="H7">
        <v>551553.70000000007</v>
      </c>
      <c r="I7">
        <v>566829.21666666667</v>
      </c>
      <c r="J7">
        <v>582441.1333333333</v>
      </c>
      <c r="K7">
        <v>592527.44999999995</v>
      </c>
      <c r="L7">
        <v>611344.7666666666</v>
      </c>
      <c r="M7">
        <v>617866.9833333334</v>
      </c>
      <c r="N7">
        <v>611232.30000000005</v>
      </c>
      <c r="O7">
        <v>609835.625</v>
      </c>
      <c r="P7">
        <v>606312.65</v>
      </c>
      <c r="Q7">
        <v>621095.07499999995</v>
      </c>
      <c r="R7">
        <v>626594.1</v>
      </c>
      <c r="S7">
        <v>652858.82499999995</v>
      </c>
      <c r="T7">
        <v>676011.35</v>
      </c>
      <c r="U7">
        <v>675957.95833333326</v>
      </c>
      <c r="V7">
        <v>684969.26666666672</v>
      </c>
      <c r="W7">
        <v>681540.47499999998</v>
      </c>
      <c r="X7">
        <v>690978.78333333321</v>
      </c>
      <c r="Y7">
        <v>692448.8916666666</v>
      </c>
      <c r="Z7">
        <v>677882.9</v>
      </c>
      <c r="AA7">
        <v>688556.57499999995</v>
      </c>
      <c r="AB7">
        <v>691361.85000000009</v>
      </c>
      <c r="AC7">
        <v>707820.125</v>
      </c>
      <c r="AD7">
        <v>708413.7</v>
      </c>
      <c r="AE7">
        <v>711790.97500000009</v>
      </c>
      <c r="AF7">
        <v>718150.95</v>
      </c>
      <c r="AG7">
        <v>731345.3916666666</v>
      </c>
      <c r="AH7">
        <v>733472.03333333344</v>
      </c>
      <c r="AI7">
        <v>746603.77499999991</v>
      </c>
      <c r="AJ7">
        <v>741507.71666666667</v>
      </c>
      <c r="AK7">
        <v>739138.3583333334</v>
      </c>
      <c r="AL7">
        <v>734180.20000000019</v>
      </c>
      <c r="AM7">
        <v>739458.67499999993</v>
      </c>
      <c r="AN7">
        <v>741820.24999999988</v>
      </c>
      <c r="AO7">
        <v>741440.625</v>
      </c>
      <c r="AP7">
        <v>742296.2</v>
      </c>
      <c r="AQ7">
        <v>746308.875</v>
      </c>
      <c r="AR7">
        <v>766843.55</v>
      </c>
      <c r="AS7">
        <v>775190.5083333333</v>
      </c>
      <c r="AT7">
        <v>792204.71111111087</v>
      </c>
      <c r="AU7">
        <v>788160.53611111105</v>
      </c>
      <c r="AV7">
        <v>794668.60925925919</v>
      </c>
      <c r="AW7">
        <v>804168.5478395063</v>
      </c>
      <c r="AX7">
        <v>818897.5</v>
      </c>
      <c r="AY7">
        <v>815391.91666666663</v>
      </c>
      <c r="AZ7">
        <v>814423.93333333335</v>
      </c>
      <c r="BA7">
        <v>828798.25</v>
      </c>
      <c r="BB7">
        <v>849820.66666666674</v>
      </c>
      <c r="BC7">
        <v>858690.9833333334</v>
      </c>
      <c r="BD7">
        <v>864879.39999999991</v>
      </c>
      <c r="BE7">
        <v>864549.21666666656</v>
      </c>
      <c r="BF7">
        <v>867241.16666666674</v>
      </c>
      <c r="BG7">
        <v>868182.18333333323</v>
      </c>
      <c r="BH7">
        <v>864114.67777777778</v>
      </c>
      <c r="BI7">
        <v>879771.82407407393</v>
      </c>
      <c r="BJ7">
        <v>862868.2</v>
      </c>
      <c r="BK7">
        <v>881589.05</v>
      </c>
      <c r="BL7">
        <v>882406.1</v>
      </c>
      <c r="BM7">
        <v>887308.75</v>
      </c>
      <c r="BN7">
        <v>884060.3</v>
      </c>
      <c r="BO7">
        <v>899230.54999999993</v>
      </c>
      <c r="BP7">
        <v>917112.40000000014</v>
      </c>
      <c r="BQ7">
        <v>911922.8</v>
      </c>
      <c r="BR7">
        <v>936745.20000000007</v>
      </c>
      <c r="BS7">
        <v>931795.10000000009</v>
      </c>
      <c r="BT7">
        <v>929436.70000000007</v>
      </c>
      <c r="BU7">
        <v>925075.41111111105</v>
      </c>
      <c r="BV7">
        <v>915099.3</v>
      </c>
      <c r="BW7">
        <v>909364.5</v>
      </c>
      <c r="BX7">
        <v>858703.7</v>
      </c>
      <c r="BY7">
        <v>849865.5</v>
      </c>
    </row>
    <row r="8" spans="2:77" x14ac:dyDescent="0.25">
      <c r="B8">
        <v>44252.4</v>
      </c>
      <c r="C8">
        <v>48226.3</v>
      </c>
      <c r="D8">
        <v>50296.2</v>
      </c>
      <c r="E8">
        <v>44321.100000000006</v>
      </c>
      <c r="F8">
        <v>42931.799999999996</v>
      </c>
      <c r="G8">
        <v>43598.8</v>
      </c>
      <c r="H8">
        <v>44661</v>
      </c>
      <c r="I8">
        <v>45534.700000000004</v>
      </c>
      <c r="J8">
        <v>47373.7</v>
      </c>
      <c r="K8">
        <v>46303.3</v>
      </c>
      <c r="L8">
        <v>48330.399999999994</v>
      </c>
      <c r="M8">
        <v>49986.8</v>
      </c>
      <c r="N8">
        <v>48612.3</v>
      </c>
      <c r="O8">
        <v>52967.199999999997</v>
      </c>
      <c r="P8">
        <v>56781.599999999991</v>
      </c>
      <c r="Q8">
        <v>50924.800000000003</v>
      </c>
      <c r="R8">
        <v>50228.099999999991</v>
      </c>
      <c r="S8">
        <v>53153.5</v>
      </c>
      <c r="T8">
        <v>52374.400000000001</v>
      </c>
      <c r="U8">
        <v>55105.5</v>
      </c>
      <c r="V8">
        <v>56437.2</v>
      </c>
      <c r="W8">
        <v>53695.700000000004</v>
      </c>
      <c r="X8">
        <v>55085.7</v>
      </c>
      <c r="Y8">
        <v>56971.400000000009</v>
      </c>
      <c r="Z8">
        <v>54315.100000000006</v>
      </c>
      <c r="AA8">
        <v>68692.7</v>
      </c>
      <c r="AB8">
        <v>70076.400000000009</v>
      </c>
      <c r="AC8">
        <v>63748.999999999993</v>
      </c>
      <c r="AD8">
        <v>61768.5</v>
      </c>
      <c r="AE8">
        <v>63894.200000000004</v>
      </c>
      <c r="AF8">
        <v>61867.399999999994</v>
      </c>
      <c r="AG8">
        <v>72117.700000000012</v>
      </c>
      <c r="AH8">
        <v>74267.8</v>
      </c>
      <c r="AI8">
        <v>72259.200000000012</v>
      </c>
      <c r="AJ8">
        <v>72790.800000000017</v>
      </c>
      <c r="AK8">
        <v>72947.100000000006</v>
      </c>
      <c r="AL8">
        <v>72358.899999999994</v>
      </c>
      <c r="AM8">
        <v>75442</v>
      </c>
      <c r="AN8">
        <v>76986</v>
      </c>
      <c r="AO8">
        <v>64531.100000000006</v>
      </c>
      <c r="AP8">
        <v>67661</v>
      </c>
      <c r="AQ8">
        <v>68679.899999999994</v>
      </c>
      <c r="AR8">
        <v>65817.100000000006</v>
      </c>
      <c r="AS8">
        <v>66811.800000000017</v>
      </c>
      <c r="AT8">
        <v>69842</v>
      </c>
      <c r="AU8">
        <v>66275.399999999994</v>
      </c>
      <c r="AV8">
        <v>67521.700000000012</v>
      </c>
      <c r="AW8">
        <v>68334.2</v>
      </c>
      <c r="AX8">
        <v>68351.200000000012</v>
      </c>
      <c r="AY8">
        <v>73361.2</v>
      </c>
      <c r="AZ8">
        <v>71190</v>
      </c>
      <c r="BA8">
        <v>63722.899999999994</v>
      </c>
      <c r="BB8">
        <v>63941.299999999996</v>
      </c>
      <c r="BC8">
        <v>65192.6</v>
      </c>
      <c r="BD8">
        <v>65052.4</v>
      </c>
      <c r="BE8">
        <v>74279.199999999997</v>
      </c>
      <c r="BF8">
        <v>73479.600000000006</v>
      </c>
      <c r="BG8">
        <v>71940.799999999988</v>
      </c>
      <c r="BH8">
        <v>73732.899999999994</v>
      </c>
      <c r="BI8">
        <v>41658.9</v>
      </c>
      <c r="BJ8">
        <v>41353.300000000003</v>
      </c>
      <c r="BK8">
        <v>39516.400000000001</v>
      </c>
      <c r="BL8">
        <v>41620.100000000006</v>
      </c>
      <c r="BM8">
        <v>39197.5</v>
      </c>
      <c r="BN8">
        <v>38081.199999999997</v>
      </c>
      <c r="BO8">
        <v>38747.1</v>
      </c>
      <c r="BP8">
        <v>39934.899999999994</v>
      </c>
      <c r="BQ8">
        <v>38583.1</v>
      </c>
      <c r="BR8">
        <v>41021.800000000003</v>
      </c>
      <c r="BS8">
        <v>41173.899999999994</v>
      </c>
      <c r="BT8">
        <v>44112.200000000004</v>
      </c>
      <c r="BU8">
        <v>42658.799999999996</v>
      </c>
      <c r="BV8">
        <v>43069.4</v>
      </c>
      <c r="BW8">
        <v>44103.8</v>
      </c>
      <c r="BX8">
        <v>52740.5</v>
      </c>
      <c r="BY8">
        <v>49303.899999999994</v>
      </c>
    </row>
    <row r="10" spans="2:77" x14ac:dyDescent="0.25">
      <c r="B10">
        <f>+B7+B8</f>
        <v>501394</v>
      </c>
      <c r="C10" s="93">
        <f t="shared" ref="C10:BN10" si="2">+C7+C8</f>
        <v>507980.03333333327</v>
      </c>
      <c r="D10" s="93">
        <f t="shared" si="2"/>
        <v>525015.56666666665</v>
      </c>
      <c r="E10" s="93">
        <f t="shared" si="2"/>
        <v>535139.29999999993</v>
      </c>
      <c r="F10" s="93">
        <f t="shared" si="2"/>
        <v>543714.83333333337</v>
      </c>
      <c r="G10" s="93">
        <f t="shared" si="2"/>
        <v>564776.16666666663</v>
      </c>
      <c r="H10" s="93">
        <f t="shared" si="2"/>
        <v>596214.70000000007</v>
      </c>
      <c r="I10" s="93">
        <f t="shared" si="2"/>
        <v>612363.91666666663</v>
      </c>
      <c r="J10" s="93">
        <f t="shared" si="2"/>
        <v>629814.83333333326</v>
      </c>
      <c r="K10" s="93">
        <f t="shared" si="2"/>
        <v>638830.75</v>
      </c>
      <c r="L10" s="93">
        <f t="shared" si="2"/>
        <v>659675.16666666663</v>
      </c>
      <c r="M10" s="93">
        <f t="shared" si="2"/>
        <v>667853.78333333344</v>
      </c>
      <c r="N10" s="93">
        <f t="shared" si="2"/>
        <v>659844.60000000009</v>
      </c>
      <c r="O10" s="93">
        <f t="shared" si="2"/>
        <v>662802.82499999995</v>
      </c>
      <c r="P10" s="93">
        <f t="shared" si="2"/>
        <v>663094.25</v>
      </c>
      <c r="Q10" s="93">
        <f t="shared" si="2"/>
        <v>672019.875</v>
      </c>
      <c r="R10" s="93">
        <f t="shared" si="2"/>
        <v>676822.2</v>
      </c>
      <c r="S10" s="93">
        <f t="shared" si="2"/>
        <v>706012.32499999995</v>
      </c>
      <c r="T10" s="93">
        <f t="shared" si="2"/>
        <v>728385.75</v>
      </c>
      <c r="U10" s="93">
        <f t="shared" si="2"/>
        <v>731063.45833333326</v>
      </c>
      <c r="V10" s="93">
        <f t="shared" si="2"/>
        <v>741406.46666666667</v>
      </c>
      <c r="W10" s="93">
        <f t="shared" si="2"/>
        <v>735236.17499999993</v>
      </c>
      <c r="X10" s="93">
        <f t="shared" si="2"/>
        <v>746064.48333333316</v>
      </c>
      <c r="Y10" s="93">
        <f t="shared" si="2"/>
        <v>749420.29166666663</v>
      </c>
      <c r="Z10" s="93">
        <f t="shared" si="2"/>
        <v>732198</v>
      </c>
      <c r="AA10" s="93">
        <f t="shared" si="2"/>
        <v>757249.27499999991</v>
      </c>
      <c r="AB10" s="93">
        <f t="shared" si="2"/>
        <v>761438.25000000012</v>
      </c>
      <c r="AC10" s="93">
        <f t="shared" si="2"/>
        <v>771569.125</v>
      </c>
      <c r="AD10" s="93">
        <f t="shared" si="2"/>
        <v>770182.2</v>
      </c>
      <c r="AE10" s="93">
        <f t="shared" si="2"/>
        <v>775685.17500000005</v>
      </c>
      <c r="AF10" s="93">
        <f t="shared" si="2"/>
        <v>780018.35</v>
      </c>
      <c r="AG10" s="93">
        <f t="shared" si="2"/>
        <v>803463.09166666656</v>
      </c>
      <c r="AH10" s="93">
        <f t="shared" si="2"/>
        <v>807739.83333333349</v>
      </c>
      <c r="AI10" s="93">
        <f t="shared" si="2"/>
        <v>818862.97499999986</v>
      </c>
      <c r="AJ10" s="93">
        <f t="shared" si="2"/>
        <v>814298.51666666672</v>
      </c>
      <c r="AK10" s="93">
        <f t="shared" si="2"/>
        <v>812085.45833333337</v>
      </c>
      <c r="AL10" s="93">
        <f t="shared" si="2"/>
        <v>806539.10000000021</v>
      </c>
      <c r="AM10" s="93">
        <f t="shared" si="2"/>
        <v>814900.67499999993</v>
      </c>
      <c r="AN10" s="93">
        <f t="shared" si="2"/>
        <v>818806.24999999988</v>
      </c>
      <c r="AO10" s="93">
        <f t="shared" si="2"/>
        <v>805971.72499999998</v>
      </c>
      <c r="AP10" s="93">
        <f t="shared" si="2"/>
        <v>809957.2</v>
      </c>
      <c r="AQ10" s="93">
        <f t="shared" si="2"/>
        <v>814988.77500000002</v>
      </c>
      <c r="AR10" s="93">
        <f t="shared" si="2"/>
        <v>832660.65</v>
      </c>
      <c r="AS10" s="93">
        <f t="shared" si="2"/>
        <v>842002.30833333335</v>
      </c>
      <c r="AT10" s="93">
        <f t="shared" si="2"/>
        <v>862046.71111111087</v>
      </c>
      <c r="AU10" s="93">
        <f t="shared" si="2"/>
        <v>854435.93611111108</v>
      </c>
      <c r="AV10" s="93">
        <f t="shared" si="2"/>
        <v>862190.30925925914</v>
      </c>
      <c r="AW10" s="93">
        <f t="shared" si="2"/>
        <v>872502.74783950625</v>
      </c>
      <c r="AX10" s="93">
        <f t="shared" si="2"/>
        <v>887248.7</v>
      </c>
      <c r="AY10" s="93">
        <f t="shared" si="2"/>
        <v>888753.11666666658</v>
      </c>
      <c r="AZ10" s="93">
        <f t="shared" si="2"/>
        <v>885613.93333333335</v>
      </c>
      <c r="BA10" s="93">
        <f t="shared" si="2"/>
        <v>892521.15</v>
      </c>
      <c r="BB10" s="93">
        <f t="shared" si="2"/>
        <v>913761.96666666679</v>
      </c>
      <c r="BC10" s="93">
        <f t="shared" si="2"/>
        <v>923883.58333333337</v>
      </c>
      <c r="BD10" s="93">
        <f t="shared" si="2"/>
        <v>929931.79999999993</v>
      </c>
      <c r="BE10" s="93">
        <f t="shared" si="2"/>
        <v>938828.41666666651</v>
      </c>
      <c r="BF10" s="93">
        <f t="shared" si="2"/>
        <v>940720.76666666672</v>
      </c>
      <c r="BG10" s="93">
        <f t="shared" si="2"/>
        <v>940122.98333333316</v>
      </c>
      <c r="BH10" s="93">
        <f t="shared" si="2"/>
        <v>937847.5777777778</v>
      </c>
      <c r="BI10" s="93">
        <f t="shared" si="2"/>
        <v>921430.72407407395</v>
      </c>
      <c r="BJ10" s="93">
        <f t="shared" si="2"/>
        <v>904221.5</v>
      </c>
      <c r="BK10" s="93">
        <f t="shared" si="2"/>
        <v>921105.45000000007</v>
      </c>
      <c r="BL10" s="93">
        <f t="shared" si="2"/>
        <v>924026.2</v>
      </c>
      <c r="BM10" s="93">
        <f t="shared" si="2"/>
        <v>926506.25</v>
      </c>
      <c r="BN10" s="93">
        <f t="shared" si="2"/>
        <v>922141.5</v>
      </c>
      <c r="BO10" s="93">
        <f t="shared" ref="BO10:BY10" si="3">+BO7+BO8</f>
        <v>937977.64999999991</v>
      </c>
      <c r="BP10" s="93">
        <f t="shared" si="3"/>
        <v>957047.30000000016</v>
      </c>
      <c r="BQ10" s="93">
        <f t="shared" si="3"/>
        <v>950505.9</v>
      </c>
      <c r="BR10" s="93">
        <f t="shared" si="3"/>
        <v>977767.00000000012</v>
      </c>
      <c r="BS10" s="93">
        <f t="shared" si="3"/>
        <v>972969.00000000012</v>
      </c>
      <c r="BT10" s="93">
        <f t="shared" si="3"/>
        <v>973548.9</v>
      </c>
      <c r="BU10" s="93">
        <f t="shared" si="3"/>
        <v>967734.2111111111</v>
      </c>
      <c r="BV10" s="93">
        <f t="shared" si="3"/>
        <v>958168.70000000007</v>
      </c>
      <c r="BW10" s="93">
        <f t="shared" si="3"/>
        <v>953468.3</v>
      </c>
      <c r="BX10" s="93">
        <f t="shared" si="3"/>
        <v>911444.2</v>
      </c>
      <c r="BY10" s="93">
        <f t="shared" si="3"/>
        <v>899169.4</v>
      </c>
    </row>
    <row r="12" spans="2:77" x14ac:dyDescent="0.25">
      <c r="B12">
        <v>72.599999999999994</v>
      </c>
      <c r="C12">
        <v>72.599999999999994</v>
      </c>
      <c r="D12">
        <v>72.599999999999994</v>
      </c>
      <c r="E12">
        <v>72.599999999999994</v>
      </c>
      <c r="F12">
        <v>72.599999999999994</v>
      </c>
      <c r="G12">
        <v>72.599999999999994</v>
      </c>
      <c r="H12">
        <v>72.599999999999994</v>
      </c>
      <c r="I12">
        <v>72.599999999999994</v>
      </c>
      <c r="J12">
        <v>72.599999999999994</v>
      </c>
      <c r="K12">
        <v>72.599999999999994</v>
      </c>
      <c r="L12">
        <v>72.599999999999994</v>
      </c>
      <c r="M12">
        <v>72.599999999999994</v>
      </c>
      <c r="N12">
        <v>72.599999999999994</v>
      </c>
      <c r="O12">
        <v>72.599999999999994</v>
      </c>
      <c r="P12">
        <v>72.599999999999994</v>
      </c>
      <c r="Q12">
        <v>72.599999999999994</v>
      </c>
      <c r="R12">
        <v>72.599999999999994</v>
      </c>
      <c r="S12">
        <v>72.599999999999994</v>
      </c>
      <c r="T12">
        <v>72.599999999999994</v>
      </c>
      <c r="U12">
        <v>72.599999999999994</v>
      </c>
      <c r="V12">
        <v>72.599999999999994</v>
      </c>
      <c r="W12">
        <v>72.599999999999994</v>
      </c>
      <c r="X12">
        <v>72.599999999999994</v>
      </c>
      <c r="Y12">
        <v>72.599999999999994</v>
      </c>
      <c r="Z12">
        <v>62.599999999999994</v>
      </c>
      <c r="AA12">
        <v>62.599999999999994</v>
      </c>
      <c r="AB12">
        <v>62.599999999999994</v>
      </c>
      <c r="AC12">
        <v>62.599999999999994</v>
      </c>
      <c r="AD12">
        <v>62.599999999999994</v>
      </c>
      <c r="AE12">
        <v>62.599999999999994</v>
      </c>
      <c r="AF12">
        <v>62.599999999999994</v>
      </c>
      <c r="AG12">
        <v>62.599999999999994</v>
      </c>
      <c r="AH12">
        <v>62.599999999999994</v>
      </c>
      <c r="AI12">
        <v>62.599999999999994</v>
      </c>
      <c r="AJ12">
        <v>62.599999999999994</v>
      </c>
      <c r="AK12">
        <v>62.599999999999994</v>
      </c>
      <c r="AL12">
        <v>62.599999999999994</v>
      </c>
      <c r="AM12">
        <v>62.599999999999994</v>
      </c>
      <c r="AN12">
        <v>62.599999999999994</v>
      </c>
      <c r="AO12">
        <v>62.599999999999994</v>
      </c>
      <c r="AP12">
        <v>62.599999999999994</v>
      </c>
      <c r="AQ12">
        <v>62.599999999999994</v>
      </c>
      <c r="AR12">
        <v>68.7</v>
      </c>
      <c r="AS12">
        <v>68.7</v>
      </c>
      <c r="AT12">
        <v>68.7</v>
      </c>
      <c r="AU12">
        <v>68.7</v>
      </c>
      <c r="AV12">
        <v>68.7</v>
      </c>
      <c r="AW12">
        <v>68.7</v>
      </c>
      <c r="AX12">
        <v>68.7</v>
      </c>
      <c r="AY12">
        <v>68.7</v>
      </c>
      <c r="AZ12">
        <v>68.7</v>
      </c>
      <c r="BA12">
        <v>68.7</v>
      </c>
      <c r="BB12">
        <v>68.7</v>
      </c>
      <c r="BC12">
        <v>68.7</v>
      </c>
      <c r="BD12">
        <v>68.7</v>
      </c>
      <c r="BE12">
        <v>132.80000000000001</v>
      </c>
      <c r="BF12">
        <v>132.80000000000001</v>
      </c>
      <c r="BG12">
        <v>132.80000000000001</v>
      </c>
      <c r="BH12">
        <v>132.80000000000001</v>
      </c>
      <c r="BI12">
        <v>132.80000000000001</v>
      </c>
      <c r="BJ12">
        <v>132.80000000000001</v>
      </c>
      <c r="BK12">
        <v>132.80000000000001</v>
      </c>
      <c r="BL12">
        <v>132.80000000000001</v>
      </c>
      <c r="BM12">
        <v>132</v>
      </c>
      <c r="BN12">
        <v>132</v>
      </c>
      <c r="BO12">
        <v>132</v>
      </c>
      <c r="BP12">
        <v>132</v>
      </c>
      <c r="BQ12">
        <v>132</v>
      </c>
      <c r="BR12">
        <v>132</v>
      </c>
      <c r="BS12">
        <v>132</v>
      </c>
      <c r="BT12">
        <v>132</v>
      </c>
      <c r="BU12">
        <v>132</v>
      </c>
      <c r="BV12">
        <v>132</v>
      </c>
      <c r="BW12">
        <v>132</v>
      </c>
      <c r="BX12">
        <v>132</v>
      </c>
      <c r="BY12">
        <v>129.80000000000001</v>
      </c>
    </row>
    <row r="13" spans="2:77" x14ac:dyDescent="0.25">
      <c r="B13">
        <v>9530.2000000000007</v>
      </c>
      <c r="C13">
        <v>8411.5000000000018</v>
      </c>
      <c r="D13">
        <v>8007.7000000000007</v>
      </c>
      <c r="E13">
        <v>7014.9</v>
      </c>
      <c r="F13">
        <v>5603.7000000000007</v>
      </c>
      <c r="G13">
        <v>5517.0000000000009</v>
      </c>
      <c r="H13">
        <v>5690.5</v>
      </c>
      <c r="I13">
        <v>9106.4</v>
      </c>
      <c r="J13">
        <v>11391.299999999997</v>
      </c>
      <c r="K13">
        <v>9406.0999999999985</v>
      </c>
      <c r="L13">
        <v>5890</v>
      </c>
      <c r="M13">
        <v>7828.8000000000011</v>
      </c>
      <c r="N13">
        <v>4904.8999999999996</v>
      </c>
      <c r="O13">
        <v>6197.4</v>
      </c>
      <c r="P13">
        <v>11869.4</v>
      </c>
      <c r="Q13">
        <v>12271.2</v>
      </c>
      <c r="R13">
        <v>14249.199999999999</v>
      </c>
      <c r="S13">
        <v>15410.199999999999</v>
      </c>
      <c r="T13">
        <v>17075.2</v>
      </c>
      <c r="U13">
        <v>18574.099999999999</v>
      </c>
      <c r="V13">
        <v>27143.7</v>
      </c>
      <c r="W13">
        <v>25756.2</v>
      </c>
      <c r="X13">
        <v>23959.3</v>
      </c>
      <c r="Y13">
        <v>24183.500000000004</v>
      </c>
      <c r="Z13">
        <v>24933.800000000003</v>
      </c>
      <c r="AA13">
        <v>25289.400000000005</v>
      </c>
      <c r="AB13">
        <v>26096.700000000004</v>
      </c>
      <c r="AC13">
        <v>27769.599999999999</v>
      </c>
      <c r="AD13">
        <v>28340.3</v>
      </c>
      <c r="AE13">
        <v>29693.100000000002</v>
      </c>
      <c r="AF13">
        <v>31135.9</v>
      </c>
      <c r="AG13">
        <v>30464.649999999998</v>
      </c>
      <c r="AH13">
        <v>32077.5</v>
      </c>
      <c r="AI13">
        <v>36679.75</v>
      </c>
      <c r="AJ13">
        <v>36419.199999999997</v>
      </c>
      <c r="AK13">
        <v>36513.449999999997</v>
      </c>
      <c r="AL13">
        <v>36671.5</v>
      </c>
      <c r="AM13">
        <v>36630.083333333328</v>
      </c>
      <c r="AN13">
        <v>36544.566666666666</v>
      </c>
      <c r="AO13">
        <v>36210.950000000004</v>
      </c>
      <c r="AP13">
        <v>36410.833333333336</v>
      </c>
      <c r="AQ13">
        <v>38882.816666666673</v>
      </c>
      <c r="AR13">
        <v>42512.800000000003</v>
      </c>
      <c r="AS13">
        <v>46913.033333333333</v>
      </c>
      <c r="AT13">
        <v>46942.366666666661</v>
      </c>
      <c r="AU13">
        <v>44577.399999999994</v>
      </c>
      <c r="AV13">
        <v>42157.933333333334</v>
      </c>
      <c r="AW13">
        <v>41084.466666666667</v>
      </c>
      <c r="AX13">
        <v>41347.700000000004</v>
      </c>
      <c r="AY13">
        <v>35394.033333333333</v>
      </c>
      <c r="AZ13">
        <v>28091.966666666667</v>
      </c>
      <c r="BA13">
        <v>23411</v>
      </c>
      <c r="BB13">
        <v>20777.833333333332</v>
      </c>
      <c r="BC13">
        <v>16950.366666666665</v>
      </c>
      <c r="BD13">
        <v>10157.4</v>
      </c>
      <c r="BE13">
        <v>13775.099999999999</v>
      </c>
      <c r="BF13">
        <v>13569.900000000001</v>
      </c>
      <c r="BG13">
        <v>15430.299999999997</v>
      </c>
      <c r="BH13">
        <v>10783.400000000001</v>
      </c>
      <c r="BI13">
        <v>10662.8</v>
      </c>
      <c r="BJ13">
        <v>6928.2999999999993</v>
      </c>
      <c r="BK13">
        <v>3378.8999999999996</v>
      </c>
      <c r="BL13">
        <v>3863.5</v>
      </c>
      <c r="BM13">
        <v>3163.7</v>
      </c>
      <c r="BN13">
        <v>6982.1</v>
      </c>
      <c r="BO13">
        <v>7679</v>
      </c>
      <c r="BP13">
        <v>6802.1</v>
      </c>
      <c r="BQ13">
        <v>11714.1</v>
      </c>
      <c r="BR13">
        <v>10678.300000000001</v>
      </c>
      <c r="BS13">
        <v>11620.5</v>
      </c>
      <c r="BT13">
        <v>9490.4000000000015</v>
      </c>
      <c r="BU13">
        <v>7364.4</v>
      </c>
      <c r="BV13">
        <v>7548.5</v>
      </c>
      <c r="BW13">
        <v>5690.0999999999995</v>
      </c>
      <c r="BX13">
        <v>4687.7000000000007</v>
      </c>
      <c r="BY13">
        <v>7130</v>
      </c>
    </row>
    <row r="15" spans="2:77" x14ac:dyDescent="0.25">
      <c r="B15">
        <f>+B13+B12</f>
        <v>9602.8000000000011</v>
      </c>
      <c r="C15" s="93">
        <f t="shared" ref="C15:BN15" si="4">+C13+C12</f>
        <v>8484.1000000000022</v>
      </c>
      <c r="D15" s="93">
        <f t="shared" si="4"/>
        <v>8080.3000000000011</v>
      </c>
      <c r="E15" s="93">
        <f t="shared" si="4"/>
        <v>7087.5</v>
      </c>
      <c r="F15" s="93">
        <f t="shared" si="4"/>
        <v>5676.3000000000011</v>
      </c>
      <c r="G15" s="93">
        <f t="shared" si="4"/>
        <v>5589.6000000000013</v>
      </c>
      <c r="H15" s="93">
        <f t="shared" si="4"/>
        <v>5763.1</v>
      </c>
      <c r="I15" s="93">
        <f t="shared" si="4"/>
        <v>9179</v>
      </c>
      <c r="J15" s="93">
        <f t="shared" si="4"/>
        <v>11463.899999999998</v>
      </c>
      <c r="K15" s="93">
        <f t="shared" si="4"/>
        <v>9478.6999999999989</v>
      </c>
      <c r="L15" s="93">
        <f t="shared" si="4"/>
        <v>5962.6</v>
      </c>
      <c r="M15" s="93">
        <f t="shared" si="4"/>
        <v>7901.4000000000015</v>
      </c>
      <c r="N15" s="93">
        <f t="shared" si="4"/>
        <v>4977.5</v>
      </c>
      <c r="O15" s="93">
        <f t="shared" si="4"/>
        <v>6270</v>
      </c>
      <c r="P15" s="93">
        <f t="shared" si="4"/>
        <v>11942</v>
      </c>
      <c r="Q15" s="93">
        <f t="shared" si="4"/>
        <v>12343.800000000001</v>
      </c>
      <c r="R15" s="93">
        <f t="shared" si="4"/>
        <v>14321.8</v>
      </c>
      <c r="S15" s="93">
        <f t="shared" si="4"/>
        <v>15482.8</v>
      </c>
      <c r="T15" s="93">
        <f t="shared" si="4"/>
        <v>17147.8</v>
      </c>
      <c r="U15" s="93">
        <f t="shared" si="4"/>
        <v>18646.699999999997</v>
      </c>
      <c r="V15" s="93">
        <f t="shared" si="4"/>
        <v>27216.3</v>
      </c>
      <c r="W15" s="93">
        <f t="shared" si="4"/>
        <v>25828.799999999999</v>
      </c>
      <c r="X15" s="93">
        <f t="shared" si="4"/>
        <v>24031.899999999998</v>
      </c>
      <c r="Y15" s="93">
        <f t="shared" si="4"/>
        <v>24256.100000000002</v>
      </c>
      <c r="Z15" s="93">
        <f t="shared" si="4"/>
        <v>24996.400000000001</v>
      </c>
      <c r="AA15" s="93">
        <f t="shared" si="4"/>
        <v>25352.000000000004</v>
      </c>
      <c r="AB15" s="93">
        <f t="shared" si="4"/>
        <v>26159.300000000003</v>
      </c>
      <c r="AC15" s="93">
        <f t="shared" si="4"/>
        <v>27832.199999999997</v>
      </c>
      <c r="AD15" s="93">
        <f t="shared" si="4"/>
        <v>28402.899999999998</v>
      </c>
      <c r="AE15" s="93">
        <f t="shared" si="4"/>
        <v>29755.7</v>
      </c>
      <c r="AF15" s="93">
        <f t="shared" si="4"/>
        <v>31198.5</v>
      </c>
      <c r="AG15" s="93">
        <f t="shared" si="4"/>
        <v>30527.249999999996</v>
      </c>
      <c r="AH15" s="93">
        <f t="shared" si="4"/>
        <v>32140.1</v>
      </c>
      <c r="AI15" s="93">
        <f t="shared" si="4"/>
        <v>36742.35</v>
      </c>
      <c r="AJ15" s="93">
        <f t="shared" si="4"/>
        <v>36481.799999999996</v>
      </c>
      <c r="AK15" s="93">
        <f t="shared" si="4"/>
        <v>36576.049999999996</v>
      </c>
      <c r="AL15" s="93">
        <f t="shared" si="4"/>
        <v>36734.1</v>
      </c>
      <c r="AM15" s="93">
        <f t="shared" si="4"/>
        <v>36692.683333333327</v>
      </c>
      <c r="AN15" s="93">
        <f t="shared" si="4"/>
        <v>36607.166666666664</v>
      </c>
      <c r="AO15" s="93">
        <f t="shared" si="4"/>
        <v>36273.550000000003</v>
      </c>
      <c r="AP15" s="93">
        <f t="shared" si="4"/>
        <v>36473.433333333334</v>
      </c>
      <c r="AQ15" s="93">
        <f t="shared" si="4"/>
        <v>38945.416666666672</v>
      </c>
      <c r="AR15" s="93">
        <f t="shared" si="4"/>
        <v>42581.5</v>
      </c>
      <c r="AS15" s="93">
        <f t="shared" si="4"/>
        <v>46981.73333333333</v>
      </c>
      <c r="AT15" s="93">
        <f t="shared" si="4"/>
        <v>47011.066666666658</v>
      </c>
      <c r="AU15" s="93">
        <f t="shared" si="4"/>
        <v>44646.099999999991</v>
      </c>
      <c r="AV15" s="93">
        <f t="shared" si="4"/>
        <v>42226.633333333331</v>
      </c>
      <c r="AW15" s="93">
        <f t="shared" si="4"/>
        <v>41153.166666666664</v>
      </c>
      <c r="AX15" s="93">
        <f t="shared" si="4"/>
        <v>41416.400000000001</v>
      </c>
      <c r="AY15" s="93">
        <f t="shared" si="4"/>
        <v>35462.73333333333</v>
      </c>
      <c r="AZ15" s="93">
        <f t="shared" si="4"/>
        <v>28160.666666666668</v>
      </c>
      <c r="BA15" s="93">
        <f t="shared" si="4"/>
        <v>23479.7</v>
      </c>
      <c r="BB15" s="93">
        <f t="shared" si="4"/>
        <v>20846.533333333333</v>
      </c>
      <c r="BC15" s="93">
        <f t="shared" si="4"/>
        <v>17019.066666666666</v>
      </c>
      <c r="BD15" s="93">
        <f t="shared" si="4"/>
        <v>10226.1</v>
      </c>
      <c r="BE15" s="93">
        <f t="shared" si="4"/>
        <v>13907.899999999998</v>
      </c>
      <c r="BF15" s="93">
        <f t="shared" si="4"/>
        <v>13702.7</v>
      </c>
      <c r="BG15" s="93">
        <f t="shared" si="4"/>
        <v>15563.099999999997</v>
      </c>
      <c r="BH15" s="93">
        <f t="shared" si="4"/>
        <v>10916.2</v>
      </c>
      <c r="BI15" s="93">
        <f t="shared" si="4"/>
        <v>10795.599999999999</v>
      </c>
      <c r="BJ15" s="93">
        <f t="shared" si="4"/>
        <v>7061.0999999999995</v>
      </c>
      <c r="BK15" s="93">
        <f t="shared" si="4"/>
        <v>3511.7</v>
      </c>
      <c r="BL15" s="93">
        <f t="shared" si="4"/>
        <v>3996.3</v>
      </c>
      <c r="BM15" s="93">
        <f t="shared" si="4"/>
        <v>3295.7</v>
      </c>
      <c r="BN15" s="93">
        <f t="shared" si="4"/>
        <v>7114.1</v>
      </c>
      <c r="BO15" s="93">
        <f t="shared" ref="BO15:BY15" si="5">+BO13+BO12</f>
        <v>7811</v>
      </c>
      <c r="BP15" s="93">
        <f t="shared" si="5"/>
        <v>6934.1</v>
      </c>
      <c r="BQ15" s="93">
        <f t="shared" si="5"/>
        <v>11846.1</v>
      </c>
      <c r="BR15" s="93">
        <f t="shared" si="5"/>
        <v>10810.300000000001</v>
      </c>
      <c r="BS15" s="93">
        <f t="shared" si="5"/>
        <v>11752.5</v>
      </c>
      <c r="BT15" s="93">
        <f t="shared" si="5"/>
        <v>9622.4000000000015</v>
      </c>
      <c r="BU15" s="93">
        <f t="shared" si="5"/>
        <v>7496.4</v>
      </c>
      <c r="BV15" s="93">
        <f t="shared" si="5"/>
        <v>7680.5</v>
      </c>
      <c r="BW15" s="93">
        <f t="shared" si="5"/>
        <v>5822.0999999999995</v>
      </c>
      <c r="BX15" s="93">
        <f t="shared" si="5"/>
        <v>4819.7000000000007</v>
      </c>
      <c r="BY15" s="93">
        <f t="shared" si="5"/>
        <v>7259.8</v>
      </c>
    </row>
    <row r="17" spans="2:77" x14ac:dyDescent="0.25">
      <c r="B17">
        <v>13898.8</v>
      </c>
      <c r="C17">
        <v>10486.5</v>
      </c>
      <c r="D17">
        <v>10007.299999999999</v>
      </c>
      <c r="E17">
        <v>11720</v>
      </c>
      <c r="F17">
        <v>14634.1</v>
      </c>
      <c r="G17">
        <v>16424.900000000001</v>
      </c>
      <c r="H17">
        <v>15089</v>
      </c>
      <c r="I17">
        <v>13392.6</v>
      </c>
      <c r="J17">
        <v>11030.7</v>
      </c>
      <c r="K17">
        <v>10186.4</v>
      </c>
      <c r="L17">
        <v>11265.5</v>
      </c>
      <c r="M17">
        <v>11663.5</v>
      </c>
      <c r="N17">
        <v>14043</v>
      </c>
      <c r="O17">
        <v>12512.4</v>
      </c>
      <c r="P17">
        <v>12465</v>
      </c>
      <c r="Q17">
        <v>11831.5</v>
      </c>
      <c r="R17">
        <v>14139.6</v>
      </c>
      <c r="S17">
        <v>12366.4</v>
      </c>
      <c r="T17">
        <v>16609.099999999999</v>
      </c>
      <c r="U17">
        <v>14837.7</v>
      </c>
      <c r="V17">
        <v>12360.8</v>
      </c>
      <c r="W17">
        <v>12239.1</v>
      </c>
      <c r="X17">
        <v>12511.2</v>
      </c>
      <c r="Y17">
        <v>13450.2</v>
      </c>
      <c r="Z17">
        <v>15264.4</v>
      </c>
      <c r="AA17">
        <v>12136.5</v>
      </c>
      <c r="AB17">
        <v>12065.1</v>
      </c>
      <c r="AC17">
        <v>14907.9</v>
      </c>
      <c r="AD17">
        <v>16783.599999999999</v>
      </c>
      <c r="AE17">
        <v>15592.5</v>
      </c>
      <c r="AF17">
        <v>17430.8</v>
      </c>
      <c r="AG17">
        <v>16818</v>
      </c>
      <c r="AH17">
        <v>23976.400000000001</v>
      </c>
      <c r="AI17">
        <v>21844.2</v>
      </c>
      <c r="AJ17">
        <v>16870.900000000001</v>
      </c>
      <c r="AK17">
        <v>21499.7</v>
      </c>
      <c r="AL17">
        <v>17922.900000000001</v>
      </c>
      <c r="AM17">
        <v>14755.1</v>
      </c>
      <c r="AN17">
        <v>16444.5</v>
      </c>
      <c r="AO17">
        <v>12016.1</v>
      </c>
      <c r="AP17">
        <v>15832.1</v>
      </c>
      <c r="AQ17">
        <v>14486.1</v>
      </c>
      <c r="AR17">
        <v>17808.899999999998</v>
      </c>
      <c r="AS17">
        <v>19112.100000000002</v>
      </c>
      <c r="AT17">
        <v>21214.400000000001</v>
      </c>
      <c r="AU17">
        <v>21366.1</v>
      </c>
      <c r="AV17">
        <v>21075.3</v>
      </c>
      <c r="AW17">
        <v>17552.8</v>
      </c>
      <c r="AX17">
        <v>14527.800000000001</v>
      </c>
      <c r="AY17">
        <v>15258.800000000001</v>
      </c>
      <c r="AZ17">
        <v>16307.5</v>
      </c>
      <c r="BA17">
        <v>14327.600000000002</v>
      </c>
      <c r="BB17">
        <v>11955.699999999999</v>
      </c>
      <c r="BC17">
        <v>16601.7</v>
      </c>
      <c r="BD17">
        <v>15842.4</v>
      </c>
      <c r="BE17">
        <v>13954.7</v>
      </c>
      <c r="BF17">
        <v>13926.800000000001</v>
      </c>
      <c r="BG17">
        <v>16617.400000000001</v>
      </c>
      <c r="BH17">
        <v>19836.099999999999</v>
      </c>
      <c r="BI17">
        <v>14859.9</v>
      </c>
      <c r="BJ17">
        <v>14621.9</v>
      </c>
      <c r="BK17">
        <v>14586.2</v>
      </c>
      <c r="BL17">
        <v>19175</v>
      </c>
      <c r="BM17">
        <v>14402.5</v>
      </c>
      <c r="BN17">
        <v>16326.8</v>
      </c>
      <c r="BO17">
        <v>13361.9</v>
      </c>
      <c r="BP17">
        <v>16843.8</v>
      </c>
      <c r="BQ17">
        <v>17586.3</v>
      </c>
      <c r="BR17">
        <v>16334.699999999999</v>
      </c>
      <c r="BS17">
        <v>15299.3</v>
      </c>
      <c r="BT17">
        <v>15299.3</v>
      </c>
      <c r="BU17">
        <v>15299.3</v>
      </c>
      <c r="BV17">
        <v>15299.3</v>
      </c>
      <c r="BW17">
        <v>15299.3</v>
      </c>
      <c r="BX17">
        <v>15299.3</v>
      </c>
      <c r="BY17">
        <v>15299.3</v>
      </c>
    </row>
    <row r="18" spans="2:77" x14ac:dyDescent="0.25">
      <c r="B18">
        <v>278.5</v>
      </c>
      <c r="C18">
        <v>815.1</v>
      </c>
      <c r="D18">
        <v>757.4</v>
      </c>
      <c r="E18">
        <v>975.1</v>
      </c>
      <c r="F18">
        <v>825.19999999999993</v>
      </c>
      <c r="G18">
        <v>2888.5</v>
      </c>
      <c r="H18">
        <v>2808.8</v>
      </c>
      <c r="I18">
        <v>2847.5</v>
      </c>
      <c r="J18">
        <v>2747.4</v>
      </c>
      <c r="K18">
        <v>2724.8</v>
      </c>
      <c r="L18">
        <v>2606.7000000000003</v>
      </c>
      <c r="M18">
        <v>2405</v>
      </c>
      <c r="N18">
        <v>703.9</v>
      </c>
      <c r="O18">
        <v>2799.5</v>
      </c>
      <c r="P18">
        <v>2703.8999999999996</v>
      </c>
      <c r="Q18">
        <v>4440</v>
      </c>
      <c r="R18">
        <v>3389.2</v>
      </c>
      <c r="S18">
        <v>3532.8</v>
      </c>
      <c r="T18">
        <v>1893.2999999999997</v>
      </c>
      <c r="U18">
        <v>1810.4333333333334</v>
      </c>
      <c r="V18">
        <v>1749.2666666666669</v>
      </c>
      <c r="W18">
        <v>1631.3000000000002</v>
      </c>
      <c r="X18">
        <v>1568.8333333333335</v>
      </c>
      <c r="Y18">
        <v>2718.8666666666668</v>
      </c>
      <c r="Z18">
        <v>2718</v>
      </c>
      <c r="AA18">
        <v>2418.5500000000002</v>
      </c>
      <c r="AB18">
        <v>4066.7999999999997</v>
      </c>
      <c r="AC18">
        <v>4006.65</v>
      </c>
      <c r="AD18">
        <v>3862.7</v>
      </c>
      <c r="AE18">
        <v>1378.75</v>
      </c>
      <c r="AF18">
        <v>1326.5</v>
      </c>
      <c r="AG18">
        <v>615.29999999999995</v>
      </c>
      <c r="AH18">
        <v>644.5</v>
      </c>
      <c r="AI18">
        <v>620.50000000000011</v>
      </c>
      <c r="AJ18">
        <v>660.9000000000002</v>
      </c>
      <c r="AK18">
        <v>648.30000000000007</v>
      </c>
      <c r="AL18">
        <v>583.4</v>
      </c>
      <c r="AM18">
        <v>586.41666666666663</v>
      </c>
      <c r="AN18">
        <v>588.93333333333339</v>
      </c>
      <c r="AO18">
        <v>1361.25</v>
      </c>
      <c r="AP18">
        <v>2389.2666666666664</v>
      </c>
      <c r="AQ18">
        <v>1378.4833333333333</v>
      </c>
      <c r="AR18">
        <v>1345.1999999999998</v>
      </c>
      <c r="AS18">
        <v>3365.5333333333328</v>
      </c>
      <c r="AT18">
        <v>1490.4666666666667</v>
      </c>
      <c r="AU18">
        <v>1451.8</v>
      </c>
      <c r="AV18">
        <v>1312.4333333333334</v>
      </c>
      <c r="AW18">
        <v>1047.5666666666666</v>
      </c>
      <c r="AX18">
        <v>34742</v>
      </c>
      <c r="AY18">
        <v>35431.683333333334</v>
      </c>
      <c r="AZ18">
        <v>37150.366666666669</v>
      </c>
      <c r="BA18">
        <v>37462.549999999996</v>
      </c>
      <c r="BB18">
        <v>35737.533333333333</v>
      </c>
      <c r="BC18">
        <v>34864.416666666664</v>
      </c>
      <c r="BD18">
        <v>33125.199999999997</v>
      </c>
      <c r="BE18">
        <v>34312.1</v>
      </c>
      <c r="BF18">
        <v>33989.927777777775</v>
      </c>
      <c r="BG18">
        <v>33453.519444444442</v>
      </c>
      <c r="BH18">
        <v>35021.120370370372</v>
      </c>
      <c r="BI18">
        <v>41552.560802469154</v>
      </c>
      <c r="BJ18">
        <v>35426.800000000003</v>
      </c>
      <c r="BK18">
        <v>35075.716666666667</v>
      </c>
      <c r="BL18">
        <v>33799.533333333333</v>
      </c>
      <c r="BM18">
        <v>34977.950000000004</v>
      </c>
      <c r="BN18">
        <v>38609.566666666666</v>
      </c>
      <c r="BO18">
        <v>40967.78333333334</v>
      </c>
      <c r="BP18">
        <v>36209.599999999999</v>
      </c>
      <c r="BQ18">
        <v>36564.633333333331</v>
      </c>
      <c r="BR18">
        <v>31431.666666666664</v>
      </c>
      <c r="BS18">
        <v>31521.1</v>
      </c>
      <c r="BT18">
        <v>31803.600000000002</v>
      </c>
      <c r="BU18">
        <v>32075.599999999999</v>
      </c>
      <c r="BV18">
        <v>22418.9</v>
      </c>
      <c r="BW18">
        <v>22950.100000000002</v>
      </c>
      <c r="BX18">
        <v>22831.7</v>
      </c>
      <c r="BY18">
        <v>27491.7</v>
      </c>
    </row>
    <row r="19" spans="2:77" x14ac:dyDescent="0.25">
      <c r="B19">
        <f>+B17+B18</f>
        <v>14177.3</v>
      </c>
      <c r="C19" s="93">
        <f t="shared" ref="C19:BN19" si="6">+C17+C18</f>
        <v>11301.6</v>
      </c>
      <c r="D19" s="93">
        <f t="shared" si="6"/>
        <v>10764.699999999999</v>
      </c>
      <c r="E19" s="93">
        <f t="shared" si="6"/>
        <v>12695.1</v>
      </c>
      <c r="F19" s="93">
        <f t="shared" si="6"/>
        <v>15459.300000000001</v>
      </c>
      <c r="G19" s="93">
        <f t="shared" si="6"/>
        <v>19313.400000000001</v>
      </c>
      <c r="H19" s="93">
        <f t="shared" si="6"/>
        <v>17897.8</v>
      </c>
      <c r="I19" s="93">
        <f t="shared" si="6"/>
        <v>16240.1</v>
      </c>
      <c r="J19" s="93">
        <f t="shared" si="6"/>
        <v>13778.1</v>
      </c>
      <c r="K19" s="93">
        <f t="shared" si="6"/>
        <v>12911.2</v>
      </c>
      <c r="L19" s="93">
        <f t="shared" si="6"/>
        <v>13872.2</v>
      </c>
      <c r="M19" s="93">
        <f t="shared" si="6"/>
        <v>14068.5</v>
      </c>
      <c r="N19" s="93">
        <f t="shared" si="6"/>
        <v>14746.9</v>
      </c>
      <c r="O19" s="93">
        <f t="shared" si="6"/>
        <v>15311.9</v>
      </c>
      <c r="P19" s="93">
        <f t="shared" si="6"/>
        <v>15168.9</v>
      </c>
      <c r="Q19" s="93">
        <f t="shared" si="6"/>
        <v>16271.5</v>
      </c>
      <c r="R19" s="93">
        <f t="shared" si="6"/>
        <v>17528.8</v>
      </c>
      <c r="S19" s="93">
        <f t="shared" si="6"/>
        <v>15899.2</v>
      </c>
      <c r="T19" s="93">
        <f t="shared" si="6"/>
        <v>18502.399999999998</v>
      </c>
      <c r="U19" s="93">
        <f t="shared" si="6"/>
        <v>16648.133333333335</v>
      </c>
      <c r="V19" s="93">
        <f t="shared" si="6"/>
        <v>14110.066666666666</v>
      </c>
      <c r="W19" s="93">
        <f t="shared" si="6"/>
        <v>13870.400000000001</v>
      </c>
      <c r="X19" s="93">
        <f t="shared" si="6"/>
        <v>14080.033333333335</v>
      </c>
      <c r="Y19" s="93">
        <f t="shared" si="6"/>
        <v>16169.066666666668</v>
      </c>
      <c r="Z19" s="93">
        <f t="shared" si="6"/>
        <v>17982.400000000001</v>
      </c>
      <c r="AA19" s="93">
        <f t="shared" si="6"/>
        <v>14555.05</v>
      </c>
      <c r="AB19" s="93">
        <f t="shared" si="6"/>
        <v>16131.9</v>
      </c>
      <c r="AC19" s="93">
        <f t="shared" si="6"/>
        <v>18914.55</v>
      </c>
      <c r="AD19" s="93">
        <f t="shared" si="6"/>
        <v>20646.3</v>
      </c>
      <c r="AE19" s="93">
        <f t="shared" si="6"/>
        <v>16971.25</v>
      </c>
      <c r="AF19" s="93">
        <f t="shared" si="6"/>
        <v>18757.3</v>
      </c>
      <c r="AG19" s="93">
        <f t="shared" si="6"/>
        <v>17433.3</v>
      </c>
      <c r="AH19" s="93">
        <f t="shared" si="6"/>
        <v>24620.9</v>
      </c>
      <c r="AI19" s="93">
        <f t="shared" si="6"/>
        <v>22464.7</v>
      </c>
      <c r="AJ19" s="93">
        <f t="shared" si="6"/>
        <v>17531.800000000003</v>
      </c>
      <c r="AK19" s="93">
        <f t="shared" si="6"/>
        <v>22148</v>
      </c>
      <c r="AL19" s="93">
        <f t="shared" si="6"/>
        <v>18506.300000000003</v>
      </c>
      <c r="AM19" s="93">
        <f t="shared" si="6"/>
        <v>15341.516666666666</v>
      </c>
      <c r="AN19" s="93">
        <f t="shared" si="6"/>
        <v>17033.433333333334</v>
      </c>
      <c r="AO19" s="93">
        <f t="shared" si="6"/>
        <v>13377.35</v>
      </c>
      <c r="AP19" s="93">
        <f t="shared" si="6"/>
        <v>18221.366666666669</v>
      </c>
      <c r="AQ19" s="93">
        <f t="shared" si="6"/>
        <v>15864.583333333334</v>
      </c>
      <c r="AR19" s="93">
        <f t="shared" si="6"/>
        <v>19154.099999999999</v>
      </c>
      <c r="AS19" s="93">
        <f t="shared" si="6"/>
        <v>22477.633333333335</v>
      </c>
      <c r="AT19" s="93">
        <f t="shared" si="6"/>
        <v>22704.866666666669</v>
      </c>
      <c r="AU19" s="93">
        <f t="shared" si="6"/>
        <v>22817.899999999998</v>
      </c>
      <c r="AV19" s="93">
        <f t="shared" si="6"/>
        <v>22387.733333333334</v>
      </c>
      <c r="AW19" s="93">
        <f t="shared" si="6"/>
        <v>18600.366666666665</v>
      </c>
      <c r="AX19" s="93">
        <f t="shared" si="6"/>
        <v>49269.8</v>
      </c>
      <c r="AY19" s="93">
        <f t="shared" si="6"/>
        <v>50690.483333333337</v>
      </c>
      <c r="AZ19" s="93">
        <f t="shared" si="6"/>
        <v>53457.866666666669</v>
      </c>
      <c r="BA19" s="93">
        <f t="shared" si="6"/>
        <v>51790.149999999994</v>
      </c>
      <c r="BB19" s="93">
        <f t="shared" si="6"/>
        <v>47693.23333333333</v>
      </c>
      <c r="BC19" s="93">
        <f t="shared" si="6"/>
        <v>51466.116666666669</v>
      </c>
      <c r="BD19" s="93">
        <f t="shared" si="6"/>
        <v>48967.6</v>
      </c>
      <c r="BE19" s="93">
        <f t="shared" si="6"/>
        <v>48266.8</v>
      </c>
      <c r="BF19" s="93">
        <f t="shared" si="6"/>
        <v>47916.727777777778</v>
      </c>
      <c r="BG19" s="93">
        <f t="shared" si="6"/>
        <v>50070.919444444444</v>
      </c>
      <c r="BH19" s="93">
        <f t="shared" si="6"/>
        <v>54857.220370370371</v>
      </c>
      <c r="BI19" s="93">
        <f t="shared" si="6"/>
        <v>56412.460802469155</v>
      </c>
      <c r="BJ19" s="93">
        <f t="shared" si="6"/>
        <v>50048.700000000004</v>
      </c>
      <c r="BK19" s="93">
        <f t="shared" si="6"/>
        <v>49661.916666666672</v>
      </c>
      <c r="BL19" s="93">
        <f t="shared" si="6"/>
        <v>52974.533333333333</v>
      </c>
      <c r="BM19" s="93">
        <f t="shared" si="6"/>
        <v>49380.450000000004</v>
      </c>
      <c r="BN19" s="93">
        <f t="shared" si="6"/>
        <v>54936.366666666669</v>
      </c>
      <c r="BO19" s="93">
        <f t="shared" ref="BO19:BY19" si="7">+BO17+BO18</f>
        <v>54329.683333333342</v>
      </c>
      <c r="BP19" s="93">
        <f t="shared" si="7"/>
        <v>53053.399999999994</v>
      </c>
      <c r="BQ19" s="93">
        <f t="shared" si="7"/>
        <v>54150.933333333334</v>
      </c>
      <c r="BR19" s="93">
        <f t="shared" si="7"/>
        <v>47766.366666666661</v>
      </c>
      <c r="BS19" s="93">
        <f t="shared" si="7"/>
        <v>46820.399999999994</v>
      </c>
      <c r="BT19" s="93">
        <f t="shared" si="7"/>
        <v>47102.9</v>
      </c>
      <c r="BU19" s="93">
        <f t="shared" si="7"/>
        <v>47374.899999999994</v>
      </c>
      <c r="BV19" s="93">
        <f t="shared" si="7"/>
        <v>37718.199999999997</v>
      </c>
      <c r="BW19" s="93">
        <f t="shared" si="7"/>
        <v>38249.4</v>
      </c>
      <c r="BX19" s="93">
        <f t="shared" si="7"/>
        <v>38131</v>
      </c>
      <c r="BY19" s="93">
        <f t="shared" si="7"/>
        <v>42791</v>
      </c>
    </row>
    <row r="21" spans="2:77" x14ac:dyDescent="0.25">
      <c r="B21">
        <v>9530.2000000000007</v>
      </c>
      <c r="C21">
        <v>8411.5000000000018</v>
      </c>
      <c r="D21">
        <v>8007.7000000000007</v>
      </c>
      <c r="E21">
        <v>7014.9</v>
      </c>
      <c r="F21">
        <v>5603.7000000000007</v>
      </c>
      <c r="G21">
        <v>5517.0000000000009</v>
      </c>
      <c r="H21">
        <v>5690.5</v>
      </c>
      <c r="I21">
        <v>9106.4</v>
      </c>
      <c r="J21">
        <v>11391.299999999997</v>
      </c>
      <c r="K21">
        <v>9406.0999999999985</v>
      </c>
      <c r="L21">
        <v>5890</v>
      </c>
      <c r="M21">
        <v>7828.8000000000011</v>
      </c>
      <c r="N21">
        <v>4904.8999999999996</v>
      </c>
      <c r="O21">
        <v>6197.4</v>
      </c>
      <c r="P21">
        <v>11869.4</v>
      </c>
      <c r="Q21">
        <v>12271.2</v>
      </c>
      <c r="R21">
        <v>14249.199999999999</v>
      </c>
      <c r="S21">
        <v>15410.199999999999</v>
      </c>
      <c r="T21">
        <v>17075.2</v>
      </c>
      <c r="U21">
        <v>18574.099999999999</v>
      </c>
      <c r="V21">
        <v>27143.7</v>
      </c>
      <c r="W21">
        <v>25756.2</v>
      </c>
      <c r="X21">
        <v>23959.3</v>
      </c>
      <c r="Y21">
        <v>24183.500000000004</v>
      </c>
      <c r="Z21">
        <v>24933.800000000003</v>
      </c>
      <c r="AA21">
        <v>25289.400000000005</v>
      </c>
      <c r="AB21">
        <v>26096.700000000004</v>
      </c>
      <c r="AC21">
        <v>27769.599999999999</v>
      </c>
      <c r="AD21">
        <v>28340.3</v>
      </c>
      <c r="AE21">
        <v>29693.100000000002</v>
      </c>
      <c r="AF21">
        <v>31135.9</v>
      </c>
      <c r="AG21">
        <v>30464.649999999998</v>
      </c>
      <c r="AH21">
        <v>32077.5</v>
      </c>
      <c r="AI21">
        <v>36679.75</v>
      </c>
      <c r="AJ21">
        <v>36419.199999999997</v>
      </c>
      <c r="AK21">
        <v>36513.449999999997</v>
      </c>
      <c r="AL21">
        <v>36671.5</v>
      </c>
      <c r="AM21">
        <v>36630.083333333328</v>
      </c>
      <c r="AN21">
        <v>36544.566666666666</v>
      </c>
      <c r="AO21">
        <v>36210.950000000004</v>
      </c>
      <c r="AP21">
        <v>36410.833333333336</v>
      </c>
      <c r="AQ21">
        <v>38882.816666666673</v>
      </c>
      <c r="AR21">
        <v>42512.800000000003</v>
      </c>
      <c r="AS21">
        <v>46913.033333333333</v>
      </c>
      <c r="AT21">
        <v>46942.366666666661</v>
      </c>
      <c r="AU21">
        <v>44577.399999999994</v>
      </c>
      <c r="AV21">
        <v>42157.933333333334</v>
      </c>
      <c r="AW21">
        <v>41084.466666666667</v>
      </c>
      <c r="AX21">
        <v>41347.700000000004</v>
      </c>
      <c r="AY21">
        <v>35394.033333333333</v>
      </c>
      <c r="AZ21">
        <v>28091.966666666667</v>
      </c>
      <c r="BA21">
        <v>23411</v>
      </c>
      <c r="BB21">
        <v>20777.833333333332</v>
      </c>
      <c r="BC21">
        <v>16950.366666666665</v>
      </c>
      <c r="BD21">
        <v>10157.4</v>
      </c>
      <c r="BE21">
        <v>13775.099999999999</v>
      </c>
      <c r="BF21">
        <v>13569.900000000001</v>
      </c>
      <c r="BG21">
        <v>15430.299999999997</v>
      </c>
      <c r="BH21">
        <v>10783.400000000001</v>
      </c>
      <c r="BI21">
        <v>10662.8</v>
      </c>
      <c r="BJ21">
        <v>6928.2999999999993</v>
      </c>
      <c r="BK21">
        <v>3378.8999999999996</v>
      </c>
      <c r="BL21">
        <v>3863.5</v>
      </c>
      <c r="BM21">
        <v>3163.7</v>
      </c>
      <c r="BN21">
        <v>6982.1</v>
      </c>
      <c r="BO21">
        <v>7679</v>
      </c>
      <c r="BP21">
        <v>6802.1</v>
      </c>
      <c r="BQ21">
        <v>11714.1</v>
      </c>
      <c r="BR21">
        <v>10678.300000000001</v>
      </c>
      <c r="BS21">
        <v>11620.5</v>
      </c>
      <c r="BT21">
        <v>9490.4000000000015</v>
      </c>
      <c r="BU21">
        <v>7364.4</v>
      </c>
      <c r="BV21">
        <v>7548.5</v>
      </c>
      <c r="BW21">
        <v>5690.0999999999995</v>
      </c>
      <c r="BX21">
        <v>4687.7000000000007</v>
      </c>
      <c r="BY21">
        <v>7130</v>
      </c>
    </row>
    <row r="22" spans="2:77" x14ac:dyDescent="0.25">
      <c r="B22">
        <v>72.599999999999994</v>
      </c>
      <c r="C22">
        <v>72.599999999999994</v>
      </c>
      <c r="D22">
        <v>72.599999999999994</v>
      </c>
      <c r="E22">
        <v>72.599999999999994</v>
      </c>
      <c r="F22">
        <v>72.599999999999994</v>
      </c>
      <c r="G22">
        <v>72.599999999999994</v>
      </c>
      <c r="H22">
        <v>72.599999999999994</v>
      </c>
      <c r="I22">
        <v>72.599999999999994</v>
      </c>
      <c r="J22">
        <v>72.599999999999994</v>
      </c>
      <c r="K22">
        <v>72.599999999999994</v>
      </c>
      <c r="L22">
        <v>72.599999999999994</v>
      </c>
      <c r="M22">
        <v>72.599999999999994</v>
      </c>
      <c r="N22">
        <v>72.599999999999994</v>
      </c>
      <c r="O22">
        <v>72.599999999999994</v>
      </c>
      <c r="P22">
        <v>72.599999999999994</v>
      </c>
      <c r="Q22">
        <v>72.599999999999994</v>
      </c>
      <c r="R22">
        <v>72.599999999999994</v>
      </c>
      <c r="S22">
        <v>72.599999999999994</v>
      </c>
      <c r="T22">
        <v>72.599999999999994</v>
      </c>
      <c r="U22">
        <v>72.599999999999994</v>
      </c>
      <c r="V22">
        <v>72.599999999999994</v>
      </c>
      <c r="W22">
        <v>72.599999999999994</v>
      </c>
      <c r="X22">
        <v>72.599999999999994</v>
      </c>
      <c r="Y22">
        <v>72.599999999999994</v>
      </c>
      <c r="Z22">
        <v>62.599999999999994</v>
      </c>
      <c r="AA22">
        <v>62.599999999999994</v>
      </c>
      <c r="AB22">
        <v>62.599999999999994</v>
      </c>
      <c r="AC22">
        <v>62.599999999999994</v>
      </c>
      <c r="AD22">
        <v>62.599999999999994</v>
      </c>
      <c r="AE22">
        <v>62.599999999999994</v>
      </c>
      <c r="AF22">
        <v>62.599999999999994</v>
      </c>
      <c r="AG22">
        <v>62.599999999999994</v>
      </c>
      <c r="AH22">
        <v>62.599999999999994</v>
      </c>
      <c r="AI22">
        <v>62.599999999999994</v>
      </c>
      <c r="AJ22">
        <v>62.599999999999994</v>
      </c>
      <c r="AK22">
        <v>62.599999999999994</v>
      </c>
      <c r="AL22">
        <v>62.599999999999994</v>
      </c>
      <c r="AM22">
        <v>62.599999999999994</v>
      </c>
      <c r="AN22">
        <v>62.599999999999994</v>
      </c>
      <c r="AO22">
        <v>62.599999999999994</v>
      </c>
      <c r="AP22">
        <v>62.599999999999994</v>
      </c>
      <c r="AQ22">
        <v>62.599999999999994</v>
      </c>
      <c r="AR22">
        <v>68.7</v>
      </c>
      <c r="AS22">
        <v>68.7</v>
      </c>
      <c r="AT22">
        <v>68.7</v>
      </c>
      <c r="AU22">
        <v>68.7</v>
      </c>
      <c r="AV22">
        <v>68.7</v>
      </c>
      <c r="AW22">
        <v>68.7</v>
      </c>
      <c r="AX22">
        <v>68.7</v>
      </c>
      <c r="AY22">
        <v>68.7</v>
      </c>
      <c r="AZ22">
        <v>68.7</v>
      </c>
      <c r="BA22">
        <v>68.7</v>
      </c>
      <c r="BB22">
        <v>68.7</v>
      </c>
      <c r="BC22">
        <v>68.7</v>
      </c>
      <c r="BD22">
        <v>68.7</v>
      </c>
      <c r="BE22">
        <v>132.80000000000001</v>
      </c>
      <c r="BF22">
        <v>132.80000000000001</v>
      </c>
      <c r="BG22">
        <v>132.80000000000001</v>
      </c>
      <c r="BH22">
        <v>132.80000000000001</v>
      </c>
      <c r="BI22">
        <v>132.80000000000001</v>
      </c>
      <c r="BJ22">
        <v>132.80000000000001</v>
      </c>
      <c r="BK22">
        <v>132.80000000000001</v>
      </c>
      <c r="BL22">
        <v>132.80000000000001</v>
      </c>
      <c r="BM22">
        <v>132</v>
      </c>
      <c r="BN22">
        <v>132</v>
      </c>
      <c r="BO22">
        <v>132</v>
      </c>
      <c r="BP22">
        <v>132</v>
      </c>
      <c r="BQ22">
        <v>132</v>
      </c>
      <c r="BR22">
        <v>132</v>
      </c>
      <c r="BS22">
        <v>132</v>
      </c>
      <c r="BT22">
        <v>132</v>
      </c>
      <c r="BU22">
        <v>132</v>
      </c>
      <c r="BV22">
        <v>132</v>
      </c>
      <c r="BW22">
        <v>132</v>
      </c>
      <c r="BX22">
        <v>132</v>
      </c>
      <c r="BY22">
        <v>129.80000000000001</v>
      </c>
    </row>
    <row r="23" spans="2:77" x14ac:dyDescent="0.25">
      <c r="B23">
        <f>+B21+B22</f>
        <v>9602.8000000000011</v>
      </c>
      <c r="C23" s="93">
        <f t="shared" ref="C23:BN23" si="8">+C21+C22</f>
        <v>8484.1000000000022</v>
      </c>
      <c r="D23" s="93">
        <f t="shared" si="8"/>
        <v>8080.3000000000011</v>
      </c>
      <c r="E23" s="93">
        <f t="shared" si="8"/>
        <v>7087.5</v>
      </c>
      <c r="F23" s="93">
        <f t="shared" si="8"/>
        <v>5676.3000000000011</v>
      </c>
      <c r="G23" s="93">
        <f t="shared" si="8"/>
        <v>5589.6000000000013</v>
      </c>
      <c r="H23" s="93">
        <f t="shared" si="8"/>
        <v>5763.1</v>
      </c>
      <c r="I23" s="93">
        <f t="shared" si="8"/>
        <v>9179</v>
      </c>
      <c r="J23" s="93">
        <f t="shared" si="8"/>
        <v>11463.899999999998</v>
      </c>
      <c r="K23" s="93">
        <f t="shared" si="8"/>
        <v>9478.6999999999989</v>
      </c>
      <c r="L23" s="93">
        <f t="shared" si="8"/>
        <v>5962.6</v>
      </c>
      <c r="M23" s="93">
        <f t="shared" si="8"/>
        <v>7901.4000000000015</v>
      </c>
      <c r="N23" s="93">
        <f t="shared" si="8"/>
        <v>4977.5</v>
      </c>
      <c r="O23" s="93">
        <f t="shared" si="8"/>
        <v>6270</v>
      </c>
      <c r="P23" s="93">
        <f t="shared" si="8"/>
        <v>11942</v>
      </c>
      <c r="Q23" s="93">
        <f t="shared" si="8"/>
        <v>12343.800000000001</v>
      </c>
      <c r="R23" s="93">
        <f t="shared" si="8"/>
        <v>14321.8</v>
      </c>
      <c r="S23" s="93">
        <f t="shared" si="8"/>
        <v>15482.8</v>
      </c>
      <c r="T23" s="93">
        <f t="shared" si="8"/>
        <v>17147.8</v>
      </c>
      <c r="U23" s="93">
        <f t="shared" si="8"/>
        <v>18646.699999999997</v>
      </c>
      <c r="V23" s="93">
        <f t="shared" si="8"/>
        <v>27216.3</v>
      </c>
      <c r="W23" s="93">
        <f t="shared" si="8"/>
        <v>25828.799999999999</v>
      </c>
      <c r="X23" s="93">
        <f t="shared" si="8"/>
        <v>24031.899999999998</v>
      </c>
      <c r="Y23" s="93">
        <f t="shared" si="8"/>
        <v>24256.100000000002</v>
      </c>
      <c r="Z23" s="93">
        <f t="shared" si="8"/>
        <v>24996.400000000001</v>
      </c>
      <c r="AA23" s="93">
        <f t="shared" si="8"/>
        <v>25352.000000000004</v>
      </c>
      <c r="AB23" s="93">
        <f t="shared" si="8"/>
        <v>26159.300000000003</v>
      </c>
      <c r="AC23" s="93">
        <f t="shared" si="8"/>
        <v>27832.199999999997</v>
      </c>
      <c r="AD23" s="93">
        <f t="shared" si="8"/>
        <v>28402.899999999998</v>
      </c>
      <c r="AE23" s="93">
        <f t="shared" si="8"/>
        <v>29755.7</v>
      </c>
      <c r="AF23" s="93">
        <f t="shared" si="8"/>
        <v>31198.5</v>
      </c>
      <c r="AG23" s="93">
        <f t="shared" si="8"/>
        <v>30527.249999999996</v>
      </c>
      <c r="AH23" s="93">
        <f t="shared" si="8"/>
        <v>32140.1</v>
      </c>
      <c r="AI23" s="93">
        <f t="shared" si="8"/>
        <v>36742.35</v>
      </c>
      <c r="AJ23" s="93">
        <f t="shared" si="8"/>
        <v>36481.799999999996</v>
      </c>
      <c r="AK23" s="93">
        <f t="shared" si="8"/>
        <v>36576.049999999996</v>
      </c>
      <c r="AL23" s="93">
        <f t="shared" si="8"/>
        <v>36734.1</v>
      </c>
      <c r="AM23" s="93">
        <f t="shared" si="8"/>
        <v>36692.683333333327</v>
      </c>
      <c r="AN23" s="93">
        <f t="shared" si="8"/>
        <v>36607.166666666664</v>
      </c>
      <c r="AO23" s="93">
        <f t="shared" si="8"/>
        <v>36273.550000000003</v>
      </c>
      <c r="AP23" s="93">
        <f t="shared" si="8"/>
        <v>36473.433333333334</v>
      </c>
      <c r="AQ23" s="93">
        <f t="shared" si="8"/>
        <v>38945.416666666672</v>
      </c>
      <c r="AR23" s="93">
        <f t="shared" si="8"/>
        <v>42581.5</v>
      </c>
      <c r="AS23" s="93">
        <f t="shared" si="8"/>
        <v>46981.73333333333</v>
      </c>
      <c r="AT23" s="93">
        <f t="shared" si="8"/>
        <v>47011.066666666658</v>
      </c>
      <c r="AU23" s="93">
        <f t="shared" si="8"/>
        <v>44646.099999999991</v>
      </c>
      <c r="AV23" s="93">
        <f t="shared" si="8"/>
        <v>42226.633333333331</v>
      </c>
      <c r="AW23" s="93">
        <f t="shared" si="8"/>
        <v>41153.166666666664</v>
      </c>
      <c r="AX23" s="93">
        <f t="shared" si="8"/>
        <v>41416.400000000001</v>
      </c>
      <c r="AY23" s="93">
        <f t="shared" si="8"/>
        <v>35462.73333333333</v>
      </c>
      <c r="AZ23" s="93">
        <f t="shared" si="8"/>
        <v>28160.666666666668</v>
      </c>
      <c r="BA23" s="93">
        <f t="shared" si="8"/>
        <v>23479.7</v>
      </c>
      <c r="BB23" s="93">
        <f t="shared" si="8"/>
        <v>20846.533333333333</v>
      </c>
      <c r="BC23" s="93">
        <f t="shared" si="8"/>
        <v>17019.066666666666</v>
      </c>
      <c r="BD23" s="93">
        <f t="shared" si="8"/>
        <v>10226.1</v>
      </c>
      <c r="BE23" s="93">
        <f t="shared" si="8"/>
        <v>13907.899999999998</v>
      </c>
      <c r="BF23" s="93">
        <f t="shared" si="8"/>
        <v>13702.7</v>
      </c>
      <c r="BG23" s="93">
        <f t="shared" si="8"/>
        <v>15563.099999999997</v>
      </c>
      <c r="BH23" s="93">
        <f t="shared" si="8"/>
        <v>10916.2</v>
      </c>
      <c r="BI23" s="93">
        <f t="shared" si="8"/>
        <v>10795.599999999999</v>
      </c>
      <c r="BJ23" s="93">
        <f t="shared" si="8"/>
        <v>7061.0999999999995</v>
      </c>
      <c r="BK23" s="93">
        <f t="shared" si="8"/>
        <v>3511.7</v>
      </c>
      <c r="BL23" s="93">
        <f t="shared" si="8"/>
        <v>3996.3</v>
      </c>
      <c r="BM23" s="93">
        <f t="shared" si="8"/>
        <v>3295.7</v>
      </c>
      <c r="BN23" s="93">
        <f t="shared" si="8"/>
        <v>7114.1</v>
      </c>
      <c r="BO23" s="93">
        <f t="shared" ref="BO23:BY23" si="9">+BO21+BO22</f>
        <v>7811</v>
      </c>
      <c r="BP23" s="93">
        <f t="shared" si="9"/>
        <v>6934.1</v>
      </c>
      <c r="BQ23" s="93">
        <f t="shared" si="9"/>
        <v>11846.1</v>
      </c>
      <c r="BR23" s="93">
        <f t="shared" si="9"/>
        <v>10810.300000000001</v>
      </c>
      <c r="BS23" s="93">
        <f t="shared" si="9"/>
        <v>11752.5</v>
      </c>
      <c r="BT23" s="93">
        <f t="shared" si="9"/>
        <v>9622.4000000000015</v>
      </c>
      <c r="BU23" s="93">
        <f t="shared" si="9"/>
        <v>7496.4</v>
      </c>
      <c r="BV23" s="93">
        <f t="shared" si="9"/>
        <v>7680.5</v>
      </c>
      <c r="BW23" s="93">
        <f t="shared" si="9"/>
        <v>5822.0999999999995</v>
      </c>
      <c r="BX23" s="93">
        <f t="shared" si="9"/>
        <v>4819.7000000000007</v>
      </c>
      <c r="BY23" s="93">
        <f t="shared" si="9"/>
        <v>7259.8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ii6-1sitfinactif</vt:lpstr>
      <vt:lpstr>Sheet1</vt:lpstr>
      <vt:lpstr>'ii6-1sitfinactif'!Zone_d_impression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2017-07-11T06:10:44Z</cp:lastPrinted>
  <dcterms:created xsi:type="dcterms:W3CDTF">2000-09-13T06:19:58Z</dcterms:created>
  <dcterms:modified xsi:type="dcterms:W3CDTF">2017-07-27T08:30:06Z</dcterms:modified>
</cp:coreProperties>
</file>