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TABLEAUX STATISTIQUE\MB 02 2023 ANGL\"/>
    </mc:Choice>
  </mc:AlternateContent>
  <bookViews>
    <workbookView xWindow="0" yWindow="0" windowWidth="17970" windowHeight="6120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58" i="4" l="1"/>
  <c r="F58" i="4"/>
  <c r="G58" i="4" s="1"/>
  <c r="N161" i="3"/>
  <c r="G161" i="3"/>
  <c r="F161" i="3"/>
  <c r="O161" i="3" l="1"/>
  <c r="O58" i="4"/>
  <c r="N57" i="4" l="1"/>
  <c r="F57" i="4"/>
  <c r="G57" i="4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F156" i="3"/>
  <c r="G156" i="3" s="1"/>
  <c r="O57" i="4" l="1"/>
  <c r="O158" i="3"/>
  <c r="O160" i="3"/>
  <c r="O159" i="3"/>
  <c r="O156" i="3"/>
  <c r="O157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F150" i="3"/>
  <c r="G150" i="3" s="1"/>
  <c r="N149" i="3"/>
  <c r="G149" i="3"/>
  <c r="N148" i="3"/>
  <c r="G148" i="3"/>
  <c r="N147" i="3"/>
  <c r="G147" i="3"/>
  <c r="N146" i="3"/>
  <c r="G146" i="3"/>
  <c r="N145" i="3"/>
  <c r="G145" i="3"/>
  <c r="N144" i="3"/>
  <c r="G144" i="3"/>
  <c r="O146" i="3" l="1"/>
  <c r="O148" i="3"/>
  <c r="O18" i="5"/>
  <c r="O54" i="4"/>
  <c r="O53" i="4"/>
  <c r="O55" i="4"/>
  <c r="O56" i="4"/>
  <c r="O153" i="3"/>
  <c r="O155" i="3"/>
  <c r="O144" i="3"/>
  <c r="O151" i="3"/>
  <c r="O149" i="3"/>
  <c r="O145" i="3"/>
  <c r="O147" i="3"/>
  <c r="O150" i="3"/>
  <c r="O154" i="3"/>
  <c r="O152" i="3"/>
  <c r="N52" i="4" l="1"/>
  <c r="G52" i="4"/>
  <c r="N51" i="4"/>
  <c r="G51" i="4"/>
  <c r="N143" i="3"/>
  <c r="G143" i="3"/>
  <c r="N142" i="3"/>
  <c r="G142" i="3"/>
  <c r="N141" i="3"/>
  <c r="G141" i="3"/>
  <c r="N140" i="3"/>
  <c r="G140" i="3"/>
  <c r="N139" i="3"/>
  <c r="G139" i="3"/>
  <c r="N138" i="3"/>
  <c r="G138" i="3"/>
  <c r="O143" i="3" l="1"/>
  <c r="O142" i="3"/>
  <c r="O138" i="3"/>
  <c r="O51" i="4"/>
  <c r="O52" i="4"/>
  <c r="O140" i="3"/>
  <c r="O139" i="3"/>
  <c r="O141" i="3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47" i="3" l="1"/>
  <c r="O63" i="3"/>
  <c r="O71" i="3"/>
  <c r="O79" i="3"/>
  <c r="O87" i="3"/>
  <c r="O91" i="3"/>
  <c r="O99" i="3"/>
  <c r="O89" i="3"/>
  <c r="O55" i="3"/>
  <c r="O103" i="3"/>
  <c r="O107" i="3"/>
  <c r="O111" i="3"/>
  <c r="O115" i="3"/>
  <c r="O17" i="5"/>
  <c r="O120" i="3"/>
  <c r="O76" i="3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<sst xmlns="http://schemas.openxmlformats.org/spreadsheetml/2006/main" count="149" uniqueCount="79">
  <si>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</si>
  <si>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</si>
  <si>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</si>
  <si>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</si>
  <si>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</si>
  <si>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</si>
  <si>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</si>
  <si>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</si>
  <si>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</si>
  <si>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</si>
  <si>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</si>
  <si>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</si>
  <si>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</si>
  <si>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</si>
  <si>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</si>
  <si>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</si>
  <si>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</si>
  <si>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</si>
  <si>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</si>
  <si>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</si>
  <si>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</si>
  <si>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</si>
  <si>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</si>
  <si>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</si>
  <si>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</si>
  <si>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</si>
  <si>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</si>
  <si>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</si>
  <si>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</si>
  <si>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</si>
  <si>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</si>
  <si>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</si>
  <si>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</si>
  <si>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</si>
  <si>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</si>
  <si>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</si>
  <si>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</si>
  <si>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</si>
  <si>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</si>
  <si>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</si>
  <si>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</si>
  <si>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</si>
  <si>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</si>
  <si>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</si>
  <si>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</si>
  <si>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</si>
  <si>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</si>
  <si>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</si>
  <si>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</si>
  <si>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</si>
  <si>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</si>
  <si>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</si>
  <si>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</si>
  <si>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</si>
  <si>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</si>
  <si>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</si>
  <si>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</si>
  <si>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</si>
  <si>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</si>
  <si>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</si>
  <si>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</si>
  <si>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</si>
  <si>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</si>
  <si>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</si>
  <si>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</si>
  <si>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</si>
  <si>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</si>
  <si>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</si>
  <si>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</si>
  <si>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</si>
  <si>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</si>
  <si>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</si>
  <si>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</si>
  <si>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</si>
  <si>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</si>
  <si>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</si>
  <si>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</si>
  <si>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t>2022(p)</t>
  </si>
  <si>
    <r>
      <t>February-23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</si>
</sst>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213" fontId="78" fillId="0" borderId="9" xfId="0" quotePrefix="1" applyNumberFormat="1" applyFont="1" applyFill="1" applyBorder="1" applyAlignment="1" applyProtection="1">
      <alignment horizontal="left"/>
    </xf>
    <xf numFmtId="171" fontId="78" fillId="0" borderId="9" xfId="0" applyNumberFormat="1" applyFont="1" applyFill="1" applyBorder="1" applyAlignment="1" applyProtection="1">
      <alignment horizontal="right"/>
    </xf>
    <xf numFmtId="169" fontId="0" fillId="0" borderId="0" xfId="0" applyFont="1" applyFill="1"/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" xfId="1137" builtinId="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3"/>
  <sheetViews>
    <sheetView workbookViewId="0">
      <selection activeCell="B20" sqref="B20"/>
    </sheetView>
  </sheetViews>
  <sheetFormatPr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44958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73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74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7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6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S199"/>
  <sheetViews>
    <sheetView tabSelected="1" workbookViewId="0">
      <pane xSplit="1" ySplit="6" topLeftCell="N186" activePane="bottomRight" state="frozen"/>
      <selection pane="topRight" activeCell="B1" sqref="B1"/>
      <selection pane="bottomLeft" activeCell="A7" sqref="A7"/>
      <selection pane="bottomRight" activeCell="A187" sqref="A187"/>
    </sheetView>
  </sheetViews>
  <sheetFormatPr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53</v>
      </c>
    </row>
    <row r="2" spans="1:19" s="29" customFormat="1" ht="19.5">
      <c r="A2" s="80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1"/>
      <c r="B4" s="72"/>
      <c r="C4" s="73"/>
      <c r="D4" s="73"/>
      <c r="E4" s="74"/>
      <c r="F4" s="73"/>
      <c r="G4" s="73"/>
      <c r="H4" s="73"/>
      <c r="I4" s="73"/>
      <c r="J4" s="73"/>
      <c r="K4" s="73"/>
      <c r="L4" s="73"/>
      <c r="M4" s="73"/>
      <c r="N4" s="73"/>
      <c r="O4" s="75"/>
    </row>
    <row r="5" spans="1:19" s="29" customFormat="1" ht="15.75" customHeight="1">
      <c r="A5" s="85" t="s">
        <v>36</v>
      </c>
      <c r="B5" s="83" t="s">
        <v>27</v>
      </c>
      <c r="C5" s="83"/>
      <c r="D5" s="83"/>
      <c r="E5" s="83"/>
      <c r="F5" s="83"/>
      <c r="G5" s="83"/>
      <c r="H5" s="83" t="s">
        <v>49</v>
      </c>
      <c r="I5" s="83"/>
      <c r="J5" s="83"/>
      <c r="K5" s="83"/>
      <c r="L5" s="83"/>
      <c r="M5" s="83"/>
      <c r="N5" s="83"/>
      <c r="O5" s="84" t="s">
        <v>35</v>
      </c>
    </row>
    <row r="6" spans="1:19" s="29" customFormat="1" ht="93.75">
      <c r="A6" s="86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34" t="s">
        <v>48</v>
      </c>
      <c r="N6" s="34" t="s">
        <v>1</v>
      </c>
      <c r="O6" s="84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55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55" si="11">SUM(H138:M138)</f>
        <v>403184.60000000009</v>
      </c>
      <c r="O138" s="28">
        <f t="shared" ref="O138:O161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>
      <c r="A144" s="57">
        <v>43677</v>
      </c>
      <c r="B144" s="26">
        <v>316885.56666666671</v>
      </c>
      <c r="C144" s="26">
        <v>1089702.6333333333</v>
      </c>
      <c r="D144" s="26">
        <v>453810.73333333334</v>
      </c>
      <c r="E144" s="27">
        <v>181531.50000000003</v>
      </c>
      <c r="F144" s="26">
        <v>85965.300000000017</v>
      </c>
      <c r="G144" s="28">
        <f t="shared" si="10"/>
        <v>2127895.7333333334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2571025.1333333333</v>
      </c>
    </row>
    <row r="145" spans="1:15" s="2" customFormat="1">
      <c r="A145" s="57">
        <v>43708</v>
      </c>
      <c r="B145" s="26">
        <v>328635.53333333338</v>
      </c>
      <c r="C145" s="26">
        <v>1108837.1666666667</v>
      </c>
      <c r="D145" s="26">
        <v>459121.96666666667</v>
      </c>
      <c r="E145" s="27">
        <v>179118.5</v>
      </c>
      <c r="F145" s="26">
        <v>88610.4</v>
      </c>
      <c r="G145" s="28">
        <f t="shared" si="10"/>
        <v>2164323.5666666669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2588664.666666667</v>
      </c>
    </row>
    <row r="146" spans="1:15" s="2" customFormat="1">
      <c r="A146" s="57">
        <v>43738</v>
      </c>
      <c r="B146" s="26">
        <v>317452.39999999997</v>
      </c>
      <c r="C146" s="26">
        <v>1118003.3</v>
      </c>
      <c r="D146" s="26">
        <v>454128</v>
      </c>
      <c r="E146" s="27">
        <v>185112.4</v>
      </c>
      <c r="F146" s="26">
        <v>89039.7</v>
      </c>
      <c r="G146" s="28">
        <f t="shared" si="10"/>
        <v>2163735.7999999998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2651180</v>
      </c>
    </row>
    <row r="147" spans="1:15" s="2" customFormat="1">
      <c r="A147" s="57">
        <v>43769</v>
      </c>
      <c r="B147" s="26">
        <v>326257.43333333329</v>
      </c>
      <c r="C147" s="26">
        <v>1092664.4000000001</v>
      </c>
      <c r="D147" s="26">
        <v>476498.96666666673</v>
      </c>
      <c r="E147" s="27">
        <v>182921.19999999995</v>
      </c>
      <c r="F147" s="26">
        <v>93403.799999999988</v>
      </c>
      <c r="G147" s="28">
        <f t="shared" si="10"/>
        <v>2171745.8000000003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2674461.3666666672</v>
      </c>
    </row>
    <row r="148" spans="1:15" s="2" customFormat="1">
      <c r="A148" s="57">
        <v>43799</v>
      </c>
      <c r="B148" s="26">
        <v>331839.56666666659</v>
      </c>
      <c r="C148" s="26">
        <v>1028720.2</v>
      </c>
      <c r="D148" s="26">
        <v>559743.83333333326</v>
      </c>
      <c r="E148" s="27">
        <v>190110.90000000002</v>
      </c>
      <c r="F148" s="26">
        <v>96020.799999999988</v>
      </c>
      <c r="G148" s="28">
        <f t="shared" si="10"/>
        <v>2206435.2999999998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2725178.4333333331</v>
      </c>
    </row>
    <row r="149" spans="1:15" s="2" customFormat="1">
      <c r="A149" s="57">
        <v>43830</v>
      </c>
      <c r="B149" s="26">
        <v>359838.80000000005</v>
      </c>
      <c r="C149" s="26">
        <v>1070136.7999999998</v>
      </c>
      <c r="D149" s="26">
        <v>584633</v>
      </c>
      <c r="E149" s="27">
        <v>188088.8</v>
      </c>
      <c r="F149" s="26">
        <v>99059</v>
      </c>
      <c r="G149" s="28">
        <f t="shared" si="10"/>
        <v>2301756.4</v>
      </c>
      <c r="H149" s="26">
        <v>13357.7</v>
      </c>
      <c r="I149" s="26">
        <v>59688.299999999996</v>
      </c>
      <c r="J149" s="26">
        <v>694562.6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526653.99999999988</v>
      </c>
      <c r="O149" s="28">
        <f t="shared" si="12"/>
        <v>2828410.4</v>
      </c>
    </row>
    <row r="150" spans="1:15" s="2" customFormat="1">
      <c r="A150" s="57">
        <v>43861</v>
      </c>
      <c r="B150" s="26">
        <v>338378.16666666669</v>
      </c>
      <c r="C150" s="26">
        <v>1074330.9333333336</v>
      </c>
      <c r="D150" s="26">
        <v>593099.96666666656</v>
      </c>
      <c r="E150" s="27">
        <v>190696.59999999998</v>
      </c>
      <c r="F150" s="26">
        <f>100165.6+181.9</f>
        <v>100347.5</v>
      </c>
      <c r="G150" s="28">
        <f t="shared" si="10"/>
        <v>2296853.166666667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-71293.933333333262</v>
      </c>
      <c r="M150" s="28">
        <v>-283104.73333333328</v>
      </c>
      <c r="N150" s="28">
        <f t="shared" si="11"/>
        <v>530364.90000000014</v>
      </c>
      <c r="O150" s="28">
        <f t="shared" si="12"/>
        <v>2827218.0666666673</v>
      </c>
    </row>
    <row r="151" spans="1:15" s="2" customFormat="1">
      <c r="A151" s="57">
        <v>43890</v>
      </c>
      <c r="B151" s="26">
        <v>334633.03333333327</v>
      </c>
      <c r="C151" s="26">
        <v>1095272.9666666666</v>
      </c>
      <c r="D151" s="26">
        <v>608829.43333333347</v>
      </c>
      <c r="E151" s="27">
        <v>192620.2</v>
      </c>
      <c r="F151" s="26">
        <f>102328.5+181.9</f>
        <v>102510.39999999999</v>
      </c>
      <c r="G151" s="28">
        <f t="shared" si="10"/>
        <v>2333866.0333333332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-48046.566666666695</v>
      </c>
      <c r="M151" s="28">
        <v>-297934.66666666669</v>
      </c>
      <c r="N151" s="28">
        <f t="shared" si="11"/>
        <v>552866.59999999986</v>
      </c>
      <c r="O151" s="28">
        <f t="shared" si="12"/>
        <v>2886732.6333333328</v>
      </c>
    </row>
    <row r="152" spans="1:15" s="2" customFormat="1">
      <c r="A152" s="57">
        <v>43921</v>
      </c>
      <c r="B152" s="26">
        <v>330623.39999999997</v>
      </c>
      <c r="C152" s="26">
        <v>1082118.7</v>
      </c>
      <c r="D152" s="26">
        <v>609190.6</v>
      </c>
      <c r="E152" s="27">
        <v>190685.09999999998</v>
      </c>
      <c r="F152" s="26">
        <f>107546+182.3</f>
        <v>107728.3</v>
      </c>
      <c r="G152" s="28">
        <f t="shared" si="10"/>
        <v>2320346.0999999996</v>
      </c>
      <c r="H152" s="26">
        <v>13526.1</v>
      </c>
      <c r="I152" s="26">
        <v>58131.8</v>
      </c>
      <c r="J152" s="26">
        <v>700933.30000000016</v>
      </c>
      <c r="K152" s="26">
        <v>114467.79999999999</v>
      </c>
      <c r="L152" s="28">
        <v>-57739.000000000116</v>
      </c>
      <c r="M152" s="28">
        <v>-304314.3</v>
      </c>
      <c r="N152" s="28">
        <f t="shared" si="11"/>
        <v>525005.70000000019</v>
      </c>
      <c r="O152" s="28">
        <f t="shared" si="12"/>
        <v>2845351.8</v>
      </c>
    </row>
    <row r="153" spans="1:15" s="2" customFormat="1">
      <c r="A153" s="57">
        <v>43951</v>
      </c>
      <c r="B153" s="26">
        <v>341533.06666666671</v>
      </c>
      <c r="C153" s="26">
        <v>1098907.7</v>
      </c>
      <c r="D153" s="26">
        <v>622889.10000000009</v>
      </c>
      <c r="E153" s="27">
        <v>193470.40000000002</v>
      </c>
      <c r="F153" s="26">
        <f>108310.5+182.3</f>
        <v>108492.8</v>
      </c>
      <c r="G153" s="28">
        <f t="shared" si="10"/>
        <v>2365293.0666666664</v>
      </c>
      <c r="H153" s="26">
        <v>15647.4</v>
      </c>
      <c r="I153" s="26">
        <v>53990.1</v>
      </c>
      <c r="J153" s="26">
        <v>714870.83333333326</v>
      </c>
      <c r="K153" s="26">
        <v>114467.79999999999</v>
      </c>
      <c r="L153" s="28">
        <v>-69812.866666666712</v>
      </c>
      <c r="M153" s="28">
        <v>-320506.83333333337</v>
      </c>
      <c r="N153" s="28">
        <f t="shared" si="11"/>
        <v>508656.43333333323</v>
      </c>
      <c r="O153" s="28">
        <f t="shared" si="12"/>
        <v>2873949.4999999995</v>
      </c>
    </row>
    <row r="154" spans="1:15" s="2" customFormat="1">
      <c r="A154" s="57">
        <v>43982</v>
      </c>
      <c r="B154" s="26">
        <v>352132.73333333334</v>
      </c>
      <c r="C154" s="26">
        <v>1089509.2000000002</v>
      </c>
      <c r="D154" s="26">
        <v>632402.19999999995</v>
      </c>
      <c r="E154" s="27">
        <v>192666.99999999997</v>
      </c>
      <c r="F154" s="26">
        <f>112196.1+182.3</f>
        <v>112378.40000000001</v>
      </c>
      <c r="G154" s="28">
        <f t="shared" si="10"/>
        <v>2379089.5333333332</v>
      </c>
      <c r="H154" s="26">
        <v>14622.7</v>
      </c>
      <c r="I154" s="26">
        <v>50618.299999999996</v>
      </c>
      <c r="J154" s="26">
        <v>727048.3666666667</v>
      </c>
      <c r="K154" s="26">
        <v>114467.79999999999</v>
      </c>
      <c r="L154" s="28">
        <v>-61397.133333333302</v>
      </c>
      <c r="M154" s="28">
        <v>-333040.16666666657</v>
      </c>
      <c r="N154" s="28">
        <f t="shared" si="11"/>
        <v>512319.86666666687</v>
      </c>
      <c r="O154" s="28">
        <f t="shared" si="12"/>
        <v>2891409.4</v>
      </c>
    </row>
    <row r="155" spans="1:15" s="2" customFormat="1">
      <c r="A155" s="57">
        <v>44012</v>
      </c>
      <c r="B155" s="26">
        <v>377987.4</v>
      </c>
      <c r="C155" s="26">
        <v>1180168.2999999998</v>
      </c>
      <c r="D155" s="26">
        <v>642361.4</v>
      </c>
      <c r="E155" s="27">
        <v>200919</v>
      </c>
      <c r="F155" s="26">
        <f>125705.7+182.3</f>
        <v>125888</v>
      </c>
      <c r="G155" s="28">
        <f t="shared" si="10"/>
        <v>2527324.0999999996</v>
      </c>
      <c r="H155" s="26">
        <v>7581.6</v>
      </c>
      <c r="I155" s="26">
        <v>55808.9</v>
      </c>
      <c r="J155" s="26">
        <v>749871.6</v>
      </c>
      <c r="K155" s="26">
        <v>119272.2</v>
      </c>
      <c r="L155" s="28">
        <v>-64272.100000000173</v>
      </c>
      <c r="M155" s="28">
        <v>-385519.6</v>
      </c>
      <c r="N155" s="28">
        <f t="shared" si="11"/>
        <v>482742.59999999974</v>
      </c>
      <c r="O155" s="28">
        <f t="shared" si="12"/>
        <v>3010066.6999999993</v>
      </c>
    </row>
    <row r="156" spans="1:15" s="2" customFormat="1">
      <c r="A156" s="57">
        <v>44043</v>
      </c>
      <c r="B156" s="26">
        <v>389396.7</v>
      </c>
      <c r="C156" s="26">
        <v>1147270.2</v>
      </c>
      <c r="D156" s="26">
        <v>696045.6333333333</v>
      </c>
      <c r="E156" s="27">
        <v>213647.3</v>
      </c>
      <c r="F156" s="26">
        <f>131523.9+182.3</f>
        <v>131706.19999999998</v>
      </c>
      <c r="G156" s="28">
        <f t="shared" ref="G156:G161" si="13">SUM(B156:F156)</f>
        <v>2578066.0333333332</v>
      </c>
      <c r="H156" s="26">
        <v>9541.7000000000007</v>
      </c>
      <c r="I156" s="26">
        <v>56940</v>
      </c>
      <c r="J156" s="26">
        <v>765736.96666666667</v>
      </c>
      <c r="K156" s="26">
        <v>119272.2</v>
      </c>
      <c r="L156" s="28">
        <v>-60495.633333333346</v>
      </c>
      <c r="M156" s="28">
        <v>-385063.76666666666</v>
      </c>
      <c r="N156" s="28">
        <f t="shared" ref="N156:N161" si="14">SUM(H156:M156)</f>
        <v>505931.46666666662</v>
      </c>
      <c r="O156" s="28">
        <f t="shared" si="12"/>
        <v>3083997.5</v>
      </c>
    </row>
    <row r="157" spans="1:15" s="2" customFormat="1">
      <c r="A157" s="57">
        <v>44074</v>
      </c>
      <c r="B157" s="26">
        <v>398822.6</v>
      </c>
      <c r="C157" s="26">
        <v>1182206.3</v>
      </c>
      <c r="D157" s="26">
        <v>705981.7666666666</v>
      </c>
      <c r="E157" s="27">
        <v>211594.8</v>
      </c>
      <c r="F157" s="26">
        <f>125496.2+182.3</f>
        <v>125678.5</v>
      </c>
      <c r="G157" s="28">
        <f t="shared" si="13"/>
        <v>2624283.9666666663</v>
      </c>
      <c r="H157" s="26">
        <v>16621.8</v>
      </c>
      <c r="I157" s="26">
        <v>60606</v>
      </c>
      <c r="J157" s="26">
        <v>745506.33333333337</v>
      </c>
      <c r="K157" s="26">
        <v>119272.2</v>
      </c>
      <c r="L157" s="28">
        <v>-53085.466666666856</v>
      </c>
      <c r="M157" s="28">
        <v>-370054.13333333324</v>
      </c>
      <c r="N157" s="28">
        <f t="shared" si="14"/>
        <v>518866.73333333322</v>
      </c>
      <c r="O157" s="28">
        <f t="shared" si="12"/>
        <v>3143150.6999999997</v>
      </c>
    </row>
    <row r="158" spans="1:15" s="2" customFormat="1">
      <c r="A158" s="57">
        <v>44104</v>
      </c>
      <c r="B158" s="26">
        <v>389340.1999999999</v>
      </c>
      <c r="C158" s="26">
        <v>1295715.9000000001</v>
      </c>
      <c r="D158" s="26">
        <v>678223.39999999991</v>
      </c>
      <c r="E158" s="27">
        <v>214148.39999999997</v>
      </c>
      <c r="F158" s="26">
        <f>138334.5+181.5</f>
        <v>138516</v>
      </c>
      <c r="G158" s="28">
        <f t="shared" si="13"/>
        <v>2715943.9</v>
      </c>
      <c r="H158" s="26">
        <v>9519.3000000000011</v>
      </c>
      <c r="I158" s="26">
        <v>65861.7</v>
      </c>
      <c r="J158" s="26">
        <v>779145.20000000007</v>
      </c>
      <c r="K158" s="26">
        <v>123993.09999999999</v>
      </c>
      <c r="L158" s="28">
        <v>-53578.699999999953</v>
      </c>
      <c r="M158" s="28">
        <v>-252699.00000000012</v>
      </c>
      <c r="N158" s="28">
        <f t="shared" si="14"/>
        <v>672241.6</v>
      </c>
      <c r="O158" s="28">
        <f t="shared" si="12"/>
        <v>3388185.5</v>
      </c>
    </row>
    <row r="159" spans="1:15" s="2" customFormat="1">
      <c r="A159" s="57">
        <v>44135</v>
      </c>
      <c r="B159" s="26">
        <v>387169.06666666665</v>
      </c>
      <c r="C159" s="26">
        <v>1288080.2</v>
      </c>
      <c r="D159" s="26">
        <v>694771.8666666667</v>
      </c>
      <c r="E159" s="27">
        <v>212334.90000000002</v>
      </c>
      <c r="F159" s="26">
        <f>133549.8+181.5</f>
        <v>133731.29999999999</v>
      </c>
      <c r="G159" s="28">
        <f t="shared" si="13"/>
        <v>2716087.333333333</v>
      </c>
      <c r="H159" s="26">
        <v>16591.599999999999</v>
      </c>
      <c r="I159" s="26">
        <v>61430.1</v>
      </c>
      <c r="J159" s="26">
        <v>792078.03333333344</v>
      </c>
      <c r="K159" s="26">
        <v>123993.09999999999</v>
      </c>
      <c r="L159" s="28">
        <v>-62855.999999999898</v>
      </c>
      <c r="M159" s="28">
        <v>-268979.687301</v>
      </c>
      <c r="N159" s="28">
        <f t="shared" si="14"/>
        <v>662257.14603233349</v>
      </c>
      <c r="O159" s="28">
        <f t="shared" si="12"/>
        <v>3378344.4793656664</v>
      </c>
    </row>
    <row r="160" spans="1:15" s="2" customFormat="1">
      <c r="A160" s="57">
        <v>44165</v>
      </c>
      <c r="B160" s="26">
        <v>392006.93333333335</v>
      </c>
      <c r="C160" s="26">
        <v>1340015.3999999999</v>
      </c>
      <c r="D160" s="26">
        <v>711189.33333333326</v>
      </c>
      <c r="E160" s="27">
        <v>217309.30000000002</v>
      </c>
      <c r="F160" s="26">
        <f>132510.5+181.5</f>
        <v>132692</v>
      </c>
      <c r="G160" s="28">
        <f t="shared" si="13"/>
        <v>2793212.9666666663</v>
      </c>
      <c r="H160" s="26">
        <v>20946.5</v>
      </c>
      <c r="I160" s="26">
        <v>58995.199999999997</v>
      </c>
      <c r="J160" s="26">
        <v>803403.2666666666</v>
      </c>
      <c r="K160" s="26">
        <v>123993.09999999999</v>
      </c>
      <c r="L160" s="28">
        <v>-91363.200000000012</v>
      </c>
      <c r="M160" s="28">
        <v>-294377.344293</v>
      </c>
      <c r="N160" s="28">
        <f t="shared" si="14"/>
        <v>621597.52237366652</v>
      </c>
      <c r="O160" s="28">
        <f t="shared" si="12"/>
        <v>3414810.4890403328</v>
      </c>
    </row>
    <row r="161" spans="1:15" s="2" customFormat="1">
      <c r="A161" s="57">
        <v>44196</v>
      </c>
      <c r="B161" s="26">
        <v>433211.8</v>
      </c>
      <c r="C161" s="26">
        <v>1369841.3000000003</v>
      </c>
      <c r="D161" s="26">
        <v>723397.99999999988</v>
      </c>
      <c r="E161" s="27">
        <v>207328.49999999997</v>
      </c>
      <c r="F161" s="26">
        <f>141279.8+179.1</f>
        <v>141458.9</v>
      </c>
      <c r="G161" s="28">
        <f t="shared" si="13"/>
        <v>2875238.5</v>
      </c>
      <c r="H161" s="26">
        <v>18100</v>
      </c>
      <c r="I161" s="26">
        <v>63218.3</v>
      </c>
      <c r="J161" s="26">
        <v>793900.2</v>
      </c>
      <c r="K161" s="26">
        <v>124007.9</v>
      </c>
      <c r="L161" s="28">
        <v>-52119.700000000012</v>
      </c>
      <c r="M161" s="28">
        <v>-281606.31651700003</v>
      </c>
      <c r="N161" s="28">
        <f t="shared" si="14"/>
        <v>665500.38348299987</v>
      </c>
      <c r="O161" s="28">
        <f t="shared" si="12"/>
        <v>3540738.8834830001</v>
      </c>
    </row>
    <row r="162" spans="1:15" s="2" customFormat="1">
      <c r="A162" s="57">
        <v>44227</v>
      </c>
      <c r="B162" s="26">
        <v>404908.5</v>
      </c>
      <c r="C162" s="26">
        <v>1418337.1666666665</v>
      </c>
      <c r="D162" s="26">
        <v>727016.46666666679</v>
      </c>
      <c r="E162" s="27">
        <v>221420.39999999997</v>
      </c>
      <c r="F162" s="26">
        <v>142088.20000000001</v>
      </c>
      <c r="G162" s="28">
        <v>2913770.7333333334</v>
      </c>
      <c r="H162" s="26">
        <v>20956.099999999999</v>
      </c>
      <c r="I162" s="26">
        <v>64791.399999999994</v>
      </c>
      <c r="J162" s="26">
        <v>807369</v>
      </c>
      <c r="K162" s="26">
        <v>124007.9</v>
      </c>
      <c r="L162" s="28">
        <v>-67581.866666666683</v>
      </c>
      <c r="M162" s="28">
        <v>-305422.77774199989</v>
      </c>
      <c r="N162" s="28">
        <v>644119.75559133338</v>
      </c>
      <c r="O162" s="28">
        <v>3557890.4889246668</v>
      </c>
    </row>
    <row r="163" spans="1:15" s="2" customFormat="1">
      <c r="A163" s="57">
        <v>44255</v>
      </c>
      <c r="B163" s="26">
        <v>397409.8</v>
      </c>
      <c r="C163" s="26">
        <v>1440559.6333333333</v>
      </c>
      <c r="D163" s="26">
        <v>750924.83333333337</v>
      </c>
      <c r="E163" s="27">
        <v>223798.89999999997</v>
      </c>
      <c r="F163" s="26">
        <v>145113.9</v>
      </c>
      <c r="G163" s="28">
        <v>2957807.0666666664</v>
      </c>
      <c r="H163" s="26">
        <v>20954.600000000002</v>
      </c>
      <c r="I163" s="26">
        <v>66010.299999999988</v>
      </c>
      <c r="J163" s="26">
        <v>833012.69999999984</v>
      </c>
      <c r="K163" s="26">
        <v>124007.9</v>
      </c>
      <c r="L163" s="28">
        <v>-70979.833333333299</v>
      </c>
      <c r="M163" s="28">
        <v>-310220.80289300007</v>
      </c>
      <c r="N163" s="28">
        <v>662784.86377366656</v>
      </c>
      <c r="O163" s="28">
        <v>3620591.9304403327</v>
      </c>
    </row>
    <row r="164" spans="1:15" s="2" customFormat="1">
      <c r="A164" s="57">
        <v>44286</v>
      </c>
      <c r="B164" s="26">
        <v>396404.60000000003</v>
      </c>
      <c r="C164" s="26">
        <v>1445542.8999999997</v>
      </c>
      <c r="D164" s="26">
        <v>773663.29999999993</v>
      </c>
      <c r="E164" s="27">
        <v>224018.69999999992</v>
      </c>
      <c r="F164" s="26">
        <v>150926.1</v>
      </c>
      <c r="G164" s="28">
        <v>2990555.5999999996</v>
      </c>
      <c r="H164" s="26">
        <v>18910</v>
      </c>
      <c r="I164" s="26">
        <v>64851.1</v>
      </c>
      <c r="J164" s="26">
        <v>809523.99999999988</v>
      </c>
      <c r="K164" s="26">
        <v>128540.5</v>
      </c>
      <c r="L164" s="28">
        <v>-40174.400000000081</v>
      </c>
      <c r="M164" s="28">
        <v>-321694.99999999988</v>
      </c>
      <c r="N164" s="28">
        <v>659956.19999999984</v>
      </c>
      <c r="O164" s="28">
        <v>3650511.7999999993</v>
      </c>
    </row>
    <row r="165" spans="1:15" s="2" customFormat="1">
      <c r="A165" s="57">
        <v>44316</v>
      </c>
      <c r="B165" s="26">
        <v>407812.5</v>
      </c>
      <c r="C165" s="26">
        <v>1434653.5999999999</v>
      </c>
      <c r="D165" s="26">
        <v>780328.79999999993</v>
      </c>
      <c r="E165" s="27">
        <v>212953.90000000002</v>
      </c>
      <c r="F165" s="26">
        <v>152386.20000000001</v>
      </c>
      <c r="G165" s="28">
        <v>2988135</v>
      </c>
      <c r="H165" s="26">
        <v>18870.5</v>
      </c>
      <c r="I165" s="26">
        <v>59833.200000000004</v>
      </c>
      <c r="J165" s="26">
        <v>810504.89999999991</v>
      </c>
      <c r="K165" s="26">
        <v>128540.5</v>
      </c>
      <c r="L165" s="28">
        <v>-36465.866666666596</v>
      </c>
      <c r="M165" s="28">
        <v>-328139</v>
      </c>
      <c r="N165" s="28">
        <v>653144.23333333328</v>
      </c>
      <c r="O165" s="28">
        <v>3641279.2333333334</v>
      </c>
    </row>
    <row r="166" spans="1:15" s="2" customFormat="1">
      <c r="A166" s="57">
        <v>44347</v>
      </c>
      <c r="B166" s="26">
        <v>419956.79999999993</v>
      </c>
      <c r="C166" s="26">
        <v>1515725.2000000002</v>
      </c>
      <c r="D166" s="26">
        <v>775326.40000000014</v>
      </c>
      <c r="E166" s="27">
        <v>215416.59999999998</v>
      </c>
      <c r="F166" s="26">
        <v>158800.79999999999</v>
      </c>
      <c r="G166" s="28">
        <v>3085225.8000000003</v>
      </c>
      <c r="H166" s="26">
        <v>18823.699999999997</v>
      </c>
      <c r="I166" s="26">
        <v>59255.3</v>
      </c>
      <c r="J166" s="26">
        <v>824435.99999999988</v>
      </c>
      <c r="K166" s="26">
        <v>128540.5</v>
      </c>
      <c r="L166" s="28">
        <v>-47388.4333333334</v>
      </c>
      <c r="M166" s="28">
        <v>-342319.19999999995</v>
      </c>
      <c r="N166" s="28">
        <v>641347.86666666658</v>
      </c>
      <c r="O166" s="28">
        <v>3726573.666666667</v>
      </c>
    </row>
    <row r="167" spans="1:15" s="2" customFormat="1">
      <c r="A167" s="57">
        <v>44377</v>
      </c>
      <c r="B167" s="26">
        <v>458192.3</v>
      </c>
      <c r="C167" s="26">
        <v>1589876.0300000003</v>
      </c>
      <c r="D167" s="26">
        <v>821663.4</v>
      </c>
      <c r="E167" s="27">
        <v>225156.69999999995</v>
      </c>
      <c r="F167" s="26">
        <v>164497.5</v>
      </c>
      <c r="G167" s="28">
        <v>3259385.9300000006</v>
      </c>
      <c r="H167" s="26">
        <v>23041.699999999997</v>
      </c>
      <c r="I167" s="26">
        <v>65638.100000000006</v>
      </c>
      <c r="J167" s="26">
        <v>835586.79999999993</v>
      </c>
      <c r="K167" s="26">
        <v>133325.59999999998</v>
      </c>
      <c r="L167" s="28">
        <v>-90693.100000000079</v>
      </c>
      <c r="M167" s="28">
        <v>-334213.79999999981</v>
      </c>
      <c r="N167" s="28">
        <v>632685.30000000005</v>
      </c>
      <c r="O167" s="28">
        <v>3892071.2300000004</v>
      </c>
    </row>
    <row r="168" spans="1:15" s="2" customFormat="1" ht="18">
      <c r="A168" s="57" t="s">
        <v>56</v>
      </c>
      <c r="B168" s="26">
        <v>467263.13333333324</v>
      </c>
      <c r="C168" s="26">
        <v>1653985.8633333331</v>
      </c>
      <c r="D168" s="26">
        <v>831070.53333333333</v>
      </c>
      <c r="E168" s="27">
        <v>226194.40000000002</v>
      </c>
      <c r="F168" s="26">
        <v>165244.5</v>
      </c>
      <c r="G168" s="28">
        <v>3343758.4299999992</v>
      </c>
      <c r="H168" s="26">
        <v>23036.799999999999</v>
      </c>
      <c r="I168" s="26">
        <v>64846.5</v>
      </c>
      <c r="J168" s="26">
        <v>858214.66666666663</v>
      </c>
      <c r="K168" s="26">
        <v>133325.59999999998</v>
      </c>
      <c r="L168" s="28">
        <v>-48310.23333333341</v>
      </c>
      <c r="M168" s="28">
        <v>-407311.73333333334</v>
      </c>
      <c r="N168" s="28">
        <v>623801.59999999986</v>
      </c>
      <c r="O168" s="28">
        <v>3967560.0299999993</v>
      </c>
    </row>
    <row r="169" spans="1:15" s="2" customFormat="1" ht="18">
      <c r="A169" s="57" t="s">
        <v>57</v>
      </c>
      <c r="B169" s="26">
        <v>464384.96666666679</v>
      </c>
      <c r="C169" s="26">
        <v>1688957.3666666667</v>
      </c>
      <c r="D169" s="26">
        <v>873637.36666666681</v>
      </c>
      <c r="E169" s="27">
        <v>221551.40000000002</v>
      </c>
      <c r="F169" s="26">
        <v>184639.30000000002</v>
      </c>
      <c r="G169" s="28">
        <v>3433170.4</v>
      </c>
      <c r="H169" s="26">
        <v>20928.5</v>
      </c>
      <c r="I169" s="26">
        <v>62211.199999999997</v>
      </c>
      <c r="J169" s="26">
        <v>882119.53333333321</v>
      </c>
      <c r="K169" s="26">
        <v>133325.59999999998</v>
      </c>
      <c r="L169" s="28">
        <v>-96396.566666666768</v>
      </c>
      <c r="M169" s="28">
        <v>-411601.86666666664</v>
      </c>
      <c r="N169" s="28">
        <v>590586.39999999967</v>
      </c>
      <c r="O169" s="28">
        <v>4023756.7999999998</v>
      </c>
    </row>
    <row r="170" spans="1:15" s="2" customFormat="1" ht="18">
      <c r="A170" s="76" t="s">
        <v>58</v>
      </c>
      <c r="B170" s="26">
        <v>452697.39999999997</v>
      </c>
      <c r="C170" s="26">
        <v>1675444.2</v>
      </c>
      <c r="D170" s="26">
        <v>964342.7</v>
      </c>
      <c r="E170" s="27">
        <v>234167.69999999998</v>
      </c>
      <c r="F170" s="26">
        <v>12030.6</v>
      </c>
      <c r="G170" s="28">
        <v>3338682.6</v>
      </c>
      <c r="H170" s="26">
        <v>16502.599999999999</v>
      </c>
      <c r="I170" s="26">
        <v>56628.299999999996</v>
      </c>
      <c r="J170" s="26">
        <v>900897</v>
      </c>
      <c r="K170" s="26">
        <v>133325.59999999998</v>
      </c>
      <c r="L170" s="28">
        <v>-83959.5</v>
      </c>
      <c r="M170" s="28">
        <v>-310064.5</v>
      </c>
      <c r="N170" s="28">
        <v>713329.5</v>
      </c>
      <c r="O170" s="28">
        <v>4052012.1</v>
      </c>
    </row>
    <row r="171" spans="1:15" s="2" customFormat="1" ht="18">
      <c r="A171" s="76" t="s">
        <v>59</v>
      </c>
      <c r="B171" s="26">
        <v>446023.89999999997</v>
      </c>
      <c r="C171" s="26">
        <v>1673106.666666667</v>
      </c>
      <c r="D171" s="26">
        <v>960232.16666666674</v>
      </c>
      <c r="E171" s="27">
        <v>256977.09999999995</v>
      </c>
      <c r="F171" s="26">
        <v>12520.800000000001</v>
      </c>
      <c r="G171" s="28">
        <v>3348860.6333333333</v>
      </c>
      <c r="H171" s="26">
        <v>16453</v>
      </c>
      <c r="I171" s="26">
        <v>56167.700000000004</v>
      </c>
      <c r="J171" s="26">
        <v>919741.79999999993</v>
      </c>
      <c r="K171" s="26">
        <v>133325.59999999998</v>
      </c>
      <c r="L171" s="28">
        <v>-67714.233333333294</v>
      </c>
      <c r="M171" s="28">
        <v>-329509.23333333334</v>
      </c>
      <c r="N171" s="28">
        <v>728464.6333333333</v>
      </c>
      <c r="O171" s="28">
        <v>4077325.2666666666</v>
      </c>
    </row>
    <row r="172" spans="1:15" s="2" customFormat="1" ht="18">
      <c r="A172" s="76" t="s">
        <v>60</v>
      </c>
      <c r="B172" s="26">
        <v>450556.39999999997</v>
      </c>
      <c r="C172" s="26">
        <v>1612604.4333333331</v>
      </c>
      <c r="D172" s="26">
        <v>974650.63333333342</v>
      </c>
      <c r="E172" s="27">
        <v>258218.69999999998</v>
      </c>
      <c r="F172" s="26">
        <v>12503.800000000001</v>
      </c>
      <c r="G172" s="28">
        <v>3308533.9666666663</v>
      </c>
      <c r="H172" s="26">
        <v>16513.599999999999</v>
      </c>
      <c r="I172" s="26">
        <v>61852.1</v>
      </c>
      <c r="J172" s="26">
        <v>942019.4</v>
      </c>
      <c r="K172" s="26">
        <v>133325.59999999998</v>
      </c>
      <c r="L172" s="28">
        <v>-44625.86666666661</v>
      </c>
      <c r="M172" s="28">
        <v>-306458.16666666669</v>
      </c>
      <c r="N172" s="28">
        <v>802626.66666666651</v>
      </c>
      <c r="O172" s="28">
        <v>4111160.6333333328</v>
      </c>
    </row>
    <row r="173" spans="1:15" s="2" customFormat="1" ht="18">
      <c r="A173" s="76" t="s">
        <v>61</v>
      </c>
      <c r="B173" s="26">
        <v>478733.2</v>
      </c>
      <c r="C173" s="26">
        <v>1569167.3999999997</v>
      </c>
      <c r="D173" s="26">
        <v>987235.6</v>
      </c>
      <c r="E173" s="27">
        <v>254710.69999999998</v>
      </c>
      <c r="F173" s="26">
        <v>12289.7</v>
      </c>
      <c r="G173" s="28">
        <v>3302136.6</v>
      </c>
      <c r="H173" s="26">
        <v>19417</v>
      </c>
      <c r="I173" s="26">
        <v>56884.399999999994</v>
      </c>
      <c r="J173" s="26">
        <v>955897.49999999988</v>
      </c>
      <c r="K173" s="26">
        <v>133325.59999999998</v>
      </c>
      <c r="L173" s="28">
        <v>-30939.200000000114</v>
      </c>
      <c r="M173" s="28">
        <v>-306922.70000000007</v>
      </c>
      <c r="N173" s="28">
        <v>827662.59999999974</v>
      </c>
      <c r="O173" s="28">
        <v>4129799.1999999997</v>
      </c>
    </row>
    <row r="174" spans="1:15" s="2" customFormat="1" ht="18">
      <c r="A174" s="76" t="s">
        <v>62</v>
      </c>
      <c r="B174" s="26">
        <v>450571.83333333337</v>
      </c>
      <c r="C174" s="26">
        <v>1746322.1666666663</v>
      </c>
      <c r="D174" s="26">
        <v>981140.56666666653</v>
      </c>
      <c r="E174" s="27">
        <v>252261.50000000003</v>
      </c>
      <c r="F174" s="26">
        <v>12369.300000000001</v>
      </c>
      <c r="G174" s="28">
        <v>3442665.3666666658</v>
      </c>
      <c r="H174" s="26">
        <v>19479.8</v>
      </c>
      <c r="I174" s="26">
        <v>55379.399999999994</v>
      </c>
      <c r="J174" s="26">
        <v>971551.83333333326</v>
      </c>
      <c r="K174" s="26">
        <v>133325.59999999998</v>
      </c>
      <c r="L174" s="28">
        <v>-31415.566666666731</v>
      </c>
      <c r="M174" s="28">
        <v>-305939.56666666683</v>
      </c>
      <c r="N174" s="28">
        <v>842381.49999999977</v>
      </c>
      <c r="O174" s="28">
        <v>4285046.8666666653</v>
      </c>
    </row>
    <row r="175" spans="1:15" s="79" customFormat="1" ht="18">
      <c r="A175" s="77" t="s">
        <v>63</v>
      </c>
      <c r="B175" s="27">
        <v>442503.76666666672</v>
      </c>
      <c r="C175" s="27">
        <v>1694055.1333333328</v>
      </c>
      <c r="D175" s="27">
        <v>1022650.2333333335</v>
      </c>
      <c r="E175" s="27">
        <v>289165.90000000002</v>
      </c>
      <c r="F175" s="27">
        <v>13345.6</v>
      </c>
      <c r="G175" s="78">
        <v>3461720.6333333328</v>
      </c>
      <c r="H175" s="27">
        <v>19531.599999999999</v>
      </c>
      <c r="I175" s="27">
        <v>55379.399999999994</v>
      </c>
      <c r="J175" s="27">
        <v>995545.8666666667</v>
      </c>
      <c r="K175" s="27">
        <v>133325.59999999998</v>
      </c>
      <c r="L175" s="78">
        <v>15849.666666666759</v>
      </c>
      <c r="M175" s="78">
        <v>-304242.63333333336</v>
      </c>
      <c r="N175" s="78">
        <v>915389.50000000023</v>
      </c>
      <c r="O175" s="28">
        <v>4377110.1333333328</v>
      </c>
    </row>
    <row r="176" spans="1:15" s="79" customFormat="1" ht="18">
      <c r="A176" s="77" t="s">
        <v>64</v>
      </c>
      <c r="B176" s="27">
        <v>448956.6</v>
      </c>
      <c r="C176" s="27">
        <v>1688455.5999999999</v>
      </c>
      <c r="D176" s="27">
        <v>1035025.2999999999</v>
      </c>
      <c r="E176" s="27">
        <v>287866.70000000007</v>
      </c>
      <c r="F176" s="27">
        <v>17041</v>
      </c>
      <c r="G176" s="78">
        <v>3477345.1999999997</v>
      </c>
      <c r="H176" s="27">
        <v>19507.7</v>
      </c>
      <c r="I176" s="27">
        <v>68013.899999999994</v>
      </c>
      <c r="J176" s="27">
        <v>983059.4</v>
      </c>
      <c r="K176" s="27">
        <v>133325.59999999998</v>
      </c>
      <c r="L176" s="78">
        <v>-66973.399999999921</v>
      </c>
      <c r="M176" s="78">
        <v>-293219.99999999994</v>
      </c>
      <c r="N176" s="78">
        <v>843713.20000000019</v>
      </c>
      <c r="O176" s="28">
        <v>4321058.4000000004</v>
      </c>
    </row>
    <row r="177" spans="1:15" s="79" customFormat="1" ht="18">
      <c r="A177" s="77" t="s">
        <v>65</v>
      </c>
      <c r="B177" s="27">
        <v>452349.43333333329</v>
      </c>
      <c r="C177" s="27">
        <v>1797904.5999999999</v>
      </c>
      <c r="D177" s="27">
        <v>1041490.3999999999</v>
      </c>
      <c r="E177" s="27">
        <v>266070.3</v>
      </c>
      <c r="F177" s="27">
        <v>16846.199999999997</v>
      </c>
      <c r="G177" s="78">
        <v>3574660.9333333331</v>
      </c>
      <c r="H177" s="27">
        <v>19574.099999999999</v>
      </c>
      <c r="I177" s="27">
        <v>68013.899999999994</v>
      </c>
      <c r="J177" s="27">
        <v>1000792.5999999999</v>
      </c>
      <c r="K177" s="27">
        <v>133325.59999999998</v>
      </c>
      <c r="L177" s="78">
        <v>-35310.700000000084</v>
      </c>
      <c r="M177" s="78">
        <v>-298724.33333333326</v>
      </c>
      <c r="N177" s="78">
        <v>887671.16666666628</v>
      </c>
      <c r="O177" s="28">
        <v>4462332.0999999996</v>
      </c>
    </row>
    <row r="178" spans="1:15" s="79" customFormat="1" ht="18">
      <c r="A178" s="77" t="s">
        <v>66</v>
      </c>
      <c r="B178" s="27">
        <v>450151.36666666664</v>
      </c>
      <c r="C178" s="27">
        <v>1850212.7000000002</v>
      </c>
      <c r="D178" s="27">
        <v>1044218.3</v>
      </c>
      <c r="E178" s="27">
        <v>292367.09999999998</v>
      </c>
      <c r="F178" s="27">
        <v>16790.899999999998</v>
      </c>
      <c r="G178" s="78">
        <v>3653740.3666666672</v>
      </c>
      <c r="H178" s="27">
        <v>19638.400000000001</v>
      </c>
      <c r="I178" s="27">
        <v>68013.899999999994</v>
      </c>
      <c r="J178" s="27">
        <v>1017747.3999999999</v>
      </c>
      <c r="K178" s="27">
        <v>133325.59999999998</v>
      </c>
      <c r="L178" s="78">
        <v>-52468.799999999988</v>
      </c>
      <c r="M178" s="78">
        <v>-283356.16666666663</v>
      </c>
      <c r="N178" s="78">
        <v>902900.33333333314</v>
      </c>
      <c r="O178" s="28">
        <v>4556640.7</v>
      </c>
    </row>
    <row r="179" spans="1:15" s="79" customFormat="1" ht="18">
      <c r="A179" s="77" t="s">
        <v>67</v>
      </c>
      <c r="B179" s="27">
        <v>519373.1</v>
      </c>
      <c r="C179" s="27">
        <v>1917372.5999999996</v>
      </c>
      <c r="D179" s="27">
        <v>1025777.7000000002</v>
      </c>
      <c r="E179" s="27">
        <v>272594.40000000002</v>
      </c>
      <c r="F179" s="27">
        <v>16960.199999999997</v>
      </c>
      <c r="G179" s="78">
        <v>3752078</v>
      </c>
      <c r="H179" s="27">
        <v>18622.400000000001</v>
      </c>
      <c r="I179" s="27">
        <v>53079.899999999994</v>
      </c>
      <c r="J179" s="27">
        <v>1052528.6999999997</v>
      </c>
      <c r="K179" s="27">
        <v>133325.59999999998</v>
      </c>
      <c r="L179" s="78">
        <v>22823.200000000201</v>
      </c>
      <c r="M179" s="78">
        <v>-152557.10000000003</v>
      </c>
      <c r="N179" s="78">
        <v>1127822.6999999997</v>
      </c>
      <c r="O179" s="28">
        <v>4879900.6999999993</v>
      </c>
    </row>
    <row r="180" spans="1:15" s="79" customFormat="1" ht="18">
      <c r="A180" s="77" t="s">
        <v>68</v>
      </c>
      <c r="B180" s="27">
        <v>529005.29999999993</v>
      </c>
      <c r="C180" s="27">
        <v>2227800.6333333328</v>
      </c>
      <c r="D180" s="27">
        <v>1007535.6333333333</v>
      </c>
      <c r="E180" s="27">
        <v>297849.90000000002</v>
      </c>
      <c r="F180" s="27">
        <v>17076.099999999999</v>
      </c>
      <c r="G180" s="78">
        <v>4079267.566666666</v>
      </c>
      <c r="H180" s="27">
        <v>18427.7</v>
      </c>
      <c r="I180" s="27">
        <v>58993.7</v>
      </c>
      <c r="J180" s="27">
        <v>1074119.4666666666</v>
      </c>
      <c r="K180" s="27">
        <v>133325.59999999998</v>
      </c>
      <c r="L180" s="78">
        <v>33942.833333333037</v>
      </c>
      <c r="M180" s="78">
        <v>-272094.23333333334</v>
      </c>
      <c r="N180" s="78">
        <v>1046715.066666666</v>
      </c>
      <c r="O180" s="28">
        <v>5125982.6333333319</v>
      </c>
    </row>
    <row r="181" spans="1:15" s="79" customFormat="1" ht="18">
      <c r="A181" s="77" t="s">
        <v>69</v>
      </c>
      <c r="B181" s="27">
        <v>545347.59999999986</v>
      </c>
      <c r="C181" s="27">
        <v>2186025.3666666662</v>
      </c>
      <c r="D181" s="27">
        <v>1035280.3666666667</v>
      </c>
      <c r="E181" s="27">
        <v>285855.8</v>
      </c>
      <c r="F181" s="27">
        <v>16165.4</v>
      </c>
      <c r="G181" s="78">
        <v>4068674.5333333323</v>
      </c>
      <c r="H181" s="27">
        <v>18504.400000000001</v>
      </c>
      <c r="I181" s="27">
        <v>65393.3</v>
      </c>
      <c r="J181" s="27">
        <v>1099723.1333333333</v>
      </c>
      <c r="K181" s="27">
        <v>133325.59999999998</v>
      </c>
      <c r="L181" s="78">
        <v>54354.966666666587</v>
      </c>
      <c r="M181" s="78">
        <v>-154179.06666666671</v>
      </c>
      <c r="N181" s="78">
        <v>1217122.333333333</v>
      </c>
      <c r="O181" s="28">
        <v>5285796.8666666653</v>
      </c>
    </row>
    <row r="182" spans="1:15" s="79" customFormat="1" ht="18">
      <c r="A182" s="77" t="s">
        <v>70</v>
      </c>
      <c r="B182" s="27">
        <v>524532.29999999993</v>
      </c>
      <c r="C182" s="27">
        <v>2187435.9999999995</v>
      </c>
      <c r="D182" s="27">
        <v>1120177.4999999998</v>
      </c>
      <c r="E182" s="27">
        <v>278709.8</v>
      </c>
      <c r="F182" s="27">
        <v>38038.400000000001</v>
      </c>
      <c r="G182" s="78">
        <v>4148893.9999999986</v>
      </c>
      <c r="H182" s="27">
        <v>14402.7</v>
      </c>
      <c r="I182" s="27">
        <v>63262.399999999994</v>
      </c>
      <c r="J182" s="27">
        <v>1124362.4000000001</v>
      </c>
      <c r="K182" s="27">
        <v>133325.59999999998</v>
      </c>
      <c r="L182" s="78">
        <v>61321.499999999709</v>
      </c>
      <c r="M182" s="78">
        <v>-197981.20000000004</v>
      </c>
      <c r="N182" s="78">
        <v>1198693.3999999999</v>
      </c>
      <c r="O182" s="28">
        <v>5347587.3999999985</v>
      </c>
    </row>
    <row r="183" spans="1:15" s="79" customFormat="1" ht="18">
      <c r="A183" s="77" t="s">
        <v>71</v>
      </c>
      <c r="B183" s="27">
        <v>517551.7</v>
      </c>
      <c r="C183" s="27">
        <v>2222266.6999999997</v>
      </c>
      <c r="D183" s="27">
        <v>1126884.2999999998</v>
      </c>
      <c r="E183" s="27">
        <v>289614.7</v>
      </c>
      <c r="F183" s="27">
        <v>38039.199999999997</v>
      </c>
      <c r="G183" s="78">
        <v>4194356.5999999996</v>
      </c>
      <c r="H183" s="27">
        <v>14250.1</v>
      </c>
      <c r="I183" s="27">
        <v>73848.299999999988</v>
      </c>
      <c r="J183" s="27">
        <v>1122596.0999999999</v>
      </c>
      <c r="K183" s="27">
        <v>133325.59999999998</v>
      </c>
      <c r="L183" s="78">
        <v>75248.099999999948</v>
      </c>
      <c r="M183" s="78">
        <v>-190206.20000000013</v>
      </c>
      <c r="N183" s="78">
        <v>1229061.9999999993</v>
      </c>
      <c r="O183" s="28">
        <v>5423418.5999999987</v>
      </c>
    </row>
    <row r="184" spans="1:15" s="79" customFormat="1" ht="18">
      <c r="A184" s="77" t="s">
        <v>72</v>
      </c>
      <c r="B184" s="27">
        <v>519034.4</v>
      </c>
      <c r="C184" s="27">
        <v>2233644.3000000003</v>
      </c>
      <c r="D184" s="27">
        <v>1151804.0000000002</v>
      </c>
      <c r="E184" s="27">
        <v>298352.00000000006</v>
      </c>
      <c r="F184" s="27">
        <v>37412.9</v>
      </c>
      <c r="G184" s="78">
        <v>4240247.6000000006</v>
      </c>
      <c r="H184" s="27">
        <v>14502.8</v>
      </c>
      <c r="I184" s="27">
        <v>77245.700000000012</v>
      </c>
      <c r="J184" s="27">
        <v>1073308</v>
      </c>
      <c r="K184" s="27">
        <v>133325.59999999998</v>
      </c>
      <c r="L184" s="78">
        <v>2758.8999999999505</v>
      </c>
      <c r="M184" s="78">
        <v>-125932.80000000008</v>
      </c>
      <c r="N184" s="78">
        <v>1175208.2</v>
      </c>
      <c r="O184" s="28">
        <v>5415455.8000000007</v>
      </c>
    </row>
    <row r="185" spans="1:15" s="79" customFormat="1" ht="18">
      <c r="A185" s="77" t="s">
        <v>75</v>
      </c>
      <c r="B185" s="27">
        <v>559201.4</v>
      </c>
      <c r="C185" s="27">
        <v>2315938.5999999996</v>
      </c>
      <c r="D185" s="27">
        <v>1192025.1000000001</v>
      </c>
      <c r="E185" s="27">
        <v>300211.50000000006</v>
      </c>
      <c r="F185" s="27">
        <v>38223.799999999996</v>
      </c>
      <c r="G185" s="78">
        <v>4405600.3999999994</v>
      </c>
      <c r="H185" s="27">
        <v>14439.7</v>
      </c>
      <c r="I185" s="27">
        <v>86450.8</v>
      </c>
      <c r="J185" s="27">
        <v>1143395.7999999998</v>
      </c>
      <c r="K185" s="27">
        <v>133325.59999999998</v>
      </c>
      <c r="L185" s="78">
        <v>-66253.299999999843</v>
      </c>
      <c r="M185" s="78">
        <v>-209382.9</v>
      </c>
      <c r="N185" s="78">
        <v>1101975.7000000002</v>
      </c>
      <c r="O185" s="28">
        <v>5507576.0999999996</v>
      </c>
    </row>
    <row r="186" spans="1:15" s="79" customFormat="1" ht="18">
      <c r="A186" s="77" t="s">
        <v>76</v>
      </c>
      <c r="B186" s="27">
        <v>523224.5</v>
      </c>
      <c r="C186" s="27">
        <v>2386689.7999999998</v>
      </c>
      <c r="D186" s="27">
        <v>1219631.3</v>
      </c>
      <c r="E186" s="27">
        <v>308168.5</v>
      </c>
      <c r="F186" s="27">
        <v>38555.299999999996</v>
      </c>
      <c r="G186" s="78">
        <v>4476269.3999999994</v>
      </c>
      <c r="H186" s="27">
        <v>14327.3</v>
      </c>
      <c r="I186" s="27">
        <v>87086</v>
      </c>
      <c r="J186" s="27">
        <v>1221401.5</v>
      </c>
      <c r="K186" s="27">
        <v>133325.6</v>
      </c>
      <c r="L186" s="78">
        <v>-41328.199999999997</v>
      </c>
      <c r="M186" s="78">
        <v>-236248.5</v>
      </c>
      <c r="N186" s="78">
        <v>1178563.7000000002</v>
      </c>
      <c r="O186" s="28">
        <v>5654833.0999999996</v>
      </c>
    </row>
    <row r="187" spans="1:15" s="79" customFormat="1" ht="18">
      <c r="A187" s="77" t="s">
        <v>78</v>
      </c>
      <c r="B187" s="27">
        <v>547802.69999999995</v>
      </c>
      <c r="C187" s="27">
        <v>2423774.2000000002</v>
      </c>
      <c r="D187" s="27">
        <v>1223153.3</v>
      </c>
      <c r="E187" s="27">
        <v>288305.2</v>
      </c>
      <c r="F187" s="27">
        <v>38640.699999999997</v>
      </c>
      <c r="G187" s="78">
        <v>4521676.1000000006</v>
      </c>
      <c r="H187" s="27">
        <v>14326.8</v>
      </c>
      <c r="I187" s="27">
        <v>84607.4</v>
      </c>
      <c r="J187" s="27">
        <v>1181740.5</v>
      </c>
      <c r="K187" s="27">
        <v>133325.6</v>
      </c>
      <c r="L187" s="78">
        <v>-33903.9</v>
      </c>
      <c r="M187" s="78">
        <v>-193328.2</v>
      </c>
      <c r="N187" s="78">
        <v>1186768.2000000002</v>
      </c>
      <c r="O187" s="28">
        <v>5708444.3000000007</v>
      </c>
    </row>
    <row r="188" spans="1:15" ht="18.75">
      <c r="A188" s="61" t="s">
        <v>54</v>
      </c>
      <c r="B188" s="62"/>
      <c r="C188" s="6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60"/>
    </row>
    <row r="189" spans="1:15" ht="18.75">
      <c r="A189" s="63" t="s">
        <v>44</v>
      </c>
      <c r="B189" s="64"/>
      <c r="C189" s="64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9"/>
    </row>
    <row r="190" spans="1:15" ht="18.7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8.7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>
      <c r="J192" s="2"/>
      <c r="K192" s="2"/>
      <c r="M192" s="2"/>
    </row>
    <row r="193" spans="10:13">
      <c r="J193" s="2"/>
      <c r="K193" s="2"/>
      <c r="M193" s="2"/>
    </row>
    <row r="194" spans="10:13">
      <c r="J194" s="2"/>
      <c r="K194" s="2"/>
      <c r="M194" s="2"/>
    </row>
    <row r="195" spans="10:13">
      <c r="J195" s="2"/>
      <c r="K195" s="2"/>
      <c r="M195" s="2"/>
    </row>
    <row r="196" spans="10:13">
      <c r="J196" s="2"/>
      <c r="K196" s="2"/>
      <c r="M196" s="2"/>
    </row>
    <row r="197" spans="10:13">
      <c r="J197" s="2"/>
      <c r="K197" s="2"/>
      <c r="M197" s="2"/>
    </row>
    <row r="198" spans="10:13">
      <c r="J198" s="2"/>
      <c r="K198" s="2"/>
      <c r="M198" s="2"/>
    </row>
    <row r="199" spans="10:13">
      <c r="J199" s="2"/>
      <c r="K199" s="2"/>
      <c r="M199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S69"/>
  <sheetViews>
    <sheetView workbookViewId="0">
      <pane xSplit="1" ySplit="6" topLeftCell="N51" activePane="bottomRight" state="frozen"/>
      <selection pane="topRight" activeCell="B1" sqref="B1"/>
      <selection pane="bottomLeft" activeCell="A7" sqref="A7"/>
      <selection pane="bottomRight" activeCell="A53" sqref="A53"/>
    </sheetView>
  </sheetViews>
  <sheetFormatPr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0" t="s">
        <v>53</v>
      </c>
    </row>
    <row r="2" spans="1:19" s="29" customFormat="1" ht="19.5">
      <c r="A2" s="80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5" t="s">
        <v>36</v>
      </c>
      <c r="B5" s="83" t="s">
        <v>27</v>
      </c>
      <c r="C5" s="83"/>
      <c r="D5" s="83"/>
      <c r="E5" s="83"/>
      <c r="F5" s="83"/>
      <c r="G5" s="83"/>
      <c r="H5" s="83" t="s">
        <v>49</v>
      </c>
      <c r="I5" s="83"/>
      <c r="J5" s="83"/>
      <c r="K5" s="83"/>
      <c r="L5" s="83"/>
      <c r="M5" s="83"/>
      <c r="N5" s="83"/>
      <c r="O5" s="84" t="s">
        <v>35</v>
      </c>
    </row>
    <row r="6" spans="1:19" s="29" customFormat="1" ht="93.75">
      <c r="A6" s="86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4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7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7" si="7">SUM(H51:M51)</f>
        <v>441906.79999999981</v>
      </c>
      <c r="O51" s="28">
        <f t="shared" ref="O51:O58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>
      <c r="A53" s="57">
        <v>43738</v>
      </c>
      <c r="B53" s="26">
        <v>317452.39999999997</v>
      </c>
      <c r="C53" s="26">
        <v>1118003.3</v>
      </c>
      <c r="D53" s="26">
        <v>454128</v>
      </c>
      <c r="E53" s="27">
        <v>185112.4</v>
      </c>
      <c r="F53" s="26">
        <v>89039.7</v>
      </c>
      <c r="G53" s="28">
        <f t="shared" si="6"/>
        <v>2163735.7999999998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2651180</v>
      </c>
    </row>
    <row r="54" spans="1:15" s="2" customFormat="1">
      <c r="A54" s="57">
        <v>43830</v>
      </c>
      <c r="B54" s="26">
        <v>359838.80000000005</v>
      </c>
      <c r="C54" s="26">
        <v>1070136.7999999998</v>
      </c>
      <c r="D54" s="26">
        <v>584633</v>
      </c>
      <c r="E54" s="27">
        <v>188088.8</v>
      </c>
      <c r="F54" s="26">
        <v>99059</v>
      </c>
      <c r="G54" s="28">
        <f t="shared" si="6"/>
        <v>2301756.4</v>
      </c>
      <c r="H54" s="26">
        <v>13357.7</v>
      </c>
      <c r="I54" s="26">
        <v>59688.299999999996</v>
      </c>
      <c r="J54" s="26">
        <v>694562.6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526653.99999999988</v>
      </c>
      <c r="O54" s="28">
        <f t="shared" si="8"/>
        <v>2828410.4</v>
      </c>
    </row>
    <row r="55" spans="1:15" s="2" customFormat="1">
      <c r="A55" s="57">
        <v>43921</v>
      </c>
      <c r="B55" s="26">
        <v>330623.39999999997</v>
      </c>
      <c r="C55" s="26">
        <v>1082118.7</v>
      </c>
      <c r="D55" s="26">
        <v>609190.6</v>
      </c>
      <c r="E55" s="27">
        <v>190685.09999999998</v>
      </c>
      <c r="F55" s="26">
        <f>107546+182.3</f>
        <v>107728.3</v>
      </c>
      <c r="G55" s="28">
        <f t="shared" si="6"/>
        <v>2320346.0999999996</v>
      </c>
      <c r="H55" s="26">
        <v>13526.1</v>
      </c>
      <c r="I55" s="26">
        <v>58131.8</v>
      </c>
      <c r="J55" s="26">
        <v>700933.30000000016</v>
      </c>
      <c r="K55" s="26">
        <v>114467.79999999999</v>
      </c>
      <c r="L55" s="28">
        <v>-57739.000000000116</v>
      </c>
      <c r="M55" s="28">
        <v>-304314.3</v>
      </c>
      <c r="N55" s="28">
        <f t="shared" si="7"/>
        <v>525005.70000000019</v>
      </c>
      <c r="O55" s="28">
        <f t="shared" si="8"/>
        <v>2845351.8</v>
      </c>
    </row>
    <row r="56" spans="1:15" s="2" customFormat="1">
      <c r="A56" s="57">
        <v>44012</v>
      </c>
      <c r="B56" s="26">
        <v>377987.4</v>
      </c>
      <c r="C56" s="26">
        <v>1180168.2999999998</v>
      </c>
      <c r="D56" s="26">
        <v>642361.4</v>
      </c>
      <c r="E56" s="27">
        <v>200919</v>
      </c>
      <c r="F56" s="26">
        <f>125705.7+182.3</f>
        <v>125888</v>
      </c>
      <c r="G56" s="28">
        <f t="shared" si="6"/>
        <v>2527324.0999999996</v>
      </c>
      <c r="H56" s="26">
        <v>7581.6</v>
      </c>
      <c r="I56" s="26">
        <v>55808.9</v>
      </c>
      <c r="J56" s="26">
        <v>749871.6</v>
      </c>
      <c r="K56" s="26">
        <v>119272.2</v>
      </c>
      <c r="L56" s="28">
        <v>-64272.100000000173</v>
      </c>
      <c r="M56" s="28">
        <v>-385519.6</v>
      </c>
      <c r="N56" s="28">
        <f t="shared" si="7"/>
        <v>482742.59999999974</v>
      </c>
      <c r="O56" s="28">
        <f t="shared" si="8"/>
        <v>3010066.6999999993</v>
      </c>
    </row>
    <row r="57" spans="1:15" s="2" customFormat="1">
      <c r="A57" s="57">
        <v>44104</v>
      </c>
      <c r="B57" s="26">
        <v>389340.1999999999</v>
      </c>
      <c r="C57" s="26">
        <v>1295715.9000000001</v>
      </c>
      <c r="D57" s="26">
        <v>678223.39999999991</v>
      </c>
      <c r="E57" s="27">
        <v>214148.39999999997</v>
      </c>
      <c r="F57" s="26">
        <f>138334.5+181.5</f>
        <v>138516</v>
      </c>
      <c r="G57" s="28">
        <f t="shared" si="6"/>
        <v>2715943.9</v>
      </c>
      <c r="H57" s="26">
        <v>9519.3000000000011</v>
      </c>
      <c r="I57" s="26">
        <v>65861.7</v>
      </c>
      <c r="J57" s="26">
        <v>779145.20000000007</v>
      </c>
      <c r="K57" s="26">
        <v>123993.09999999999</v>
      </c>
      <c r="L57" s="28">
        <v>-53578.699999999953</v>
      </c>
      <c r="M57" s="28">
        <v>-252699.00000000012</v>
      </c>
      <c r="N57" s="28">
        <f t="shared" si="7"/>
        <v>672241.6</v>
      </c>
      <c r="O57" s="28">
        <f t="shared" si="8"/>
        <v>3388185.5</v>
      </c>
    </row>
    <row r="58" spans="1:15" s="2" customFormat="1">
      <c r="A58" s="57">
        <v>44196</v>
      </c>
      <c r="B58" s="26">
        <v>433211.8</v>
      </c>
      <c r="C58" s="26">
        <v>1369841.3000000003</v>
      </c>
      <c r="D58" s="26">
        <v>723397.99999999988</v>
      </c>
      <c r="E58" s="27">
        <v>207328.49999999997</v>
      </c>
      <c r="F58" s="26">
        <f>141279.8+179.1</f>
        <v>141458.9</v>
      </c>
      <c r="G58" s="28">
        <f t="shared" ref="G58" si="9">SUM(B58:F58)</f>
        <v>2875238.5</v>
      </c>
      <c r="H58" s="26">
        <v>18100</v>
      </c>
      <c r="I58" s="26">
        <v>63218.3</v>
      </c>
      <c r="J58" s="26">
        <v>793900.2</v>
      </c>
      <c r="K58" s="26">
        <v>124007.9</v>
      </c>
      <c r="L58" s="28">
        <v>-52119.700000000012</v>
      </c>
      <c r="M58" s="28">
        <v>-281606.31651700003</v>
      </c>
      <c r="N58" s="28">
        <f t="shared" ref="N58" si="10">SUM(H58:M58)</f>
        <v>665500.38348299987</v>
      </c>
      <c r="O58" s="28">
        <f t="shared" si="8"/>
        <v>3540738.8834830001</v>
      </c>
    </row>
    <row r="59" spans="1:15" s="2" customFormat="1">
      <c r="A59" s="57">
        <v>44286</v>
      </c>
      <c r="B59" s="26">
        <v>396404.60000000003</v>
      </c>
      <c r="C59" s="26">
        <v>1445542.8999999997</v>
      </c>
      <c r="D59" s="26">
        <v>773663.29999999993</v>
      </c>
      <c r="E59" s="27">
        <v>224018.69999999992</v>
      </c>
      <c r="F59" s="26">
        <v>150926.1</v>
      </c>
      <c r="G59" s="28">
        <v>2990555.5999999996</v>
      </c>
      <c r="H59" s="26">
        <v>18910</v>
      </c>
      <c r="I59" s="26">
        <v>64851.1</v>
      </c>
      <c r="J59" s="26">
        <v>809523.99999999988</v>
      </c>
      <c r="K59" s="26">
        <v>128540.5</v>
      </c>
      <c r="L59" s="28">
        <v>-40174.400000000081</v>
      </c>
      <c r="M59" s="28">
        <v>-321694.99999999988</v>
      </c>
      <c r="N59" s="28">
        <v>659956.19999999984</v>
      </c>
      <c r="O59" s="28">
        <v>3650511.7999999993</v>
      </c>
    </row>
    <row r="60" spans="1:15" s="2" customFormat="1">
      <c r="A60" s="57">
        <v>44377</v>
      </c>
      <c r="B60" s="26">
        <v>458192.3</v>
      </c>
      <c r="C60" s="26">
        <v>1589876.0300000003</v>
      </c>
      <c r="D60" s="26">
        <v>821663.4</v>
      </c>
      <c r="E60" s="27">
        <v>225156.69999999995</v>
      </c>
      <c r="F60" s="26">
        <v>164497.5</v>
      </c>
      <c r="G60" s="28">
        <v>3259385.9300000006</v>
      </c>
      <c r="H60" s="26">
        <v>23041.699999999997</v>
      </c>
      <c r="I60" s="26">
        <v>65638.100000000006</v>
      </c>
      <c r="J60" s="26">
        <v>835586.79999999993</v>
      </c>
      <c r="K60" s="26">
        <v>133325.59999999998</v>
      </c>
      <c r="L60" s="28">
        <v>-90693.100000000079</v>
      </c>
      <c r="M60" s="28">
        <v>-334213.79999999981</v>
      </c>
      <c r="N60" s="28">
        <v>632685.30000000005</v>
      </c>
      <c r="O60" s="28">
        <v>3892071.2300000004</v>
      </c>
    </row>
    <row r="61" spans="1:15" s="2" customFormat="1" ht="18">
      <c r="A61" s="57" t="s">
        <v>58</v>
      </c>
      <c r="B61" s="26">
        <v>452697.39999999997</v>
      </c>
      <c r="C61" s="26">
        <v>1675444.2</v>
      </c>
      <c r="D61" s="26">
        <v>964342.7</v>
      </c>
      <c r="E61" s="27">
        <v>234167.69999999998</v>
      </c>
      <c r="F61" s="26">
        <v>12030.6</v>
      </c>
      <c r="G61" s="28">
        <v>3338682.6</v>
      </c>
      <c r="H61" s="26">
        <v>16502.599999999999</v>
      </c>
      <c r="I61" s="26">
        <v>56628.299999999996</v>
      </c>
      <c r="J61" s="26">
        <v>900897</v>
      </c>
      <c r="K61" s="26">
        <v>133325.59999999998</v>
      </c>
      <c r="L61" s="28">
        <v>-83959.5</v>
      </c>
      <c r="M61" s="28">
        <v>-310064.5</v>
      </c>
      <c r="N61" s="28">
        <v>713329.5</v>
      </c>
      <c r="O61" s="28">
        <v>4052012.1</v>
      </c>
    </row>
    <row r="62" spans="1:15" s="2" customFormat="1" ht="18">
      <c r="A62" s="76" t="s">
        <v>61</v>
      </c>
      <c r="B62" s="26">
        <v>478733.2</v>
      </c>
      <c r="C62" s="26">
        <v>1569167.3999999997</v>
      </c>
      <c r="D62" s="26">
        <v>987235.6</v>
      </c>
      <c r="E62" s="27">
        <v>254710.69999999998</v>
      </c>
      <c r="F62" s="26">
        <v>12289.7</v>
      </c>
      <c r="G62" s="28">
        <v>3302136.6</v>
      </c>
      <c r="H62" s="26">
        <v>19417</v>
      </c>
      <c r="I62" s="26">
        <v>56884.399999999994</v>
      </c>
      <c r="J62" s="26">
        <v>955897.49999999988</v>
      </c>
      <c r="K62" s="26">
        <v>133325.59999999998</v>
      </c>
      <c r="L62" s="28">
        <v>-30939.200000000114</v>
      </c>
      <c r="M62" s="28">
        <v>-306922.70000000007</v>
      </c>
      <c r="N62" s="28">
        <v>827662.59999999974</v>
      </c>
      <c r="O62" s="28">
        <v>4129799.1999999997</v>
      </c>
    </row>
    <row r="63" spans="1:15" s="79" customFormat="1" ht="18">
      <c r="A63" s="77" t="s">
        <v>64</v>
      </c>
      <c r="B63" s="27">
        <v>448956.6</v>
      </c>
      <c r="C63" s="27">
        <v>1688455.5999999999</v>
      </c>
      <c r="D63" s="27">
        <v>1035025.2999999999</v>
      </c>
      <c r="E63" s="27">
        <v>287866.70000000007</v>
      </c>
      <c r="F63" s="27">
        <v>17041</v>
      </c>
      <c r="G63" s="78">
        <v>3477345.1999999997</v>
      </c>
      <c r="H63" s="27">
        <v>19507.7</v>
      </c>
      <c r="I63" s="27">
        <v>68013.899999999994</v>
      </c>
      <c r="J63" s="27">
        <v>983059.4</v>
      </c>
      <c r="K63" s="27">
        <v>133325.59999999998</v>
      </c>
      <c r="L63" s="78">
        <v>-66973.399999999921</v>
      </c>
      <c r="M63" s="78">
        <v>-293219.99999999994</v>
      </c>
      <c r="N63" s="78">
        <v>843713.20000000019</v>
      </c>
      <c r="O63" s="28">
        <v>4321058.4000000004</v>
      </c>
    </row>
    <row r="64" spans="1:15" s="79" customFormat="1" ht="18">
      <c r="A64" s="77" t="s">
        <v>67</v>
      </c>
      <c r="B64" s="27">
        <v>519373.1</v>
      </c>
      <c r="C64" s="27">
        <v>1917372.5999999996</v>
      </c>
      <c r="D64" s="27">
        <v>1025777.7000000002</v>
      </c>
      <c r="E64" s="27">
        <v>272594.40000000002</v>
      </c>
      <c r="F64" s="27">
        <v>16960.199999999997</v>
      </c>
      <c r="G64" s="78">
        <v>3752078</v>
      </c>
      <c r="H64" s="27">
        <v>18622.400000000001</v>
      </c>
      <c r="I64" s="27">
        <v>53079.899999999994</v>
      </c>
      <c r="J64" s="27">
        <v>1052528.6999999997</v>
      </c>
      <c r="K64" s="27">
        <v>133325.59999999998</v>
      </c>
      <c r="L64" s="78">
        <v>22823.200000000201</v>
      </c>
      <c r="M64" s="78">
        <v>-152557.10000000003</v>
      </c>
      <c r="N64" s="78">
        <v>1127822.6999999997</v>
      </c>
      <c r="O64" s="28">
        <v>4879900.6999999993</v>
      </c>
    </row>
    <row r="65" spans="1:15" s="79" customFormat="1" ht="18">
      <c r="A65" s="77" t="s">
        <v>70</v>
      </c>
      <c r="B65" s="27">
        <v>524532.29999999993</v>
      </c>
      <c r="C65" s="27">
        <v>2187435.9999999995</v>
      </c>
      <c r="D65" s="27">
        <v>1120177.4999999998</v>
      </c>
      <c r="E65" s="27">
        <v>278709.8</v>
      </c>
      <c r="F65" s="27">
        <v>38038.400000000001</v>
      </c>
      <c r="G65" s="78">
        <v>4148893.9999999986</v>
      </c>
      <c r="H65" s="27">
        <v>14402.7</v>
      </c>
      <c r="I65" s="27">
        <v>63262.399999999994</v>
      </c>
      <c r="J65" s="27">
        <v>1124362.4000000001</v>
      </c>
      <c r="K65" s="27">
        <v>133325.59999999998</v>
      </c>
      <c r="L65" s="78">
        <v>61321.499999999709</v>
      </c>
      <c r="M65" s="78">
        <v>-197981.20000000004</v>
      </c>
      <c r="N65" s="78">
        <v>1198693.3999999999</v>
      </c>
      <c r="O65" s="28">
        <v>5347587.3999999985</v>
      </c>
    </row>
    <row r="66" spans="1:15" s="79" customFormat="1" ht="18">
      <c r="A66" s="77" t="s">
        <v>75</v>
      </c>
      <c r="B66" s="27">
        <v>559201.4</v>
      </c>
      <c r="C66" s="27">
        <v>2315938.5999999996</v>
      </c>
      <c r="D66" s="27">
        <v>1192025.1000000001</v>
      </c>
      <c r="E66" s="27">
        <v>300211.50000000006</v>
      </c>
      <c r="F66" s="27">
        <v>38223.799999999996</v>
      </c>
      <c r="G66" s="78">
        <v>4405600.3999999994</v>
      </c>
      <c r="H66" s="27">
        <v>14439.7</v>
      </c>
      <c r="I66" s="27">
        <v>86450.8</v>
      </c>
      <c r="J66" s="27">
        <v>1143395.7999999998</v>
      </c>
      <c r="K66" s="27">
        <v>133325.59999999998</v>
      </c>
      <c r="L66" s="78">
        <v>-66253.299999999843</v>
      </c>
      <c r="M66" s="78">
        <v>-209382.9</v>
      </c>
      <c r="N66" s="78">
        <v>1101975.7000000002</v>
      </c>
      <c r="O66" s="28">
        <v>5507576.0999999996</v>
      </c>
    </row>
    <row r="67" spans="1:15" ht="18.75">
      <c r="A67" s="61" t="s">
        <v>55</v>
      </c>
      <c r="B67" s="62"/>
      <c r="C67" s="62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60"/>
    </row>
    <row r="68" spans="1:15" ht="18.75">
      <c r="A68" s="63" t="s">
        <v>44</v>
      </c>
      <c r="B68" s="64"/>
      <c r="C68" s="64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</row>
    <row r="69" spans="1:15" ht="18.7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S91"/>
  <sheetViews>
    <sheetView topLeftCell="G4" workbookViewId="0">
      <selection activeCell="B26" sqref="B26"/>
    </sheetView>
  </sheetViews>
  <sheetFormatPr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0" t="s">
        <v>53</v>
      </c>
    </row>
    <row r="2" spans="1:19" s="29" customFormat="1" ht="19.5">
      <c r="A2" s="80" t="s">
        <v>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5" t="s">
        <v>36</v>
      </c>
      <c r="B5" s="83" t="s">
        <v>27</v>
      </c>
      <c r="C5" s="83"/>
      <c r="D5" s="83"/>
      <c r="E5" s="83"/>
      <c r="F5" s="83"/>
      <c r="G5" s="83"/>
      <c r="H5" s="83" t="s">
        <v>49</v>
      </c>
      <c r="I5" s="83"/>
      <c r="J5" s="83"/>
      <c r="K5" s="83"/>
      <c r="L5" s="83"/>
      <c r="M5" s="83"/>
      <c r="N5" s="83"/>
      <c r="O5" s="84" t="s">
        <v>35</v>
      </c>
    </row>
    <row r="6" spans="1:19" s="29" customFormat="1" ht="93.75">
      <c r="A6" s="86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4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8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>
      <c r="A18" s="35">
        <v>2019</v>
      </c>
      <c r="B18" s="26">
        <v>359838.80000000005</v>
      </c>
      <c r="C18" s="26">
        <v>1070136.7999999998</v>
      </c>
      <c r="D18" s="26">
        <v>584633</v>
      </c>
      <c r="E18" s="27">
        <v>188088.8</v>
      </c>
      <c r="F18" s="26">
        <v>99059</v>
      </c>
      <c r="G18" s="28">
        <f t="shared" si="4"/>
        <v>2301756.4</v>
      </c>
      <c r="H18" s="26">
        <v>13357.7</v>
      </c>
      <c r="I18" s="26">
        <v>59688.299999999996</v>
      </c>
      <c r="J18" s="26">
        <v>694562.6</v>
      </c>
      <c r="K18" s="26">
        <v>109217.60000000001</v>
      </c>
      <c r="L18" s="28">
        <v>-66658.8</v>
      </c>
      <c r="M18" s="28">
        <v>-283513.40000000002</v>
      </c>
      <c r="N18" s="28">
        <f t="shared" ref="N18" si="6">SUM(H18:M18)</f>
        <v>526653.99999999988</v>
      </c>
      <c r="O18" s="28">
        <f t="shared" ref="O18" si="7">N18+G18</f>
        <v>2828410.4</v>
      </c>
    </row>
    <row r="19" spans="1:15" s="2" customFormat="1">
      <c r="A19" s="35">
        <v>2020</v>
      </c>
      <c r="B19" s="26">
        <v>433211.8</v>
      </c>
      <c r="C19" s="26">
        <v>1369841.3000000003</v>
      </c>
      <c r="D19" s="26">
        <v>723397.99999999988</v>
      </c>
      <c r="E19" s="27">
        <v>207328.49999999997</v>
      </c>
      <c r="F19" s="26">
        <v>141458.9</v>
      </c>
      <c r="G19" s="28">
        <v>2875238.5</v>
      </c>
      <c r="H19" s="26">
        <v>18100</v>
      </c>
      <c r="I19" s="26">
        <v>63218.3</v>
      </c>
      <c r="J19" s="26">
        <v>793900.2</v>
      </c>
      <c r="K19" s="26">
        <v>124007.9</v>
      </c>
      <c r="L19" s="28">
        <v>-52119.700000000012</v>
      </c>
      <c r="M19" s="28">
        <v>-281606.31651700003</v>
      </c>
      <c r="N19" s="28">
        <v>665500.38348299987</v>
      </c>
      <c r="O19" s="28">
        <v>3540738.8834830001</v>
      </c>
    </row>
    <row r="20" spans="1:15" s="2" customFormat="1">
      <c r="A20" s="35">
        <v>2021</v>
      </c>
      <c r="B20" s="26">
        <v>478733.2</v>
      </c>
      <c r="C20" s="26">
        <v>1569167.3999999997</v>
      </c>
      <c r="D20" s="26">
        <v>987235.6</v>
      </c>
      <c r="E20" s="27">
        <v>254710.69999999998</v>
      </c>
      <c r="F20" s="26">
        <v>12289.7</v>
      </c>
      <c r="G20" s="28">
        <v>3302136.6</v>
      </c>
      <c r="H20" s="26">
        <v>19417</v>
      </c>
      <c r="I20" s="26">
        <v>56884.399999999994</v>
      </c>
      <c r="J20" s="26">
        <v>955897.49999999988</v>
      </c>
      <c r="K20" s="26">
        <v>133325.59999999998</v>
      </c>
      <c r="L20" s="28">
        <v>-30939.200000000114</v>
      </c>
      <c r="M20" s="28">
        <v>-306922.70000000007</v>
      </c>
      <c r="N20" s="28">
        <v>827662.59999999974</v>
      </c>
      <c r="O20" s="28">
        <v>4129799.1999999997</v>
      </c>
    </row>
    <row r="21" spans="1:15" s="2" customFormat="1">
      <c r="A21" s="35" t="s">
        <v>77</v>
      </c>
      <c r="B21" s="26">
        <v>559201.4</v>
      </c>
      <c r="C21" s="26">
        <v>2315938.5999999996</v>
      </c>
      <c r="D21" s="26">
        <v>1192025.1000000001</v>
      </c>
      <c r="E21" s="27">
        <v>300211.50000000006</v>
      </c>
      <c r="F21" s="26">
        <v>38223.799999999996</v>
      </c>
      <c r="G21" s="28">
        <v>4405600.3999999994</v>
      </c>
      <c r="H21" s="26">
        <v>14439.7</v>
      </c>
      <c r="I21" s="26">
        <v>86450.8</v>
      </c>
      <c r="J21" s="26">
        <v>1143395.7999999998</v>
      </c>
      <c r="K21" s="26">
        <v>133325.59999999998</v>
      </c>
      <c r="L21" s="28">
        <v>-66253.299999999843</v>
      </c>
      <c r="M21" s="28">
        <v>-209382.9</v>
      </c>
      <c r="N21" s="28">
        <v>1101975.7000000002</v>
      </c>
      <c r="O21" s="28">
        <v>5507576.0999999996</v>
      </c>
    </row>
    <row r="22" spans="1:15" ht="18.75">
      <c r="A22" s="61" t="s">
        <v>54</v>
      </c>
      <c r="B22" s="62"/>
      <c r="C22" s="6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0"/>
    </row>
    <row r="23" spans="1:15" ht="18.75">
      <c r="A23" s="63" t="s">
        <v>44</v>
      </c>
      <c r="B23" s="64"/>
      <c r="C23" s="6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/>
    </row>
    <row r="24" spans="1:15" ht="18.7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MUGABEKAZI Stella</cp:lastModifiedBy>
  <cp:lastPrinted>2016-11-30T12:33:26Z</cp:lastPrinted>
  <dcterms:created xsi:type="dcterms:W3CDTF">2000-09-13T06:18:37Z</dcterms:created>
  <dcterms:modified xsi:type="dcterms:W3CDTF">2023-04-13T08:03:36Z</dcterms:modified>
</cp:coreProperties>
</file>