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57" i="4" l="1"/>
  <c r="F57" i="4"/>
  <c r="G57" i="4" s="1"/>
  <c r="O57" i="4" s="1"/>
  <c r="N158" i="3"/>
  <c r="F158" i="3"/>
  <c r="G158" i="3" s="1"/>
  <c r="O158" i="3" l="1"/>
  <c r="N56" i="4"/>
  <c r="O56" i="4" s="1"/>
  <c r="G56" i="4"/>
  <c r="F56" i="4"/>
  <c r="N55" i="4"/>
  <c r="F55" i="4"/>
  <c r="G55" i="4" s="1"/>
  <c r="N157" i="3"/>
  <c r="F157" i="3"/>
  <c r="G157" i="3" s="1"/>
  <c r="O55" i="4" l="1"/>
  <c r="O157" i="3"/>
  <c r="N156" i="3" l="1"/>
  <c r="F156" i="3"/>
  <c r="G156" i="3" s="1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F150" i="3"/>
  <c r="G150" i="3" s="1"/>
  <c r="O150" i="3" l="1"/>
  <c r="O154" i="3"/>
  <c r="O153" i="3"/>
  <c r="O151" i="3"/>
  <c r="O155" i="3"/>
  <c r="O152" i="3"/>
  <c r="O156" i="3"/>
  <c r="O18" i="5" l="1"/>
  <c r="N18" i="5"/>
  <c r="G18" i="5"/>
  <c r="N54" i="4"/>
  <c r="G54" i="4"/>
  <c r="O54" i="4" s="1"/>
  <c r="N53" i="4"/>
  <c r="G53" i="4"/>
  <c r="N52" i="4"/>
  <c r="G52" i="4"/>
  <c r="N51" i="4"/>
  <c r="G51" i="4"/>
  <c r="N149" i="3"/>
  <c r="G149" i="3"/>
  <c r="N148" i="3"/>
  <c r="G148" i="3"/>
  <c r="N147" i="3"/>
  <c r="O147" i="3" s="1"/>
  <c r="G147" i="3"/>
  <c r="N146" i="3"/>
  <c r="G146" i="3"/>
  <c r="N145" i="3"/>
  <c r="G145" i="3"/>
  <c r="N144" i="3"/>
  <c r="G144" i="3"/>
  <c r="N143" i="3"/>
  <c r="O143" i="3" s="1"/>
  <c r="G143" i="3"/>
  <c r="N142" i="3"/>
  <c r="G142" i="3"/>
  <c r="N141" i="3"/>
  <c r="G141" i="3"/>
  <c r="N140" i="3"/>
  <c r="G140" i="3"/>
  <c r="N139" i="3"/>
  <c r="G139" i="3"/>
  <c r="N138" i="3"/>
  <c r="G138" i="3"/>
  <c r="O142" i="3" l="1"/>
  <c r="O138" i="3"/>
  <c r="O149" i="3"/>
  <c r="O51" i="4"/>
  <c r="O53" i="4"/>
  <c r="O52" i="4"/>
  <c r="O144" i="3"/>
  <c r="O140" i="3"/>
  <c r="O146" i="3"/>
  <c r="O139" i="3"/>
  <c r="O141" i="3"/>
  <c r="O145" i="3"/>
  <c r="O148" i="3"/>
  <c r="N17" i="5"/>
  <c r="O17" i="5" s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O120" i="3" s="1"/>
  <c r="N119" i="3"/>
  <c r="G119" i="3"/>
  <c r="N118" i="3"/>
  <c r="G118" i="3"/>
  <c r="N117" i="3"/>
  <c r="G117" i="3"/>
  <c r="N116" i="3"/>
  <c r="G116" i="3"/>
  <c r="N115" i="3"/>
  <c r="O115" i="3" s="1"/>
  <c r="G115" i="3"/>
  <c r="N114" i="3"/>
  <c r="G114" i="3"/>
  <c r="N113" i="3"/>
  <c r="G113" i="3"/>
  <c r="N112" i="3"/>
  <c r="G112" i="3"/>
  <c r="N111" i="3"/>
  <c r="O111" i="3" s="1"/>
  <c r="G111" i="3"/>
  <c r="N110" i="3"/>
  <c r="G110" i="3"/>
  <c r="N109" i="3"/>
  <c r="G109" i="3"/>
  <c r="N108" i="3"/>
  <c r="G108" i="3"/>
  <c r="N107" i="3"/>
  <c r="O107" i="3" s="1"/>
  <c r="G107" i="3"/>
  <c r="N106" i="3"/>
  <c r="G106" i="3"/>
  <c r="N105" i="3"/>
  <c r="G105" i="3"/>
  <c r="N104" i="3"/>
  <c r="G104" i="3"/>
  <c r="N103" i="3"/>
  <c r="O103" i="3" s="1"/>
  <c r="G103" i="3"/>
  <c r="N102" i="3"/>
  <c r="G102" i="3"/>
  <c r="N101" i="3"/>
  <c r="G101" i="3"/>
  <c r="N100" i="3"/>
  <c r="G100" i="3"/>
  <c r="N99" i="3"/>
  <c r="O99" i="3" s="1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O91" i="3" s="1"/>
  <c r="G91" i="3"/>
  <c r="N90" i="3"/>
  <c r="G90" i="3"/>
  <c r="N89" i="3"/>
  <c r="G89" i="3"/>
  <c r="O89" i="3" s="1"/>
  <c r="N88" i="3"/>
  <c r="G88" i="3"/>
  <c r="N87" i="3"/>
  <c r="O87" i="3" s="1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O79" i="3" s="1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O71" i="3" s="1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O63" i="3" s="1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O55" i="3" s="1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O47" i="3" s="1"/>
  <c r="G47" i="3"/>
  <c r="N46" i="3"/>
  <c r="G46" i="3"/>
  <c r="N45" i="3"/>
  <c r="G45" i="3"/>
  <c r="N44" i="3"/>
  <c r="G44" i="3"/>
  <c r="N43" i="3"/>
  <c r="G43" i="3"/>
  <c r="N42" i="3"/>
  <c r="G42" i="3"/>
  <c r="O76" i="3" l="1"/>
  <c r="O84" i="3"/>
  <c r="O100" i="3"/>
  <c r="O108" i="3"/>
  <c r="O116" i="3"/>
  <c r="O121" i="3"/>
  <c r="O125" i="3"/>
  <c r="O133" i="3"/>
  <c r="O137" i="3"/>
  <c r="O118" i="3"/>
  <c r="O119" i="3"/>
  <c r="O123" i="3"/>
  <c r="O127" i="3"/>
  <c r="O131" i="3"/>
  <c r="O52" i="3"/>
  <c r="O124" i="3"/>
  <c r="O132" i="3"/>
  <c r="O44" i="3"/>
  <c r="O60" i="3"/>
  <c r="O68" i="3"/>
  <c r="O94" i="3"/>
  <c r="O102" i="3"/>
  <c r="O126" i="3"/>
  <c r="O130" i="3"/>
  <c r="O134" i="3"/>
  <c r="O11" i="5"/>
  <c r="O9" i="5"/>
  <c r="O45" i="4"/>
  <c r="O21" i="4"/>
  <c r="O40" i="4"/>
  <c r="O44" i="4"/>
  <c r="O22" i="4"/>
  <c r="O30" i="4"/>
  <c r="O38" i="4"/>
  <c r="O50" i="4"/>
  <c r="O18" i="4"/>
  <c r="O26" i="4"/>
  <c r="O34" i="4"/>
  <c r="O46" i="4"/>
  <c r="O27" i="4"/>
  <c r="O35" i="4"/>
  <c r="O31" i="4"/>
  <c r="O23" i="4"/>
  <c r="O42" i="4"/>
  <c r="O24" i="4"/>
  <c r="O28" i="4"/>
  <c r="O25" i="4"/>
  <c r="O29" i="4"/>
  <c r="O37" i="4"/>
  <c r="O48" i="4"/>
  <c r="O20" i="4"/>
  <c r="O57" i="3"/>
  <c r="O97" i="3"/>
  <c r="O113" i="3"/>
  <c r="O46" i="3"/>
  <c r="O54" i="3"/>
  <c r="O62" i="3"/>
  <c r="O70" i="3"/>
  <c r="O78" i="3"/>
  <c r="O86" i="3"/>
  <c r="O73" i="3"/>
  <c r="O105" i="3"/>
  <c r="O106" i="3"/>
  <c r="O110" i="3"/>
  <c r="O49" i="3"/>
  <c r="O65" i="3"/>
  <c r="O81" i="3"/>
  <c r="O109" i="3"/>
  <c r="O43" i="3"/>
  <c r="O51" i="3"/>
  <c r="O59" i="3"/>
  <c r="O67" i="3"/>
  <c r="O75" i="3"/>
  <c r="O83" i="3"/>
  <c r="O95" i="3"/>
  <c r="O135" i="3"/>
  <c r="O88" i="3"/>
  <c r="O92" i="3"/>
  <c r="O96" i="3"/>
  <c r="O104" i="3"/>
  <c r="O122" i="3"/>
  <c r="O129" i="3"/>
  <c r="O12" i="5"/>
  <c r="O10" i="5"/>
  <c r="O14" i="5"/>
  <c r="O15" i="5"/>
  <c r="O16" i="5"/>
  <c r="O13" i="5"/>
  <c r="O19" i="4"/>
  <c r="O36" i="4"/>
  <c r="O39" i="4"/>
  <c r="O33" i="4"/>
  <c r="O43" i="4"/>
  <c r="O32" i="4"/>
  <c r="O47" i="4"/>
  <c r="O49" i="4"/>
  <c r="O41" i="4"/>
  <c r="O42" i="3"/>
  <c r="O45" i="3"/>
  <c r="O58" i="3"/>
  <c r="O61" i="3"/>
  <c r="O74" i="3"/>
  <c r="O77" i="3"/>
  <c r="O114" i="3"/>
  <c r="O117" i="3"/>
  <c r="O90" i="3"/>
  <c r="O93" i="3"/>
  <c r="O136" i="3"/>
  <c r="O56" i="3"/>
  <c r="O72" i="3"/>
  <c r="O112" i="3"/>
  <c r="O50" i="3"/>
  <c r="O53" i="3"/>
  <c r="O66" i="3"/>
  <c r="O69" i="3"/>
  <c r="O82" i="3"/>
  <c r="O85" i="3"/>
  <c r="O128" i="3"/>
  <c r="O48" i="3"/>
  <c r="O64" i="3"/>
  <c r="O80" i="3"/>
  <c r="O98" i="3"/>
  <c r="O101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7" i="4"/>
  <c r="O11" i="4"/>
  <c r="O15" i="4"/>
  <c r="O12" i="4"/>
  <c r="O8" i="4"/>
  <c r="O16" i="4"/>
  <c r="O17" i="4"/>
  <c r="O10" i="4"/>
  <c r="O14" i="4"/>
  <c r="O9" i="4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O18" i="3" l="1"/>
  <c r="O24" i="3"/>
  <c r="O16" i="3"/>
  <c r="O8" i="3"/>
  <c r="O32" i="3"/>
  <c r="O15" i="3"/>
  <c r="O37" i="3"/>
  <c r="O38" i="3"/>
  <c r="O27" i="3"/>
  <c r="O35" i="3"/>
  <c r="O10" i="3"/>
  <c r="O40" i="3"/>
  <c r="O17" i="3"/>
  <c r="O25" i="3"/>
  <c r="O29" i="3"/>
  <c r="O33" i="3"/>
  <c r="O13" i="3"/>
  <c r="O21" i="3"/>
  <c r="O14" i="3"/>
  <c r="O22" i="3"/>
  <c r="O41" i="3"/>
  <c r="O39" i="3"/>
  <c r="O36" i="3"/>
  <c r="O9" i="3"/>
  <c r="O23" i="3"/>
  <c r="O26" i="3"/>
  <c r="O30" i="3"/>
  <c r="O12" i="3"/>
  <c r="O19" i="3"/>
  <c r="O20" i="3"/>
  <c r="O34" i="3"/>
  <c r="O7" i="3"/>
  <c r="O31" i="3"/>
  <c r="O11" i="3"/>
  <c r="O28" i="3"/>
</calcChain>
</file>

<file path=xl/sharedStrings.xml><?xml version="1.0" encoding="utf-8"?>
<sst xmlns="http://schemas.openxmlformats.org/spreadsheetml/2006/main" count="143" uniqueCount="74">
  <si>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</si>
  <si>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</si>
  <si>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</si>
  <si>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</si>
  <si>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</si>
  <si>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</si>
  <si>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</si>
  <si>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</si>
  <si>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</si>
  <si>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</si>
  <si>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</si>
  <si>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</si>
  <si>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</si>
  <si>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</si>
  <si>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</si>
  <si>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</si>
  <si>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</si>
  <si>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</si>
  <si>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</si>
  <si>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</si>
  <si>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</si>
  <si>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</si>
  <si>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</si>
  <si>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</si>
  <si>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</si>
  <si>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</si>
  <si>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</si>
  <si>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</si>
  <si>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</si>
  <si>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</si>
  <si>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</si>
  <si>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</si>
  <si>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</si>
  <si>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</si>
  <si>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</si>
  <si>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</si>
  <si>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</si>
  <si>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</si>
  <si>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</si>
  <si>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</si>
  <si>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</si>
  <si>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</si>
  <si>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</si>
  <si>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</si>
  <si>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</si>
  <si>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</si>
  <si>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</si>
  <si>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</si>
  <si>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</si>
  <si>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</si>
  <si>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</si>
  <si>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</si>
  <si>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</si>
  <si>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</si>
  <si>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</si>
  <si>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</si>
  <si>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</si>
  <si>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</si>
  <si>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</si>
  <si>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</si>
  <si>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</si>
  <si>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</si>
  <si>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</si>
  <si>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</si>
  <si>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</si>
  <si>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</si>
  <si>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</si>
  <si>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</si>
  <si>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</si>
  <si>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</si>
  <si>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</si>
  <si>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</si>
  <si>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</si>
  <si>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September 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</si>
</sst>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9]dd\-mmm\-yy;@"/>
    <numFmt numFmtId="211" formatCode="[$-409]mmm\-yy;@"/>
    <numFmt numFmtId="212" formatCode="[$-409]mmmm\-yy;@"/>
    <numFmt numFmtId="213" formatCode="[$-40C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2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2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7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8" xfId="0" applyFont="1" applyFill="1" applyBorder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0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4" fillId="0" borderId="0" xfId="0" applyFont="1"/>
    <xf numFmtId="169" fontId="75" fillId="0" borderId="7" xfId="0" applyNumberFormat="1" applyFont="1" applyBorder="1" applyAlignment="1" applyProtection="1">
      <alignment horizontal="center"/>
    </xf>
    <xf numFmtId="171" fontId="78" fillId="0" borderId="9" xfId="0" applyNumberFormat="1" applyFont="1" applyBorder="1" applyAlignment="1">
      <alignment horizontal="right"/>
    </xf>
    <xf numFmtId="171" fontId="78" fillId="0" borderId="9" xfId="0" applyNumberFormat="1" applyFont="1" applyFill="1" applyBorder="1" applyAlignment="1">
      <alignment horizontal="right"/>
    </xf>
    <xf numFmtId="171" fontId="78" fillId="0" borderId="9" xfId="0" applyNumberFormat="1" applyFont="1" applyBorder="1" applyAlignment="1" applyProtection="1">
      <alignment horizontal="right"/>
    </xf>
    <xf numFmtId="169" fontId="85" fillId="0" borderId="0" xfId="0" applyFont="1"/>
    <xf numFmtId="169" fontId="75" fillId="19" borderId="9" xfId="0" applyNumberFormat="1" applyFont="1" applyFill="1" applyBorder="1" applyAlignment="1" applyProtection="1">
      <alignment horizontal="center" vertical="center"/>
    </xf>
    <xf numFmtId="169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69" fontId="87" fillId="0" borderId="0" xfId="0" applyFont="1" applyAlignment="1">
      <alignment horizontal="justify" vertical="center"/>
    </xf>
    <xf numFmtId="211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89" fillId="0" borderId="0" xfId="0" applyNumberFormat="1" applyFont="1" applyBorder="1" applyProtection="1"/>
    <xf numFmtId="169" fontId="89" fillId="0" borderId="0" xfId="0" applyNumberFormat="1" applyFont="1" applyBorder="1" applyAlignment="1" applyProtection="1">
      <alignment horizontal="left"/>
    </xf>
    <xf numFmtId="169" fontId="89" fillId="0" borderId="0" xfId="0" applyFont="1" applyBorder="1"/>
    <xf numFmtId="169" fontId="89" fillId="0" borderId="0" xfId="0" applyNumberFormat="1" applyFont="1" applyBorder="1" applyAlignment="1" applyProtection="1">
      <alignment horizontal="center"/>
    </xf>
    <xf numFmtId="169" fontId="90" fillId="0" borderId="0" xfId="0" applyFont="1"/>
    <xf numFmtId="170" fontId="89" fillId="0" borderId="0" xfId="0" applyNumberFormat="1" applyFont="1" applyBorder="1" applyAlignment="1" applyProtection="1">
      <alignment horizontal="center"/>
    </xf>
    <xf numFmtId="169" fontId="89" fillId="0" borderId="0" xfId="0" applyNumberFormat="1" applyFont="1" applyBorder="1" applyAlignment="1" applyProtection="1">
      <alignment horizontal="centerContinuous"/>
    </xf>
    <xf numFmtId="169" fontId="91" fillId="0" borderId="0" xfId="0" applyFont="1"/>
    <xf numFmtId="169" fontId="77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 wrapText="1"/>
    </xf>
    <xf numFmtId="169" fontId="75" fillId="0" borderId="0" xfId="0" applyNumberFormat="1" applyFont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/>
    </xf>
    <xf numFmtId="169" fontId="93" fillId="0" borderId="0" xfId="0" applyFont="1" applyBorder="1" applyAlignment="1"/>
    <xf numFmtId="169" fontId="93" fillId="0" borderId="7" xfId="0" applyFont="1" applyBorder="1" applyAlignment="1"/>
    <xf numFmtId="169" fontId="85" fillId="0" borderId="0" xfId="0" applyFont="1" applyBorder="1"/>
    <xf numFmtId="0" fontId="70" fillId="18" borderId="0" xfId="1137" applyFill="1" applyAlignment="1" applyProtection="1"/>
    <xf numFmtId="169" fontId="70" fillId="0" borderId="0" xfId="1137" applyNumberFormat="1" applyAlignment="1" applyProtection="1"/>
    <xf numFmtId="212" fontId="78" fillId="0" borderId="9" xfId="0" quotePrefix="1" applyNumberFormat="1" applyFont="1" applyFill="1" applyBorder="1" applyAlignment="1" applyProtection="1">
      <alignment horizontal="left"/>
    </xf>
    <xf numFmtId="169" fontId="76" fillId="0" borderId="1" xfId="0" applyFont="1" applyBorder="1"/>
    <xf numFmtId="169" fontId="76" fillId="0" borderId="6" xfId="0" applyFont="1" applyBorder="1"/>
    <xf numFmtId="169" fontId="76" fillId="0" borderId="3" xfId="0" applyFont="1" applyBorder="1"/>
    <xf numFmtId="169" fontId="76" fillId="0" borderId="4" xfId="0" applyFont="1" applyBorder="1"/>
    <xf numFmtId="169" fontId="76" fillId="0" borderId="7" xfId="0" applyFont="1" applyBorder="1"/>
    <xf numFmtId="169" fontId="75" fillId="0" borderId="2" xfId="0" applyFont="1" applyBorder="1"/>
    <xf numFmtId="169" fontId="75" fillId="0" borderId="0" xfId="0" applyFont="1" applyBorder="1"/>
    <xf numFmtId="169" fontId="75" fillId="0" borderId="8" xfId="0" applyFont="1" applyBorder="1"/>
    <xf numFmtId="169" fontId="75" fillId="0" borderId="3" xfId="0" applyFont="1" applyBorder="1"/>
    <xf numFmtId="169" fontId="75" fillId="19" borderId="9" xfId="0" applyFont="1" applyFill="1" applyBorder="1" applyAlignment="1">
      <alignment horizontal="center" vertical="center" wrapText="1"/>
    </xf>
    <xf numFmtId="169" fontId="78" fillId="0" borderId="9" xfId="0" applyFont="1" applyBorder="1" applyAlignment="1">
      <alignment horizontal="center"/>
    </xf>
    <xf numFmtId="169" fontId="94" fillId="0" borderId="0" xfId="0" applyFont="1" applyAlignment="1">
      <alignment horizontal="center" wrapText="1"/>
    </xf>
    <xf numFmtId="169" fontId="70" fillId="0" borderId="21" xfId="1137" applyNumberFormat="1" applyBorder="1" applyAlignment="1" applyProtection="1"/>
    <xf numFmtId="169" fontId="0" fillId="0" borderId="1" xfId="0" applyBorder="1"/>
    <xf numFmtId="169" fontId="86" fillId="0" borderId="6" xfId="0" applyFont="1" applyBorder="1"/>
    <xf numFmtId="169" fontId="76" fillId="0" borderId="8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Fill="1" applyBorder="1" applyAlignment="1" applyProtection="1">
      <alignment horizontal="fill"/>
    </xf>
    <xf numFmtId="169" fontId="76" fillId="0" borderId="4" xfId="0" applyNumberFormat="1" applyFont="1" applyBorder="1" applyAlignment="1" applyProtection="1">
      <alignment horizontal="fill"/>
    </xf>
    <xf numFmtId="213" fontId="78" fillId="0" borderId="9" xfId="0" quotePrefix="1" applyNumberFormat="1" applyFont="1" applyBorder="1" applyAlignment="1" applyProtection="1">
      <alignment horizontal="left"/>
    </xf>
    <xf numFmtId="169" fontId="93" fillId="0" borderId="2" xfId="0" applyFont="1" applyBorder="1" applyAlignment="1">
      <alignment horizontal="center"/>
    </xf>
    <xf numFmtId="169" fontId="93" fillId="0" borderId="0" xfId="0" applyFont="1" applyBorder="1" applyAlignment="1">
      <alignment horizontal="center"/>
    </xf>
    <xf numFmtId="169" fontId="93" fillId="0" borderId="7" xfId="0" applyFont="1" applyBorder="1" applyAlignment="1">
      <alignment horizontal="center"/>
    </xf>
    <xf numFmtId="169" fontId="75" fillId="19" borderId="9" xfId="0" applyNumberFormat="1" applyFont="1" applyFill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19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20" sqref="E20"/>
    </sheetView>
  </sheetViews>
  <sheetFormatPr baseColWidth="10"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44104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72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61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9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8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70"/>
  <sheetViews>
    <sheetView workbookViewId="0">
      <pane xSplit="1" ySplit="6" topLeftCell="N154" activePane="bottomRight" state="frozen"/>
      <selection pane="topRight" activeCell="B1" sqref="B1"/>
      <selection pane="bottomLeft" activeCell="A7" sqref="A7"/>
      <selection pane="bottomRight" activeCell="A158" sqref="A158:XFD158"/>
    </sheetView>
  </sheetViews>
  <sheetFormatPr baseColWidth="10"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3"/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7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34" t="s">
        <v>48</v>
      </c>
      <c r="N6" s="34" t="s">
        <v>1</v>
      </c>
      <c r="O6" s="83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41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41" si="3">SUM(H39:M39)</f>
        <v>201929.30000000002</v>
      </c>
      <c r="O39" s="28">
        <f t="shared" ref="O39:O89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>SUM(B42:F42)</f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8">
        <v>3236.4844970000017</v>
      </c>
      <c r="M42" s="28">
        <v>40070.499999999993</v>
      </c>
      <c r="N42" s="28">
        <f t="shared" ref="N42:N105" si="5">SUM(H42:M42)</f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ref="G43:G106" si="6">SUM(B43:F43)</f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5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6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5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6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5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6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5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6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5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6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5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6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5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6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5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6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5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6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5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6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5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6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5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6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5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6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5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6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5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6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5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6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5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6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5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6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5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6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5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6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5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6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5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6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5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6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5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6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5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6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5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6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5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6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5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si="6"/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si="5"/>
        <v>316710.03333333333</v>
      </c>
      <c r="O71" s="28">
        <f t="shared" si="4"/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6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5"/>
        <v>309277.60000000003</v>
      </c>
      <c r="O72" s="28">
        <f t="shared" si="4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6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5"/>
        <v>322050.00000000006</v>
      </c>
      <c r="O73" s="28">
        <f t="shared" si="4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6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5"/>
        <v>336249.90000000008</v>
      </c>
      <c r="O74" s="28">
        <f t="shared" si="4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6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5"/>
        <v>336128.00000000006</v>
      </c>
      <c r="O75" s="28">
        <f t="shared" si="4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6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5"/>
        <v>353655.2</v>
      </c>
      <c r="O76" s="28">
        <f t="shared" si="4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6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5"/>
        <v>346676.49999999988</v>
      </c>
      <c r="O77" s="28">
        <f t="shared" si="4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6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5"/>
        <v>340039.9</v>
      </c>
      <c r="O78" s="28">
        <f t="shared" si="4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6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5"/>
        <v>344968.71666666667</v>
      </c>
      <c r="O79" s="28">
        <f t="shared" si="4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6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5"/>
        <v>350775.33333333337</v>
      </c>
      <c r="O80" s="28">
        <f t="shared" si="4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6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5"/>
        <v>329689.05000000005</v>
      </c>
      <c r="O81" s="28">
        <f t="shared" si="4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6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5"/>
        <v>340314.86666666664</v>
      </c>
      <c r="O82" s="28">
        <f t="shared" si="4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6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5"/>
        <v>338497.78333333327</v>
      </c>
      <c r="O83" s="28">
        <f t="shared" si="4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6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5"/>
        <v>348063.3</v>
      </c>
      <c r="O84" s="28">
        <f t="shared" si="4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6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5"/>
        <v>345521.59999999992</v>
      </c>
      <c r="O85" s="28">
        <f t="shared" si="4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6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5"/>
        <v>344819.67777777778</v>
      </c>
      <c r="O86" s="28">
        <f t="shared" si="4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6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5"/>
        <v>328191.04444444453</v>
      </c>
      <c r="O87" s="28">
        <f t="shared" si="4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6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5"/>
        <v>357167.03703703714</v>
      </c>
      <c r="O88" s="28">
        <f t="shared" si="4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6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5"/>
        <v>353597.41358024679</v>
      </c>
      <c r="O89" s="28">
        <f t="shared" si="4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6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5"/>
        <v>358865.7</v>
      </c>
      <c r="O90" s="28">
        <f>N90+G90</f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6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5"/>
        <v>356726.56666666659</v>
      </c>
      <c r="O91" s="28">
        <f t="shared" ref="O91:O134" si="7">N91+G91</f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6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5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6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5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6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5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6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5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6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5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6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5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6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5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6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5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6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5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6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5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6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5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6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si="5"/>
        <v>347618.23333333334</v>
      </c>
      <c r="O103" s="28">
        <f t="shared" si="7"/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6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5"/>
        <v>360173.16666666663</v>
      </c>
      <c r="O104" s="28">
        <f t="shared" si="7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6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5"/>
        <v>350641.69999999995</v>
      </c>
      <c r="O105" s="28">
        <f t="shared" si="7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6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ref="N106:N134" si="8">SUM(H106:M106)</f>
        <v>360799.33333333331</v>
      </c>
      <c r="O106" s="28">
        <f t="shared" si="7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ref="G107:G137" si="9">SUM(B107:F107)</f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7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9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7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9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7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9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7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9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7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9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7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9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7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si="9"/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-60227.500000000029</v>
      </c>
      <c r="M114" s="28">
        <v>-39482.000000000044</v>
      </c>
      <c r="N114" s="28">
        <f t="shared" si="8"/>
        <v>474763.09999999992</v>
      </c>
      <c r="O114" s="28">
        <f t="shared" si="7"/>
        <v>1709473.5999999999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9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-76105.383333333302</v>
      </c>
      <c r="M115" s="28">
        <v>-51638.700000000012</v>
      </c>
      <c r="N115" s="28">
        <f t="shared" si="8"/>
        <v>452688.50000000006</v>
      </c>
      <c r="O115" s="28">
        <f t="shared" si="7"/>
        <v>1726646.7666666666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9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-53894.566666666695</v>
      </c>
      <c r="M116" s="28">
        <v>-118852.60000000009</v>
      </c>
      <c r="N116" s="28">
        <f t="shared" si="8"/>
        <v>419067.49999999988</v>
      </c>
      <c r="O116" s="28">
        <f t="shared" si="7"/>
        <v>1721241.0333333332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9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-47863.149999999921</v>
      </c>
      <c r="M117" s="28">
        <v>-135584.70000000004</v>
      </c>
      <c r="N117" s="28">
        <f t="shared" si="8"/>
        <v>402721.4</v>
      </c>
      <c r="O117" s="28">
        <f t="shared" si="7"/>
        <v>1752795.2000000002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9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-85208.966666666718</v>
      </c>
      <c r="M118" s="28">
        <v>-126655.59999999995</v>
      </c>
      <c r="N118" s="28">
        <f t="shared" si="8"/>
        <v>379155</v>
      </c>
      <c r="O118" s="28">
        <f t="shared" si="7"/>
        <v>1765320.6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9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-52345.483333333308</v>
      </c>
      <c r="M119" s="28">
        <v>-151074.79999999999</v>
      </c>
      <c r="N119" s="28">
        <f t="shared" si="8"/>
        <v>384645.40000000008</v>
      </c>
      <c r="O119" s="28">
        <f t="shared" si="7"/>
        <v>1810027.6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9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-77018.399999999994</v>
      </c>
      <c r="M120" s="28">
        <v>-141703.20000000001</v>
      </c>
      <c r="N120" s="28">
        <f t="shared" si="8"/>
        <v>391310.49999999994</v>
      </c>
      <c r="O120" s="28">
        <f t="shared" si="7"/>
        <v>1861454.4000000001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9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-80090.3</v>
      </c>
      <c r="M121" s="28">
        <v>-145418.33333333328</v>
      </c>
      <c r="N121" s="28">
        <f t="shared" si="8"/>
        <v>391858.19999999995</v>
      </c>
      <c r="O121" s="28">
        <f t="shared" si="7"/>
        <v>1866546.6166666667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9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-75316.700000000012</v>
      </c>
      <c r="M122" s="28">
        <v>-144820.66666666666</v>
      </c>
      <c r="N122" s="28">
        <f t="shared" si="8"/>
        <v>404446.9</v>
      </c>
      <c r="O122" s="28">
        <f t="shared" si="7"/>
        <v>1895721.7333333334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9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-39567.100000000006</v>
      </c>
      <c r="M123" s="28">
        <v>-156505.49999999997</v>
      </c>
      <c r="N123" s="28">
        <f t="shared" si="8"/>
        <v>436035.5</v>
      </c>
      <c r="O123" s="28">
        <f t="shared" si="7"/>
        <v>1919839.75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9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-58887.700000000041</v>
      </c>
      <c r="M124" s="28">
        <v>-119700.16666666661</v>
      </c>
      <c r="N124" s="28">
        <f t="shared" si="8"/>
        <v>446549.76666666672</v>
      </c>
      <c r="O124" s="28">
        <f t="shared" si="7"/>
        <v>1951174.0666666669</v>
      </c>
    </row>
    <row r="125" spans="1:15" s="2" customFormat="1">
      <c r="A125" s="57">
        <v>43100</v>
      </c>
      <c r="B125" s="26">
        <v>243943.09999999998</v>
      </c>
      <c r="C125" s="26">
        <v>705910.41666666686</v>
      </c>
      <c r="D125" s="26">
        <v>348418.93333333341</v>
      </c>
      <c r="E125" s="27">
        <v>167242.79999999999</v>
      </c>
      <c r="F125" s="26">
        <v>56276.200000000004</v>
      </c>
      <c r="G125" s="28">
        <f t="shared" si="9"/>
        <v>1521791.4500000002</v>
      </c>
      <c r="H125" s="26">
        <v>12925.6</v>
      </c>
      <c r="I125" s="26">
        <v>15512</v>
      </c>
      <c r="J125" s="26">
        <v>520895.26666666666</v>
      </c>
      <c r="K125" s="26">
        <v>77940.400000000009</v>
      </c>
      <c r="L125" s="28">
        <v>-40328.800000000003</v>
      </c>
      <c r="M125" s="28">
        <v>-134064.33333333337</v>
      </c>
      <c r="N125" s="28">
        <f t="shared" si="8"/>
        <v>452880.1333333333</v>
      </c>
      <c r="O125" s="28">
        <f t="shared" si="7"/>
        <v>1974671.5833333335</v>
      </c>
    </row>
    <row r="126" spans="1:15" s="2" customFormat="1">
      <c r="A126" s="57">
        <v>43131</v>
      </c>
      <c r="B126" s="26">
        <v>263446.60000000003</v>
      </c>
      <c r="C126" s="26">
        <v>732242.5</v>
      </c>
      <c r="D126" s="26">
        <v>345183.6</v>
      </c>
      <c r="E126" s="27">
        <v>158586.29999999999</v>
      </c>
      <c r="F126" s="26">
        <v>57180.100000000006</v>
      </c>
      <c r="G126" s="28">
        <f>SUM(B126:F126)</f>
        <v>1556639.1000000003</v>
      </c>
      <c r="H126" s="26">
        <v>12022.2</v>
      </c>
      <c r="I126" s="26">
        <v>17665.900000000001</v>
      </c>
      <c r="J126" s="26">
        <v>514286.39999999997</v>
      </c>
      <c r="K126" s="26">
        <v>77484.100000000006</v>
      </c>
      <c r="L126" s="28">
        <v>-55319.700000000077</v>
      </c>
      <c r="M126" s="28">
        <v>-133064.19999999998</v>
      </c>
      <c r="N126" s="28">
        <f t="shared" si="8"/>
        <v>433074.69999999995</v>
      </c>
      <c r="O126" s="28">
        <f t="shared" si="7"/>
        <v>1989713.8000000003</v>
      </c>
    </row>
    <row r="127" spans="1:15" s="2" customFormat="1">
      <c r="A127" s="57">
        <v>43159</v>
      </c>
      <c r="B127" s="26">
        <v>241204.08333333331</v>
      </c>
      <c r="C127" s="26">
        <v>763376.16666666698</v>
      </c>
      <c r="D127" s="26">
        <v>355783.28333333338</v>
      </c>
      <c r="E127" s="27">
        <v>157979.9</v>
      </c>
      <c r="F127" s="26">
        <v>57480.800000000003</v>
      </c>
      <c r="G127" s="28">
        <f t="shared" si="9"/>
        <v>1575824.2333333336</v>
      </c>
      <c r="H127" s="26">
        <v>12119.800000000001</v>
      </c>
      <c r="I127" s="26">
        <v>25105.7</v>
      </c>
      <c r="J127" s="26">
        <v>518820.78333333338</v>
      </c>
      <c r="K127" s="26">
        <v>77484.100000000006</v>
      </c>
      <c r="L127" s="28">
        <v>-74928.366666666596</v>
      </c>
      <c r="M127" s="28">
        <v>-169299.95</v>
      </c>
      <c r="N127" s="28">
        <f t="shared" si="8"/>
        <v>389302.06666666683</v>
      </c>
      <c r="O127" s="28">
        <f t="shared" si="7"/>
        <v>1965126.3000000005</v>
      </c>
    </row>
    <row r="128" spans="1:15" s="2" customFormat="1">
      <c r="A128" s="57">
        <v>43190</v>
      </c>
      <c r="B128" s="26">
        <v>241016.06666666671</v>
      </c>
      <c r="C128" s="26">
        <v>778250.03333333356</v>
      </c>
      <c r="D128" s="26">
        <v>365905.76666666666</v>
      </c>
      <c r="E128" s="27">
        <v>166017</v>
      </c>
      <c r="F128" s="26">
        <v>58596.5</v>
      </c>
      <c r="G128" s="28">
        <f t="shared" si="9"/>
        <v>1609785.3666666669</v>
      </c>
      <c r="H128" s="26">
        <v>12148.8</v>
      </c>
      <c r="I128" s="26">
        <v>28298.5</v>
      </c>
      <c r="J128" s="26">
        <v>520507.76666666666</v>
      </c>
      <c r="K128" s="26">
        <v>77484.100000000006</v>
      </c>
      <c r="L128" s="28">
        <v>-54151.733333333272</v>
      </c>
      <c r="M128" s="28">
        <v>-128230.20000000006</v>
      </c>
      <c r="N128" s="28">
        <f t="shared" si="8"/>
        <v>456057.23333333328</v>
      </c>
      <c r="O128" s="28">
        <f t="shared" si="7"/>
        <v>2065842.6</v>
      </c>
    </row>
    <row r="129" spans="1:15" s="2" customFormat="1">
      <c r="A129" s="57">
        <v>43220</v>
      </c>
      <c r="B129" s="26">
        <v>249480.1</v>
      </c>
      <c r="C129" s="26">
        <v>788754.29999999993</v>
      </c>
      <c r="D129" s="26">
        <v>366927.89999999991</v>
      </c>
      <c r="E129" s="27">
        <v>171240.60000000003</v>
      </c>
      <c r="F129" s="26">
        <v>59888.800000000003</v>
      </c>
      <c r="G129" s="28">
        <f t="shared" si="9"/>
        <v>1636291.7</v>
      </c>
      <c r="H129" s="26">
        <v>11284.9</v>
      </c>
      <c r="I129" s="26">
        <v>25616.3</v>
      </c>
      <c r="J129" s="26">
        <v>518835.99999999994</v>
      </c>
      <c r="K129" s="26">
        <v>78569.400000000009</v>
      </c>
      <c r="L129" s="28">
        <v>-90223.500000000058</v>
      </c>
      <c r="M129" s="28">
        <v>-146644.70000000001</v>
      </c>
      <c r="N129" s="28">
        <f t="shared" si="8"/>
        <v>397438.39999999985</v>
      </c>
      <c r="O129" s="28">
        <f t="shared" si="7"/>
        <v>2033730.0999999999</v>
      </c>
    </row>
    <row r="130" spans="1:15" s="2" customFormat="1">
      <c r="A130" s="57">
        <v>43251</v>
      </c>
      <c r="B130" s="26">
        <v>246910.8</v>
      </c>
      <c r="C130" s="26">
        <v>791406.00000000012</v>
      </c>
      <c r="D130" s="26">
        <v>365251.69999999995</v>
      </c>
      <c r="E130" s="27">
        <v>169605.7</v>
      </c>
      <c r="F130" s="26">
        <v>61130.399999999994</v>
      </c>
      <c r="G130" s="28">
        <f t="shared" si="9"/>
        <v>1634304.5999999999</v>
      </c>
      <c r="H130" s="26">
        <v>11352.5</v>
      </c>
      <c r="I130" s="26">
        <v>26193</v>
      </c>
      <c r="J130" s="26">
        <v>523479.80000000005</v>
      </c>
      <c r="K130" s="26">
        <v>78569.400000000009</v>
      </c>
      <c r="L130" s="28">
        <v>-67280.733333333352</v>
      </c>
      <c r="M130" s="28">
        <v>-159188.1333333333</v>
      </c>
      <c r="N130" s="28">
        <f t="shared" si="8"/>
        <v>413125.83333333337</v>
      </c>
      <c r="O130" s="28">
        <f t="shared" si="7"/>
        <v>2047430.4333333331</v>
      </c>
    </row>
    <row r="131" spans="1:15" s="2" customFormat="1">
      <c r="A131" s="57">
        <v>43281</v>
      </c>
      <c r="B131" s="26">
        <v>253172.2</v>
      </c>
      <c r="C131" s="26">
        <v>792714.2000000003</v>
      </c>
      <c r="D131" s="26">
        <v>383033.5</v>
      </c>
      <c r="E131" s="27">
        <v>158470.30000000002</v>
      </c>
      <c r="F131" s="26">
        <v>62320.999999999993</v>
      </c>
      <c r="G131" s="28">
        <f t="shared" si="9"/>
        <v>1649711.2000000004</v>
      </c>
      <c r="H131" s="26">
        <v>11457.5</v>
      </c>
      <c r="I131" s="26">
        <v>22830.3</v>
      </c>
      <c r="J131" s="26">
        <v>541711</v>
      </c>
      <c r="K131" s="26">
        <v>78569.400000000009</v>
      </c>
      <c r="L131" s="28">
        <v>-81068.966666666674</v>
      </c>
      <c r="M131" s="28">
        <v>-171994.6666666666</v>
      </c>
      <c r="N131" s="28">
        <f t="shared" si="8"/>
        <v>401504.56666666677</v>
      </c>
      <c r="O131" s="28">
        <f t="shared" si="7"/>
        <v>2051215.7666666671</v>
      </c>
    </row>
    <row r="132" spans="1:15" s="2" customFormat="1">
      <c r="A132" s="57">
        <v>43312</v>
      </c>
      <c r="B132" s="26">
        <v>282383.60000000003</v>
      </c>
      <c r="C132" s="26">
        <v>798303.60000000009</v>
      </c>
      <c r="D132" s="26">
        <v>382070.9</v>
      </c>
      <c r="E132" s="27">
        <v>157640.1</v>
      </c>
      <c r="F132" s="26">
        <v>63540.399999999994</v>
      </c>
      <c r="G132" s="28">
        <f t="shared" si="9"/>
        <v>1683938.6</v>
      </c>
      <c r="H132" s="26">
        <v>11429.7</v>
      </c>
      <c r="I132" s="26">
        <v>18656.7</v>
      </c>
      <c r="J132" s="26">
        <v>547630</v>
      </c>
      <c r="K132" s="26">
        <v>88231.4</v>
      </c>
      <c r="L132" s="28">
        <v>-60156.499999999985</v>
      </c>
      <c r="M132" s="28">
        <v>-173349.20000000007</v>
      </c>
      <c r="N132" s="28">
        <f t="shared" si="8"/>
        <v>432442.1</v>
      </c>
      <c r="O132" s="28">
        <f t="shared" si="7"/>
        <v>2116380.7000000002</v>
      </c>
    </row>
    <row r="133" spans="1:15" s="2" customFormat="1">
      <c r="A133" s="57">
        <v>43343</v>
      </c>
      <c r="B133" s="26">
        <v>276458.66666666663</v>
      </c>
      <c r="C133" s="26">
        <v>807389.2666666666</v>
      </c>
      <c r="D133" s="26">
        <v>392490.96666666667</v>
      </c>
      <c r="E133" s="27">
        <v>175661.30000000002</v>
      </c>
      <c r="F133" s="26">
        <v>64734.899999999994</v>
      </c>
      <c r="G133" s="28">
        <f t="shared" si="9"/>
        <v>1716735.0999999999</v>
      </c>
      <c r="H133" s="26">
        <v>11650</v>
      </c>
      <c r="I133" s="26">
        <v>19369.3</v>
      </c>
      <c r="J133" s="26">
        <v>555017.44999999995</v>
      </c>
      <c r="K133" s="26">
        <v>88231.4</v>
      </c>
      <c r="L133" s="28">
        <v>-37063.983333333381</v>
      </c>
      <c r="M133" s="28">
        <v>-178114.46666666667</v>
      </c>
      <c r="N133" s="28">
        <f t="shared" si="8"/>
        <v>459089.69999999995</v>
      </c>
      <c r="O133" s="28">
        <f t="shared" si="7"/>
        <v>2175824.7999999998</v>
      </c>
    </row>
    <row r="134" spans="1:15" s="2" customFormat="1">
      <c r="A134" s="57">
        <v>43373</v>
      </c>
      <c r="B134" s="26">
        <v>275661.33333333331</v>
      </c>
      <c r="C134" s="26">
        <v>848818.93333333335</v>
      </c>
      <c r="D134" s="26">
        <v>393580.53333333333</v>
      </c>
      <c r="E134" s="27">
        <v>178725.8</v>
      </c>
      <c r="F134" s="26">
        <v>65444.499999999993</v>
      </c>
      <c r="G134" s="28">
        <f t="shared" si="9"/>
        <v>1762231.0999999999</v>
      </c>
      <c r="H134" s="26">
        <v>11810.1</v>
      </c>
      <c r="I134" s="26">
        <v>21627.200000000001</v>
      </c>
      <c r="J134" s="26">
        <v>565237.30000000005</v>
      </c>
      <c r="K134" s="26">
        <v>88231.4</v>
      </c>
      <c r="L134" s="28">
        <v>-54550.266666666634</v>
      </c>
      <c r="M134" s="28">
        <v>-196125.43333333335</v>
      </c>
      <c r="N134" s="28">
        <f t="shared" si="8"/>
        <v>436230.30000000016</v>
      </c>
      <c r="O134" s="28">
        <f t="shared" si="7"/>
        <v>2198461.4</v>
      </c>
    </row>
    <row r="135" spans="1:15" s="2" customFormat="1">
      <c r="A135" s="57">
        <v>43404</v>
      </c>
      <c r="B135" s="26">
        <v>265561.60000000009</v>
      </c>
      <c r="C135" s="26">
        <v>836454.60000000009</v>
      </c>
      <c r="D135" s="26">
        <v>409943.79999999993</v>
      </c>
      <c r="E135" s="27">
        <v>176854.19999999998</v>
      </c>
      <c r="F135" s="26">
        <v>67621.599999999977</v>
      </c>
      <c r="G135" s="28">
        <f t="shared" si="9"/>
        <v>1756435.7999999998</v>
      </c>
      <c r="H135" s="26">
        <v>12156.8</v>
      </c>
      <c r="I135" s="26">
        <v>26368.5</v>
      </c>
      <c r="J135" s="26">
        <v>580074.59999999986</v>
      </c>
      <c r="K135" s="26">
        <v>94145.199999999983</v>
      </c>
      <c r="L135" s="28">
        <v>-57110.900000000009</v>
      </c>
      <c r="M135" s="28">
        <v>-190449.29999999996</v>
      </c>
      <c r="N135" s="28">
        <f>SUM(H135:M135)</f>
        <v>465184.89999999991</v>
      </c>
      <c r="O135" s="28">
        <f>N135+G135</f>
        <v>2221620.6999999997</v>
      </c>
    </row>
    <row r="136" spans="1:15" s="2" customFormat="1">
      <c r="A136" s="57">
        <v>43434</v>
      </c>
      <c r="B136" s="26">
        <v>268511.96666666667</v>
      </c>
      <c r="C136" s="26">
        <v>886178.8</v>
      </c>
      <c r="D136" s="26">
        <v>414604.23333333334</v>
      </c>
      <c r="E136" s="27">
        <v>169361.69999999995</v>
      </c>
      <c r="F136" s="26">
        <v>68117.7</v>
      </c>
      <c r="G136" s="28">
        <f t="shared" si="9"/>
        <v>1806774.4</v>
      </c>
      <c r="H136" s="26">
        <v>12295.699999999999</v>
      </c>
      <c r="I136" s="26">
        <v>20661.5</v>
      </c>
      <c r="J136" s="26">
        <v>592408.5</v>
      </c>
      <c r="K136" s="26">
        <v>94145.199999999983</v>
      </c>
      <c r="L136" s="28">
        <v>-45408.333333333394</v>
      </c>
      <c r="M136" s="28">
        <v>-181357.4333333332</v>
      </c>
      <c r="N136" s="28">
        <f>SUM(H136:M136)</f>
        <v>492745.1333333333</v>
      </c>
      <c r="O136" s="28">
        <f>N136+G136</f>
        <v>2299519.5333333332</v>
      </c>
    </row>
    <row r="137" spans="1:15" s="2" customFormat="1">
      <c r="A137" s="57">
        <v>43465</v>
      </c>
      <c r="B137" s="26">
        <v>270062.33333333337</v>
      </c>
      <c r="C137" s="26">
        <v>899851.99999999977</v>
      </c>
      <c r="D137" s="26">
        <v>412892.66666666663</v>
      </c>
      <c r="E137" s="27">
        <v>173770.60000000003</v>
      </c>
      <c r="F137" s="26">
        <v>69354.999999999985</v>
      </c>
      <c r="G137" s="28">
        <f t="shared" si="9"/>
        <v>1825932.5999999996</v>
      </c>
      <c r="H137" s="26">
        <v>12469</v>
      </c>
      <c r="I137" s="26">
        <v>22562.9</v>
      </c>
      <c r="J137" s="26">
        <v>604724.60000000009</v>
      </c>
      <c r="K137" s="26">
        <v>94145.199999999983</v>
      </c>
      <c r="L137" s="28">
        <v>-31416.566666666527</v>
      </c>
      <c r="M137" s="28">
        <v>-165894.86666666673</v>
      </c>
      <c r="N137" s="28">
        <f>SUM(H137:M137)</f>
        <v>536590.26666666684</v>
      </c>
      <c r="O137" s="28">
        <f>N137+G137</f>
        <v>2362522.8666666662</v>
      </c>
    </row>
    <row r="138" spans="1:15" s="2" customFormat="1">
      <c r="A138" s="57">
        <v>43466</v>
      </c>
      <c r="B138" s="26">
        <v>271169.43333333329</v>
      </c>
      <c r="C138" s="26">
        <v>963575.86666666681</v>
      </c>
      <c r="D138" s="26">
        <v>424822.03333333333</v>
      </c>
      <c r="E138" s="27">
        <v>172774.39999999999</v>
      </c>
      <c r="F138" s="26">
        <v>74314.8</v>
      </c>
      <c r="G138" s="28">
        <f t="shared" ref="G138:G149" si="10">SUM(B138:F138)</f>
        <v>1906656.5333333334</v>
      </c>
      <c r="H138" s="26">
        <v>11867.7</v>
      </c>
      <c r="I138" s="26">
        <v>30458</v>
      </c>
      <c r="J138" s="26">
        <v>610700.30000000005</v>
      </c>
      <c r="K138" s="26">
        <v>93615</v>
      </c>
      <c r="L138" s="28">
        <v>-117391.29999999996</v>
      </c>
      <c r="M138" s="28">
        <v>-226065.1</v>
      </c>
      <c r="N138" s="28">
        <f t="shared" ref="N138:N149" si="11">SUM(H138:M138)</f>
        <v>403184.60000000009</v>
      </c>
      <c r="O138" s="28">
        <f t="shared" ref="O138:O158" si="12">N138+G138</f>
        <v>2309841.1333333338</v>
      </c>
    </row>
    <row r="139" spans="1:15" s="2" customFormat="1">
      <c r="A139" s="57">
        <v>43524</v>
      </c>
      <c r="B139" s="26">
        <v>274605.46666666673</v>
      </c>
      <c r="C139" s="26">
        <v>977272.03333333309</v>
      </c>
      <c r="D139" s="26">
        <v>418300.56666666659</v>
      </c>
      <c r="E139" s="27">
        <v>182328.2</v>
      </c>
      <c r="F139" s="26">
        <v>76813.2</v>
      </c>
      <c r="G139" s="28">
        <f t="shared" si="10"/>
        <v>1929319.4666666663</v>
      </c>
      <c r="H139" s="26">
        <v>11966.2</v>
      </c>
      <c r="I139" s="26">
        <v>31685.3</v>
      </c>
      <c r="J139" s="26">
        <v>623257.1</v>
      </c>
      <c r="K139" s="26">
        <v>93615</v>
      </c>
      <c r="L139" s="28">
        <v>-59311.499999999847</v>
      </c>
      <c r="M139" s="28">
        <v>-224742.6</v>
      </c>
      <c r="N139" s="28">
        <f t="shared" si="11"/>
        <v>476469.50000000012</v>
      </c>
      <c r="O139" s="28">
        <f t="shared" si="12"/>
        <v>2405788.9666666663</v>
      </c>
    </row>
    <row r="140" spans="1:15" s="2" customFormat="1">
      <c r="A140" s="57">
        <v>43555</v>
      </c>
      <c r="B140" s="26">
        <v>275528.7</v>
      </c>
      <c r="C140" s="26">
        <v>1001634.5999999999</v>
      </c>
      <c r="D140" s="26">
        <v>422729.69999999984</v>
      </c>
      <c r="E140" s="27">
        <v>185301.5</v>
      </c>
      <c r="F140" s="26">
        <v>79767.400000000009</v>
      </c>
      <c r="G140" s="28">
        <f t="shared" si="10"/>
        <v>1964961.8999999994</v>
      </c>
      <c r="H140" s="26">
        <v>13078.600000000002</v>
      </c>
      <c r="I140" s="26">
        <v>34809.4</v>
      </c>
      <c r="J140" s="26">
        <v>615426.1</v>
      </c>
      <c r="K140" s="26">
        <v>98046.5</v>
      </c>
      <c r="L140" s="28">
        <v>-82655.900000000183</v>
      </c>
      <c r="M140" s="28">
        <v>-236797.9</v>
      </c>
      <c r="N140" s="28">
        <f t="shared" si="11"/>
        <v>441906.79999999981</v>
      </c>
      <c r="O140" s="28">
        <f t="shared" si="12"/>
        <v>2406868.6999999993</v>
      </c>
    </row>
    <row r="141" spans="1:15" s="2" customFormat="1">
      <c r="A141" s="57">
        <v>43585</v>
      </c>
      <c r="B141" s="26">
        <v>284705.66666666669</v>
      </c>
      <c r="C141" s="26">
        <v>1012509.5333333332</v>
      </c>
      <c r="D141" s="26">
        <v>427716.46666666667</v>
      </c>
      <c r="E141" s="27">
        <v>176055.30000000002</v>
      </c>
      <c r="F141" s="26">
        <v>79084</v>
      </c>
      <c r="G141" s="28">
        <f t="shared" si="10"/>
        <v>1980070.9666666666</v>
      </c>
      <c r="H141" s="26">
        <v>13243.5</v>
      </c>
      <c r="I141" s="26">
        <v>38792.1</v>
      </c>
      <c r="J141" s="26">
        <v>608440</v>
      </c>
      <c r="K141" s="26">
        <v>98046.5</v>
      </c>
      <c r="L141" s="28">
        <v>-64136.566666666651</v>
      </c>
      <c r="M141" s="28">
        <v>-239646.7666666666</v>
      </c>
      <c r="N141" s="28">
        <f t="shared" si="11"/>
        <v>454738.76666666672</v>
      </c>
      <c r="O141" s="28">
        <f t="shared" si="12"/>
        <v>2434809.7333333334</v>
      </c>
    </row>
    <row r="142" spans="1:15" s="2" customFormat="1">
      <c r="A142" s="57">
        <v>43616</v>
      </c>
      <c r="B142" s="26">
        <v>297975.03333333338</v>
      </c>
      <c r="C142" s="26">
        <v>1047055.766666667</v>
      </c>
      <c r="D142" s="26">
        <v>439645.1333333333</v>
      </c>
      <c r="E142" s="27">
        <v>169993.60000000001</v>
      </c>
      <c r="F142" s="26">
        <v>80864.200000000012</v>
      </c>
      <c r="G142" s="28">
        <f t="shared" si="10"/>
        <v>2035533.7333333336</v>
      </c>
      <c r="H142" s="26">
        <v>13378.7</v>
      </c>
      <c r="I142" s="26">
        <v>35398.6</v>
      </c>
      <c r="J142" s="26">
        <v>626258.20000000007</v>
      </c>
      <c r="K142" s="26">
        <v>98046.5</v>
      </c>
      <c r="L142" s="28">
        <v>-65130.933333333276</v>
      </c>
      <c r="M142" s="28">
        <v>-253834.53333333338</v>
      </c>
      <c r="N142" s="28">
        <f t="shared" si="11"/>
        <v>454116.5333333335</v>
      </c>
      <c r="O142" s="28">
        <f t="shared" si="12"/>
        <v>2489650.2666666671</v>
      </c>
    </row>
    <row r="143" spans="1:15" s="2" customFormat="1">
      <c r="A143" s="57">
        <v>43646</v>
      </c>
      <c r="B143" s="26">
        <v>318283.69999999995</v>
      </c>
      <c r="C143" s="26">
        <v>1074559.1000000001</v>
      </c>
      <c r="D143" s="26">
        <v>458268.4</v>
      </c>
      <c r="E143" s="27">
        <v>178256.6</v>
      </c>
      <c r="F143" s="26">
        <v>83690.899999999994</v>
      </c>
      <c r="G143" s="28">
        <f t="shared" si="10"/>
        <v>2113058.7000000002</v>
      </c>
      <c r="H143" s="26">
        <v>13251.8</v>
      </c>
      <c r="I143" s="26">
        <v>38420.699999999997</v>
      </c>
      <c r="J143" s="26">
        <v>612269.5</v>
      </c>
      <c r="K143" s="26">
        <v>102581.4</v>
      </c>
      <c r="L143" s="28">
        <v>-78067.900000000052</v>
      </c>
      <c r="M143" s="28">
        <v>-230627.10000000003</v>
      </c>
      <c r="N143" s="28">
        <f t="shared" si="11"/>
        <v>457828.39999999997</v>
      </c>
      <c r="O143" s="28">
        <f t="shared" si="12"/>
        <v>2570887.1</v>
      </c>
    </row>
    <row r="144" spans="1:15" s="2" customFormat="1" ht="18">
      <c r="A144" s="57" t="s">
        <v>56</v>
      </c>
      <c r="B144" s="26">
        <v>316885.56666666671</v>
      </c>
      <c r="C144" s="26">
        <v>1094137.3333333333</v>
      </c>
      <c r="D144" s="26">
        <v>453810.83333333331</v>
      </c>
      <c r="E144" s="27">
        <v>181531.50000000003</v>
      </c>
      <c r="F144" s="26">
        <v>85965.300000000017</v>
      </c>
      <c r="G144" s="28">
        <f t="shared" si="10"/>
        <v>2132330.5333333332</v>
      </c>
      <c r="H144" s="26">
        <v>13352.6</v>
      </c>
      <c r="I144" s="26">
        <v>34291.800000000003</v>
      </c>
      <c r="J144" s="26">
        <v>622731.69999999995</v>
      </c>
      <c r="K144" s="26">
        <v>102581.4</v>
      </c>
      <c r="L144" s="28">
        <v>-88063.899999999965</v>
      </c>
      <c r="M144" s="28">
        <v>-241764.2</v>
      </c>
      <c r="N144" s="28">
        <f t="shared" si="11"/>
        <v>443129.40000000008</v>
      </c>
      <c r="O144" s="28">
        <f t="shared" si="12"/>
        <v>2575459.9333333331</v>
      </c>
    </row>
    <row r="145" spans="1:15" s="2" customFormat="1" ht="18">
      <c r="A145" s="57" t="s">
        <v>57</v>
      </c>
      <c r="B145" s="26">
        <v>328635.53333333338</v>
      </c>
      <c r="C145" s="26">
        <v>1109366.7666666666</v>
      </c>
      <c r="D145" s="26">
        <v>459122.06666666665</v>
      </c>
      <c r="E145" s="27">
        <v>179118.5</v>
      </c>
      <c r="F145" s="26">
        <v>88610.4</v>
      </c>
      <c r="G145" s="28">
        <f t="shared" si="10"/>
        <v>2164853.2666666666</v>
      </c>
      <c r="H145" s="26">
        <v>13400.3</v>
      </c>
      <c r="I145" s="26">
        <v>29774.400000000001</v>
      </c>
      <c r="J145" s="26">
        <v>644729.79999999993</v>
      </c>
      <c r="K145" s="26">
        <v>102581.4</v>
      </c>
      <c r="L145" s="28">
        <v>-88709.20000000007</v>
      </c>
      <c r="M145" s="28">
        <v>-277435.59999999998</v>
      </c>
      <c r="N145" s="28">
        <f t="shared" si="11"/>
        <v>424341.09999999986</v>
      </c>
      <c r="O145" s="28">
        <f t="shared" si="12"/>
        <v>2589194.3666666662</v>
      </c>
    </row>
    <row r="146" spans="1:15" s="2" customFormat="1" ht="18">
      <c r="A146" s="78" t="s">
        <v>58</v>
      </c>
      <c r="B146" s="26">
        <v>317452.39999999997</v>
      </c>
      <c r="C146" s="26">
        <v>1119232.8</v>
      </c>
      <c r="D146" s="26">
        <v>454128.1</v>
      </c>
      <c r="E146" s="27">
        <v>185112.4</v>
      </c>
      <c r="F146" s="26">
        <v>89039.7</v>
      </c>
      <c r="G146" s="28">
        <f t="shared" si="10"/>
        <v>2164965.4</v>
      </c>
      <c r="H146" s="26">
        <v>13461.2</v>
      </c>
      <c r="I146" s="26">
        <v>29487.1</v>
      </c>
      <c r="J146" s="26">
        <v>662468</v>
      </c>
      <c r="K146" s="26">
        <v>106929.3</v>
      </c>
      <c r="L146" s="28">
        <v>-81960.09999999986</v>
      </c>
      <c r="M146" s="28">
        <v>-242941.30000000005</v>
      </c>
      <c r="N146" s="28">
        <f t="shared" si="11"/>
        <v>487444.20000000019</v>
      </c>
      <c r="O146" s="28">
        <f t="shared" si="12"/>
        <v>2652409.6</v>
      </c>
    </row>
    <row r="147" spans="1:15" s="2" customFormat="1" ht="18">
      <c r="A147" s="78" t="s">
        <v>59</v>
      </c>
      <c r="B147" s="26">
        <v>326257.43333333329</v>
      </c>
      <c r="C147" s="26">
        <v>1094640.4000000001</v>
      </c>
      <c r="D147" s="26">
        <v>476499.06666666671</v>
      </c>
      <c r="E147" s="27">
        <v>182921.19999999995</v>
      </c>
      <c r="F147" s="26">
        <v>93403.799999999988</v>
      </c>
      <c r="G147" s="28">
        <f t="shared" si="10"/>
        <v>2173721.9</v>
      </c>
      <c r="H147" s="26">
        <v>13323</v>
      </c>
      <c r="I147" s="26">
        <v>25297.100000000002</v>
      </c>
      <c r="J147" s="26">
        <v>661802.00000000012</v>
      </c>
      <c r="K147" s="26">
        <v>106929.3</v>
      </c>
      <c r="L147" s="28">
        <v>-62959.633333333288</v>
      </c>
      <c r="M147" s="28">
        <v>-241676.2</v>
      </c>
      <c r="N147" s="28">
        <f t="shared" si="11"/>
        <v>502715.56666666683</v>
      </c>
      <c r="O147" s="28">
        <f t="shared" si="12"/>
        <v>2676437.4666666668</v>
      </c>
    </row>
    <row r="148" spans="1:15" s="2" customFormat="1" ht="18">
      <c r="A148" s="78" t="s">
        <v>60</v>
      </c>
      <c r="B148" s="26">
        <v>331839.56666666659</v>
      </c>
      <c r="C148" s="26">
        <v>1029842.6000000001</v>
      </c>
      <c r="D148" s="26">
        <v>559743.93333333323</v>
      </c>
      <c r="E148" s="27">
        <v>190110.90000000002</v>
      </c>
      <c r="F148" s="26">
        <v>96020.799999999988</v>
      </c>
      <c r="G148" s="28">
        <f t="shared" si="10"/>
        <v>2207557.7999999998</v>
      </c>
      <c r="H148" s="26">
        <v>13367.9</v>
      </c>
      <c r="I148" s="26">
        <v>25043.600000000002</v>
      </c>
      <c r="J148" s="26">
        <v>670368.9</v>
      </c>
      <c r="K148" s="26">
        <v>106929.3</v>
      </c>
      <c r="L148" s="28">
        <v>-42754.76666666675</v>
      </c>
      <c r="M148" s="28">
        <v>-254211.8</v>
      </c>
      <c r="N148" s="28">
        <f t="shared" si="11"/>
        <v>518743.13333333336</v>
      </c>
      <c r="O148" s="28">
        <f t="shared" si="12"/>
        <v>2726300.9333333331</v>
      </c>
    </row>
    <row r="149" spans="1:15" s="2" customFormat="1" ht="18">
      <c r="A149" s="78" t="s">
        <v>62</v>
      </c>
      <c r="B149" s="26">
        <v>359838.80000000005</v>
      </c>
      <c r="C149" s="26">
        <v>1072573.7999999998</v>
      </c>
      <c r="D149" s="26">
        <v>584633.1</v>
      </c>
      <c r="E149" s="27">
        <v>188088.8</v>
      </c>
      <c r="F149" s="26">
        <v>99059</v>
      </c>
      <c r="G149" s="28">
        <f t="shared" si="10"/>
        <v>2304193.4999999995</v>
      </c>
      <c r="H149" s="26">
        <v>13357.7</v>
      </c>
      <c r="I149" s="26">
        <v>59688.299999999996</v>
      </c>
      <c r="J149" s="26">
        <v>694661.7</v>
      </c>
      <c r="K149" s="26">
        <v>109217.60000000001</v>
      </c>
      <c r="L149" s="28">
        <v>-66658.8</v>
      </c>
      <c r="M149" s="28">
        <v>-283513.40000000002</v>
      </c>
      <c r="N149" s="28">
        <f t="shared" si="11"/>
        <v>526753.09999999986</v>
      </c>
      <c r="O149" s="28">
        <f t="shared" si="12"/>
        <v>2830946.5999999996</v>
      </c>
    </row>
    <row r="150" spans="1:15" s="2" customFormat="1" ht="18">
      <c r="A150" s="78" t="s">
        <v>64</v>
      </c>
      <c r="B150" s="26">
        <v>338378.16666666669</v>
      </c>
      <c r="C150" s="26">
        <v>1074278.6333333335</v>
      </c>
      <c r="D150" s="26">
        <v>593100.06666666653</v>
      </c>
      <c r="E150" s="27">
        <v>190696.59999999998</v>
      </c>
      <c r="F150" s="26">
        <f>100165.6+181.9</f>
        <v>100347.5</v>
      </c>
      <c r="G150" s="28">
        <f t="shared" ref="G150:G157" si="13">SUM(B150:F150)</f>
        <v>2296800.9666666668</v>
      </c>
      <c r="H150" s="26">
        <v>13405.9</v>
      </c>
      <c r="I150" s="26">
        <v>57649.5</v>
      </c>
      <c r="J150" s="26">
        <v>704490.56666666665</v>
      </c>
      <c r="K150" s="26">
        <v>109217.60000000001</v>
      </c>
      <c r="L150" s="28">
        <v>-69253.333333333241</v>
      </c>
      <c r="M150" s="28">
        <v>-283104.73333333328</v>
      </c>
      <c r="N150" s="28">
        <f t="shared" ref="N150:N158" si="14">SUM(H150:M150)</f>
        <v>532405.50000000012</v>
      </c>
      <c r="O150" s="28">
        <f t="shared" si="12"/>
        <v>2829206.4666666668</v>
      </c>
    </row>
    <row r="151" spans="1:15" s="2" customFormat="1" ht="18">
      <c r="A151" s="78" t="s">
        <v>65</v>
      </c>
      <c r="B151" s="26">
        <v>334633.03333333327</v>
      </c>
      <c r="C151" s="26">
        <v>1095008.5666666667</v>
      </c>
      <c r="D151" s="26">
        <v>608829.53333333344</v>
      </c>
      <c r="E151" s="27">
        <v>192620.2</v>
      </c>
      <c r="F151" s="26">
        <f>102328.5+181.9</f>
        <v>102510.39999999999</v>
      </c>
      <c r="G151" s="28">
        <f t="shared" si="13"/>
        <v>2333601.7333333334</v>
      </c>
      <c r="H151" s="26">
        <v>13474.2</v>
      </c>
      <c r="I151" s="26">
        <v>58145.599999999999</v>
      </c>
      <c r="J151" s="26">
        <v>718010.43333333323</v>
      </c>
      <c r="K151" s="26">
        <v>109217.60000000001</v>
      </c>
      <c r="L151" s="28">
        <v>-46005.966666666689</v>
      </c>
      <c r="M151" s="28">
        <v>-297934.66666666669</v>
      </c>
      <c r="N151" s="28">
        <f t="shared" si="14"/>
        <v>554907.19999999995</v>
      </c>
      <c r="O151" s="28">
        <f t="shared" si="12"/>
        <v>2888508.9333333336</v>
      </c>
    </row>
    <row r="152" spans="1:15" s="2" customFormat="1" ht="18">
      <c r="A152" s="78" t="s">
        <v>66</v>
      </c>
      <c r="B152" s="26">
        <v>330637.39999999997</v>
      </c>
      <c r="C152" s="26">
        <v>1080232.8999999999</v>
      </c>
      <c r="D152" s="26">
        <v>609190.69999999995</v>
      </c>
      <c r="E152" s="27">
        <v>190685.09999999998</v>
      </c>
      <c r="F152" s="26">
        <f>107546+181.9</f>
        <v>107727.9</v>
      </c>
      <c r="G152" s="28">
        <f t="shared" si="13"/>
        <v>2318473.9999999995</v>
      </c>
      <c r="H152" s="26">
        <v>13526.1</v>
      </c>
      <c r="I152" s="26">
        <v>58131.8</v>
      </c>
      <c r="J152" s="26">
        <v>700151.20000000007</v>
      </c>
      <c r="K152" s="26">
        <v>109217.60000000001</v>
      </c>
      <c r="L152" s="28">
        <v>-57247.700000000114</v>
      </c>
      <c r="M152" s="28">
        <v>-303628.2</v>
      </c>
      <c r="N152" s="28">
        <f t="shared" si="14"/>
        <v>520150.8</v>
      </c>
      <c r="O152" s="28">
        <f t="shared" si="12"/>
        <v>2838624.7999999993</v>
      </c>
    </row>
    <row r="153" spans="1:15" s="2" customFormat="1" ht="18">
      <c r="A153" s="78" t="s">
        <v>67</v>
      </c>
      <c r="B153" s="26">
        <v>341547.06666666671</v>
      </c>
      <c r="C153" s="26">
        <v>1100902.1000000001</v>
      </c>
      <c r="D153" s="26">
        <v>622889.20000000019</v>
      </c>
      <c r="E153" s="27">
        <v>193470.40000000002</v>
      </c>
      <c r="F153" s="26">
        <f>108310.5+181.9</f>
        <v>108492.4</v>
      </c>
      <c r="G153" s="28">
        <f t="shared" si="13"/>
        <v>2367301.166666667</v>
      </c>
      <c r="H153" s="26">
        <v>15647.4</v>
      </c>
      <c r="I153" s="26">
        <v>53990.1</v>
      </c>
      <c r="J153" s="26">
        <v>714088.73333333316</v>
      </c>
      <c r="K153" s="26">
        <v>109217.60000000001</v>
      </c>
      <c r="L153" s="28">
        <v>-69321.566666666709</v>
      </c>
      <c r="M153" s="28">
        <v>-319820.7333333334</v>
      </c>
      <c r="N153" s="28">
        <f t="shared" si="14"/>
        <v>503801.53333333298</v>
      </c>
      <c r="O153" s="28">
        <f t="shared" si="12"/>
        <v>2871102.7</v>
      </c>
    </row>
    <row r="154" spans="1:15" s="2" customFormat="1" ht="18">
      <c r="A154" s="78" t="s">
        <v>68</v>
      </c>
      <c r="B154" s="26">
        <v>352146.73333333334</v>
      </c>
      <c r="C154" s="26">
        <v>1092169.7000000002</v>
      </c>
      <c r="D154" s="26">
        <v>632402.30000000005</v>
      </c>
      <c r="E154" s="27">
        <v>192666.99999999997</v>
      </c>
      <c r="F154" s="26">
        <f>112196.1+181.9</f>
        <v>112378</v>
      </c>
      <c r="G154" s="28">
        <f t="shared" si="13"/>
        <v>2381763.7333333334</v>
      </c>
      <c r="H154" s="26">
        <v>14622.7</v>
      </c>
      <c r="I154" s="26">
        <v>50618.299999999996</v>
      </c>
      <c r="J154" s="26">
        <v>726266.2666666666</v>
      </c>
      <c r="K154" s="26">
        <v>109217.60000000001</v>
      </c>
      <c r="L154" s="28">
        <v>-60905.833333333299</v>
      </c>
      <c r="M154" s="28">
        <v>-332354.06666666659</v>
      </c>
      <c r="N154" s="28">
        <f t="shared" si="14"/>
        <v>507464.96666666673</v>
      </c>
      <c r="O154" s="28">
        <f t="shared" si="12"/>
        <v>2889228.7</v>
      </c>
    </row>
    <row r="155" spans="1:15" s="2" customFormat="1" ht="18">
      <c r="A155" s="78" t="s">
        <v>69</v>
      </c>
      <c r="B155" s="26">
        <v>377986.8</v>
      </c>
      <c r="C155" s="26">
        <v>1182431.7999999998</v>
      </c>
      <c r="D155" s="26">
        <v>642361.50000000012</v>
      </c>
      <c r="E155" s="27">
        <v>200919</v>
      </c>
      <c r="F155" s="26">
        <f>125705.7+181.9</f>
        <v>125887.59999999999</v>
      </c>
      <c r="G155" s="28">
        <f t="shared" si="13"/>
        <v>2529586.7000000002</v>
      </c>
      <c r="H155" s="26">
        <v>7581.6</v>
      </c>
      <c r="I155" s="26">
        <v>55808.9</v>
      </c>
      <c r="J155" s="26">
        <v>746453.79999999993</v>
      </c>
      <c r="K155" s="26">
        <v>109217.60000000001</v>
      </c>
      <c r="L155" s="28">
        <v>-61173.600000000166</v>
      </c>
      <c r="M155" s="28">
        <v>-382500.89999999997</v>
      </c>
      <c r="N155" s="28">
        <f t="shared" si="14"/>
        <v>475387.39999999973</v>
      </c>
      <c r="O155" s="28">
        <f t="shared" si="12"/>
        <v>3004974.1</v>
      </c>
    </row>
    <row r="156" spans="1:15" s="2" customFormat="1" ht="18">
      <c r="A156" s="78" t="s">
        <v>70</v>
      </c>
      <c r="B156" s="26">
        <v>389722.69999999995</v>
      </c>
      <c r="C156" s="26">
        <v>1142190.4000000001</v>
      </c>
      <c r="D156" s="26">
        <v>693288.70000000007</v>
      </c>
      <c r="E156" s="27">
        <v>213647.3</v>
      </c>
      <c r="F156" s="26">
        <f>131523.9+181.9</f>
        <v>131705.79999999999</v>
      </c>
      <c r="G156" s="28">
        <f t="shared" si="13"/>
        <v>2570554.9</v>
      </c>
      <c r="H156" s="26">
        <v>9541.7000000000007</v>
      </c>
      <c r="I156" s="26">
        <v>56940</v>
      </c>
      <c r="J156" s="26">
        <v>759764.99999999988</v>
      </c>
      <c r="K156" s="26">
        <v>109217.60000000001</v>
      </c>
      <c r="L156" s="28">
        <v>-62033.800000000047</v>
      </c>
      <c r="M156" s="28">
        <v>-383082.20000000007</v>
      </c>
      <c r="N156" s="28">
        <f t="shared" si="14"/>
        <v>490348.2999999997</v>
      </c>
      <c r="O156" s="28">
        <f t="shared" si="12"/>
        <v>3060903.1999999997</v>
      </c>
    </row>
    <row r="157" spans="1:15" s="2" customFormat="1" ht="18">
      <c r="A157" s="78" t="s">
        <v>71</v>
      </c>
      <c r="B157" s="26">
        <v>399475.19999999995</v>
      </c>
      <c r="C157" s="26">
        <v>1183052.3</v>
      </c>
      <c r="D157" s="26">
        <v>700467.80000000016</v>
      </c>
      <c r="E157" s="27">
        <v>211594.8</v>
      </c>
      <c r="F157" s="26">
        <f>125496.2+181.9</f>
        <v>125678.09999999999</v>
      </c>
      <c r="G157" s="28">
        <f t="shared" si="13"/>
        <v>2620268.2000000002</v>
      </c>
      <c r="H157" s="26">
        <v>16621.8</v>
      </c>
      <c r="I157" s="26">
        <v>60606</v>
      </c>
      <c r="J157" s="26">
        <v>736980.2</v>
      </c>
      <c r="K157" s="26">
        <v>109217.60000000001</v>
      </c>
      <c r="L157" s="28">
        <v>-59260.300000000032</v>
      </c>
      <c r="M157" s="28">
        <v>-369109.8</v>
      </c>
      <c r="N157" s="28">
        <f t="shared" si="14"/>
        <v>495055.49999999994</v>
      </c>
      <c r="O157" s="28">
        <f t="shared" si="12"/>
        <v>3115323.7</v>
      </c>
    </row>
    <row r="158" spans="1:15" s="2" customFormat="1" ht="18">
      <c r="A158" s="78" t="s">
        <v>73</v>
      </c>
      <c r="B158" s="26">
        <v>390255.99999999988</v>
      </c>
      <c r="C158" s="26">
        <v>1288440.1000000003</v>
      </c>
      <c r="D158" s="26">
        <v>669952.40000000014</v>
      </c>
      <c r="E158" s="27">
        <v>214148.39999999997</v>
      </c>
      <c r="F158" s="26">
        <f>138334.5+181.9</f>
        <v>138516.4</v>
      </c>
      <c r="G158" s="28">
        <f t="shared" ref="G158" si="15">SUM(B158:F158)</f>
        <v>2701313.3</v>
      </c>
      <c r="H158" s="26">
        <v>9519.3000000000011</v>
      </c>
      <c r="I158" s="26">
        <v>65861.7</v>
      </c>
      <c r="J158" s="26">
        <v>767464.39999999991</v>
      </c>
      <c r="K158" s="26">
        <v>109217.60000000001</v>
      </c>
      <c r="L158" s="28">
        <v>-62502.900000000023</v>
      </c>
      <c r="M158" s="28">
        <v>-257287.00000000012</v>
      </c>
      <c r="N158" s="28">
        <f t="shared" si="14"/>
        <v>632273.09999999974</v>
      </c>
      <c r="O158" s="28">
        <f t="shared" si="12"/>
        <v>3333586.3999999994</v>
      </c>
    </row>
    <row r="159" spans="1:15" ht="18.75">
      <c r="A159" s="63" t="s">
        <v>54</v>
      </c>
      <c r="B159" s="64"/>
      <c r="C159" s="6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2"/>
    </row>
    <row r="160" spans="1:15" ht="18.75">
      <c r="A160" s="65" t="s">
        <v>44</v>
      </c>
      <c r="B160" s="66"/>
      <c r="C160" s="66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/>
    </row>
    <row r="161" spans="1:15" ht="18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8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>
      <c r="J163" s="2"/>
      <c r="K163" s="2"/>
      <c r="M163" s="2"/>
    </row>
    <row r="164" spans="1:15">
      <c r="J164" s="2"/>
      <c r="K164" s="2"/>
      <c r="M164" s="2"/>
    </row>
    <row r="165" spans="1:15">
      <c r="J165" s="2"/>
      <c r="K165" s="2"/>
      <c r="M165" s="2"/>
    </row>
    <row r="166" spans="1:15">
      <c r="J166" s="2"/>
      <c r="K166" s="2"/>
      <c r="M166" s="2"/>
    </row>
    <row r="167" spans="1:15">
      <c r="J167" s="2"/>
      <c r="K167" s="2"/>
      <c r="M167" s="2"/>
    </row>
    <row r="168" spans="1:15">
      <c r="J168" s="2"/>
      <c r="K168" s="2"/>
      <c r="M168" s="2"/>
    </row>
    <row r="169" spans="1:15">
      <c r="J169" s="2"/>
      <c r="K169" s="2"/>
      <c r="M169" s="2"/>
    </row>
    <row r="170" spans="1:15">
      <c r="J170" s="2"/>
      <c r="K170" s="2"/>
      <c r="M170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0"/>
  <sheetViews>
    <sheetView workbookViewId="0">
      <pane xSplit="1" ySplit="6" topLeftCell="M52" activePane="bottomRight" state="frozen"/>
      <selection pane="topRight" activeCell="B1" sqref="B1"/>
      <selection pane="bottomLeft" activeCell="A7" sqref="A7"/>
      <selection pane="bottomRight" activeCell="A57" sqref="A57:XFD57"/>
    </sheetView>
  </sheetViews>
  <sheetFormatPr baseColWidth="10"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3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17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17" si="1">SUM(H7:M7)</f>
        <v>132533.80000000002</v>
      </c>
      <c r="O7" s="28">
        <f t="shared" ref="O7:O33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>SUM(B18:F18)</f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8">
        <v>3236.4844970000017</v>
      </c>
      <c r="M18" s="28">
        <v>40070.499999999993</v>
      </c>
      <c r="N18" s="28">
        <f t="shared" ref="N18:N48" si="3">SUM(H18:M18)</f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ref="G19:G50" si="4">SUM(B19:F19)</f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3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4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3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4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3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4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3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4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3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4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3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4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3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4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3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4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3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4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3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4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3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4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3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4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3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4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3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4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3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4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3"/>
        <v>358865.7</v>
      </c>
      <c r="O34" s="28">
        <f>N34+G34</f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4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3"/>
        <v>330064.1999999999</v>
      </c>
      <c r="O35" s="28">
        <f t="shared" ref="O35:O48" si="5">N35+G35</f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4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3"/>
        <v>334915.90000000002</v>
      </c>
      <c r="O36" s="28">
        <f t="shared" si="5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4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3"/>
        <v>350485.5388888889</v>
      </c>
      <c r="O37" s="28">
        <f t="shared" si="5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4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3"/>
        <v>355989.19999999995</v>
      </c>
      <c r="O38" s="28">
        <f t="shared" si="5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4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3"/>
        <v>350641.69999999995</v>
      </c>
      <c r="O39" s="28">
        <f t="shared" si="5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4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3"/>
        <v>401600.89999999991</v>
      </c>
      <c r="O40" s="28">
        <f t="shared" si="5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4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3"/>
        <v>441102.6</v>
      </c>
      <c r="O41" s="28">
        <f t="shared" si="5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si="4"/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-60227.500000000029</v>
      </c>
      <c r="M42" s="28">
        <v>-39482.000000000044</v>
      </c>
      <c r="N42" s="28">
        <f t="shared" si="3"/>
        <v>474763.09999999992</v>
      </c>
      <c r="O42" s="28">
        <f t="shared" si="5"/>
        <v>1709473.5999999999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4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-47863.149999999921</v>
      </c>
      <c r="M43" s="28">
        <v>-135584.70000000004</v>
      </c>
      <c r="N43" s="28">
        <f t="shared" si="3"/>
        <v>402721.4</v>
      </c>
      <c r="O43" s="28">
        <f t="shared" si="5"/>
        <v>1752795.2000000002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4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-77018.399999999994</v>
      </c>
      <c r="M44" s="28">
        <v>-141703.20000000001</v>
      </c>
      <c r="N44" s="28">
        <f t="shared" si="3"/>
        <v>391310.49999999994</v>
      </c>
      <c r="O44" s="28">
        <f t="shared" si="5"/>
        <v>1861454.4000000001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4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-39567.100000000006</v>
      </c>
      <c r="M45" s="28">
        <v>-156505.49999999997</v>
      </c>
      <c r="N45" s="28">
        <f t="shared" si="3"/>
        <v>436035.5</v>
      </c>
      <c r="O45" s="28">
        <f t="shared" si="5"/>
        <v>1919839.75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>SUM(B46:F46)</f>
        <v>1556639.1000000003</v>
      </c>
      <c r="H46" s="26">
        <v>12022.2</v>
      </c>
      <c r="I46" s="26">
        <v>17665.900000000001</v>
      </c>
      <c r="J46" s="26">
        <v>514286.39999999997</v>
      </c>
      <c r="K46" s="26">
        <v>77484.100000000006</v>
      </c>
      <c r="L46" s="28">
        <v>-55319.700000000077</v>
      </c>
      <c r="M46" s="28">
        <v>-133064.19999999998</v>
      </c>
      <c r="N46" s="28">
        <f t="shared" si="3"/>
        <v>433074.69999999995</v>
      </c>
      <c r="O46" s="28">
        <f t="shared" si="5"/>
        <v>1989713.8000000003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si="4"/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-90223.500000000058</v>
      </c>
      <c r="M47" s="28">
        <v>-146644.70000000001</v>
      </c>
      <c r="N47" s="28">
        <f t="shared" si="3"/>
        <v>397438.39999999985</v>
      </c>
      <c r="O47" s="28">
        <f t="shared" si="5"/>
        <v>2033730.0999999999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4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-60156.499999999985</v>
      </c>
      <c r="M48" s="28">
        <v>-173349.20000000007</v>
      </c>
      <c r="N48" s="28">
        <f t="shared" si="3"/>
        <v>432442.1</v>
      </c>
      <c r="O48" s="28">
        <f t="shared" si="5"/>
        <v>2116380.7000000002</v>
      </c>
    </row>
    <row r="49" spans="1:15" s="2" customForma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4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-57110.900000000009</v>
      </c>
      <c r="M49" s="28">
        <v>-190449.29999999996</v>
      </c>
      <c r="N49" s="28">
        <f>SUM(H49:M49)</f>
        <v>465184.89999999991</v>
      </c>
      <c r="O49" s="28">
        <f>N49+G49</f>
        <v>2221620.6999999997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4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-50731.299999999996</v>
      </c>
      <c r="M50" s="28">
        <v>-196479.80000000002</v>
      </c>
      <c r="N50" s="28">
        <f>SUM(H50:M50)</f>
        <v>476159.69999999984</v>
      </c>
      <c r="O50" s="28">
        <f>N50+G50</f>
        <v>2344042.2999999998</v>
      </c>
    </row>
    <row r="51" spans="1:15" s="2" customFormat="1">
      <c r="A51" s="57">
        <v>43555</v>
      </c>
      <c r="B51" s="26">
        <v>275528.7</v>
      </c>
      <c r="C51" s="26">
        <v>1001634.5999999999</v>
      </c>
      <c r="D51" s="26">
        <v>422729.69999999984</v>
      </c>
      <c r="E51" s="27">
        <v>185301.5</v>
      </c>
      <c r="F51" s="26">
        <v>79767.400000000009</v>
      </c>
      <c r="G51" s="28">
        <f t="shared" ref="G51:G54" si="6">SUM(B51:F51)</f>
        <v>1964961.8999999994</v>
      </c>
      <c r="H51" s="26">
        <v>13078.600000000002</v>
      </c>
      <c r="I51" s="26">
        <v>34809.4</v>
      </c>
      <c r="J51" s="26">
        <v>615426.1</v>
      </c>
      <c r="K51" s="26">
        <v>98046.5</v>
      </c>
      <c r="L51" s="28">
        <v>-82655.900000000183</v>
      </c>
      <c r="M51" s="28">
        <v>-236797.9</v>
      </c>
      <c r="N51" s="28">
        <f t="shared" ref="N51:N54" si="7">SUM(H51:M51)</f>
        <v>441906.79999999981</v>
      </c>
      <c r="O51" s="28">
        <f t="shared" ref="O51:O57" si="8">N51+G51</f>
        <v>2406868.6999999993</v>
      </c>
    </row>
    <row r="52" spans="1:15" s="2" customFormat="1">
      <c r="A52" s="57">
        <v>43646</v>
      </c>
      <c r="B52" s="26">
        <v>318283.69999999995</v>
      </c>
      <c r="C52" s="26">
        <v>1074559.1000000001</v>
      </c>
      <c r="D52" s="26">
        <v>458268.4</v>
      </c>
      <c r="E52" s="27">
        <v>178256.6</v>
      </c>
      <c r="F52" s="26">
        <v>83690.899999999994</v>
      </c>
      <c r="G52" s="28">
        <f t="shared" si="6"/>
        <v>2113058.7000000002</v>
      </c>
      <c r="H52" s="26">
        <v>13251.8</v>
      </c>
      <c r="I52" s="26">
        <v>38420.699999999997</v>
      </c>
      <c r="J52" s="26">
        <v>612269.5</v>
      </c>
      <c r="K52" s="26">
        <v>102581.4</v>
      </c>
      <c r="L52" s="28">
        <v>-78067.900000000052</v>
      </c>
      <c r="M52" s="28">
        <v>-230627.10000000003</v>
      </c>
      <c r="N52" s="28">
        <f t="shared" si="7"/>
        <v>457828.39999999997</v>
      </c>
      <c r="O52" s="28">
        <f t="shared" si="8"/>
        <v>2570887.1</v>
      </c>
    </row>
    <row r="53" spans="1:15" s="2" customFormat="1" ht="18">
      <c r="A53" s="78" t="s">
        <v>58</v>
      </c>
      <c r="B53" s="26">
        <v>317452.39999999997</v>
      </c>
      <c r="C53" s="26">
        <v>1119232.8</v>
      </c>
      <c r="D53" s="26">
        <v>454128.1</v>
      </c>
      <c r="E53" s="27">
        <v>185112.4</v>
      </c>
      <c r="F53" s="26">
        <v>89039.7</v>
      </c>
      <c r="G53" s="28">
        <f t="shared" si="6"/>
        <v>2164965.4</v>
      </c>
      <c r="H53" s="26">
        <v>13461.2</v>
      </c>
      <c r="I53" s="26">
        <v>29487.1</v>
      </c>
      <c r="J53" s="26">
        <v>662468</v>
      </c>
      <c r="K53" s="26">
        <v>106929.3</v>
      </c>
      <c r="L53" s="28">
        <v>-81960.09999999986</v>
      </c>
      <c r="M53" s="28">
        <v>-242941.30000000005</v>
      </c>
      <c r="N53" s="28">
        <f t="shared" si="7"/>
        <v>487444.20000000019</v>
      </c>
      <c r="O53" s="28">
        <f t="shared" si="8"/>
        <v>2652409.6</v>
      </c>
    </row>
    <row r="54" spans="1:15" s="2" customFormat="1" ht="18">
      <c r="A54" s="78" t="s">
        <v>62</v>
      </c>
      <c r="B54" s="26">
        <v>359838.80000000005</v>
      </c>
      <c r="C54" s="26">
        <v>1072573.7999999998</v>
      </c>
      <c r="D54" s="26">
        <v>584633.1</v>
      </c>
      <c r="E54" s="27">
        <v>188088.8</v>
      </c>
      <c r="F54" s="26">
        <v>99059</v>
      </c>
      <c r="G54" s="28">
        <f t="shared" si="6"/>
        <v>2304193.4999999995</v>
      </c>
      <c r="H54" s="26">
        <v>13357.7</v>
      </c>
      <c r="I54" s="26">
        <v>59688.299999999996</v>
      </c>
      <c r="J54" s="26">
        <v>694661.7</v>
      </c>
      <c r="K54" s="26">
        <v>109217.60000000001</v>
      </c>
      <c r="L54" s="28">
        <v>-66658.8</v>
      </c>
      <c r="M54" s="28">
        <v>-283513.40000000002</v>
      </c>
      <c r="N54" s="28">
        <f t="shared" si="7"/>
        <v>526753.09999999986</v>
      </c>
      <c r="O54" s="28">
        <f t="shared" si="8"/>
        <v>2830946.5999999996</v>
      </c>
    </row>
    <row r="55" spans="1:15" s="2" customFormat="1" ht="18">
      <c r="A55" s="78" t="s">
        <v>66</v>
      </c>
      <c r="B55" s="26">
        <v>330637.39999999997</v>
      </c>
      <c r="C55" s="26">
        <v>1080232.8999999999</v>
      </c>
      <c r="D55" s="26">
        <v>609190.69999999995</v>
      </c>
      <c r="E55" s="27">
        <v>190685.09999999998</v>
      </c>
      <c r="F55" s="26">
        <f>107546+181.9</f>
        <v>107727.9</v>
      </c>
      <c r="G55" s="28">
        <f t="shared" ref="G55:G56" si="9">SUM(B55:F55)</f>
        <v>2318473.9999999995</v>
      </c>
      <c r="H55" s="26">
        <v>13526.1</v>
      </c>
      <c r="I55" s="26">
        <v>58131.8</v>
      </c>
      <c r="J55" s="26">
        <v>700151.20000000007</v>
      </c>
      <c r="K55" s="26">
        <v>109217.60000000001</v>
      </c>
      <c r="L55" s="28">
        <v>-57247.700000000114</v>
      </c>
      <c r="M55" s="28">
        <v>-303628.2</v>
      </c>
      <c r="N55" s="28">
        <f t="shared" ref="N55:N57" si="10">SUM(H55:M55)</f>
        <v>520150.8</v>
      </c>
      <c r="O55" s="28">
        <f t="shared" si="8"/>
        <v>2838624.7999999993</v>
      </c>
    </row>
    <row r="56" spans="1:15" s="2" customFormat="1" ht="18">
      <c r="A56" s="78" t="s">
        <v>69</v>
      </c>
      <c r="B56" s="26">
        <v>377986.8</v>
      </c>
      <c r="C56" s="26">
        <v>1182431.7999999998</v>
      </c>
      <c r="D56" s="26">
        <v>642361.50000000012</v>
      </c>
      <c r="E56" s="27">
        <v>200919</v>
      </c>
      <c r="F56" s="26">
        <f>125705.7+181.9</f>
        <v>125887.59999999999</v>
      </c>
      <c r="G56" s="28">
        <f t="shared" si="9"/>
        <v>2529586.7000000002</v>
      </c>
      <c r="H56" s="26">
        <v>7581.6</v>
      </c>
      <c r="I56" s="26">
        <v>55808.9</v>
      </c>
      <c r="J56" s="26">
        <v>746453.79999999993</v>
      </c>
      <c r="K56" s="26">
        <v>109217.60000000001</v>
      </c>
      <c r="L56" s="28">
        <v>-61173.600000000166</v>
      </c>
      <c r="M56" s="28">
        <v>-382500.89999999997</v>
      </c>
      <c r="N56" s="28">
        <f t="shared" si="10"/>
        <v>475387.39999999973</v>
      </c>
      <c r="O56" s="28">
        <f t="shared" si="8"/>
        <v>3004974.1</v>
      </c>
    </row>
    <row r="57" spans="1:15" s="2" customFormat="1" ht="18">
      <c r="A57" s="78" t="s">
        <v>73</v>
      </c>
      <c r="B57" s="26">
        <v>390255.99999999988</v>
      </c>
      <c r="C57" s="26">
        <v>1288440.1000000003</v>
      </c>
      <c r="D57" s="26">
        <v>669952.40000000014</v>
      </c>
      <c r="E57" s="27">
        <v>214148.39999999997</v>
      </c>
      <c r="F57" s="26">
        <f>138334.5+181.9</f>
        <v>138516.4</v>
      </c>
      <c r="G57" s="28">
        <f t="shared" ref="G57" si="11">SUM(B57:F57)</f>
        <v>2701313.3</v>
      </c>
      <c r="H57" s="26">
        <v>9519.3000000000011</v>
      </c>
      <c r="I57" s="26">
        <v>65861.7</v>
      </c>
      <c r="J57" s="26">
        <v>767464.39999999991</v>
      </c>
      <c r="K57" s="26">
        <v>109217.60000000001</v>
      </c>
      <c r="L57" s="28">
        <v>-62502.900000000023</v>
      </c>
      <c r="M57" s="28">
        <v>-257287.00000000012</v>
      </c>
      <c r="N57" s="28">
        <f t="shared" si="10"/>
        <v>632273.09999999974</v>
      </c>
      <c r="O57" s="28">
        <f t="shared" si="8"/>
        <v>3333586.3999999994</v>
      </c>
    </row>
    <row r="58" spans="1:15" ht="18.75">
      <c r="A58" s="63" t="s">
        <v>55</v>
      </c>
      <c r="B58" s="64"/>
      <c r="C58" s="6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2"/>
    </row>
    <row r="59" spans="1:15" ht="18.75">
      <c r="A59" s="65" t="s">
        <v>44</v>
      </c>
      <c r="B59" s="66"/>
      <c r="C59" s="66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/>
    </row>
    <row r="60" spans="1:15" ht="18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89"/>
  <sheetViews>
    <sheetView topLeftCell="A7" workbookViewId="0">
      <selection activeCell="A27" sqref="A27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3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8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8" si="1">SUM(H7:M7)</f>
        <v>178469.8</v>
      </c>
      <c r="O7" s="28">
        <f t="shared" ref="O7:O12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>SUM(B9:F9)</f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8">
        <v>3236.4844970000017</v>
      </c>
      <c r="M9" s="28">
        <v>40070.499999999993</v>
      </c>
      <c r="N9" s="28">
        <f t="shared" ref="N9:N16" si="3">SUM(H9:M9)</f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ref="G10:G17" si="4">SUM(B10:F10)</f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3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4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3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4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3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4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3"/>
        <v>358865.7</v>
      </c>
      <c r="O13" s="28">
        <f>N13+G13</f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4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3"/>
        <v>355989.19999999995</v>
      </c>
      <c r="O14" s="28">
        <f t="shared" ref="O14:O16" si="5">N14+G14</f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si="4"/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-60227.500000000029</v>
      </c>
      <c r="M15" s="28">
        <v>-39482.000000000044</v>
      </c>
      <c r="N15" s="28">
        <f t="shared" si="3"/>
        <v>474763.09999999992</v>
      </c>
      <c r="O15" s="28">
        <f t="shared" si="5"/>
        <v>1709473.5999999999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>SUM(B16:F16)</f>
        <v>1556639.1000000003</v>
      </c>
      <c r="H16" s="26">
        <v>12022.2</v>
      </c>
      <c r="I16" s="26">
        <v>17665.900000000001</v>
      </c>
      <c r="J16" s="26">
        <v>514286.39999999997</v>
      </c>
      <c r="K16" s="26">
        <v>77484.100000000006</v>
      </c>
      <c r="L16" s="28">
        <v>-55319.700000000077</v>
      </c>
      <c r="M16" s="28">
        <v>-133064.19999999998</v>
      </c>
      <c r="N16" s="28">
        <f t="shared" si="3"/>
        <v>433074.69999999995</v>
      </c>
      <c r="O16" s="28">
        <f t="shared" si="5"/>
        <v>1989713.8000000003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-50731.299999999996</v>
      </c>
      <c r="M17" s="28">
        <v>-196479.80000000002</v>
      </c>
      <c r="N17" s="28">
        <f>SUM(H17:M17)</f>
        <v>476159.69999999984</v>
      </c>
      <c r="O17" s="28">
        <f>N17+G17</f>
        <v>2344042.2999999998</v>
      </c>
    </row>
    <row r="18" spans="1:15" s="2" customFormat="1" ht="18">
      <c r="A18" s="78" t="s">
        <v>63</v>
      </c>
      <c r="B18" s="26">
        <v>359838.80000000005</v>
      </c>
      <c r="C18" s="26">
        <v>1072573.7999999998</v>
      </c>
      <c r="D18" s="26">
        <v>584633.1</v>
      </c>
      <c r="E18" s="27">
        <v>188088.8</v>
      </c>
      <c r="F18" s="26">
        <v>99059</v>
      </c>
      <c r="G18" s="28">
        <f t="shared" ref="G18" si="6">SUM(B18:F18)</f>
        <v>2304193.4999999995</v>
      </c>
      <c r="H18" s="26">
        <v>13357.7</v>
      </c>
      <c r="I18" s="26">
        <v>59688.299999999996</v>
      </c>
      <c r="J18" s="26">
        <v>694661.7</v>
      </c>
      <c r="K18" s="26">
        <v>109217.60000000001</v>
      </c>
      <c r="L18" s="28">
        <v>-66658.8</v>
      </c>
      <c r="M18" s="28">
        <v>-283513.40000000002</v>
      </c>
      <c r="N18" s="28">
        <f t="shared" ref="N18" si="7">SUM(H18:M18)</f>
        <v>526753.09999999986</v>
      </c>
      <c r="O18" s="28">
        <f t="shared" ref="O18" si="8">N18+G18</f>
        <v>2830946.5999999996</v>
      </c>
    </row>
    <row r="19" spans="1:15" ht="18.75">
      <c r="A19" s="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</row>
    <row r="20" spans="1:15" ht="18.75">
      <c r="A20" s="63" t="s">
        <v>54</v>
      </c>
      <c r="B20" s="64"/>
      <c r="C20" s="6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2"/>
    </row>
    <row r="21" spans="1:15" ht="18.75">
      <c r="A21" s="65" t="s">
        <v>44</v>
      </c>
      <c r="B21" s="66"/>
      <c r="C21" s="6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1:15" ht="18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2020-12-22T08:05:12Z</dcterms:modified>
</cp:coreProperties>
</file>