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José Morinho\Statistiques des Finances Publiques-Août 2019\Tableaux Finances_publiques (English Version) A POSTER\"/>
    </mc:Choice>
  </mc:AlternateContent>
  <bookViews>
    <workbookView xWindow="0" yWindow="0" windowWidth="24000" windowHeight="9735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DA31" i="3" l="1"/>
  <c r="DA27" i="3"/>
  <c r="DA21" i="3"/>
  <c r="DA18" i="3"/>
  <c r="DA13" i="3"/>
  <c r="DA8" i="3"/>
  <c r="DA7" i="3"/>
  <c r="DA6" i="3"/>
  <c r="DA36" i="3" s="1"/>
  <c r="CV6" i="3" l="1"/>
  <c r="AI36" i="5" l="1"/>
  <c r="AI34" i="5"/>
  <c r="AI31" i="5"/>
  <c r="AI27" i="5"/>
  <c r="AI26" i="5"/>
  <c r="AI25" i="5"/>
  <c r="AI21" i="5"/>
  <c r="AI20" i="5"/>
  <c r="AI18" i="5"/>
  <c r="AI17" i="5"/>
  <c r="AI14" i="5"/>
  <c r="AI13" i="5"/>
  <c r="AI12" i="5"/>
  <c r="AI11" i="5"/>
  <c r="AI9" i="5"/>
  <c r="AI8" i="5"/>
  <c r="AI7" i="5"/>
  <c r="AI6" i="5"/>
  <c r="AH36" i="5"/>
  <c r="AH34" i="5"/>
  <c r="AH31" i="5"/>
  <c r="AH27" i="5"/>
  <c r="AH26" i="5"/>
  <c r="AH25" i="5"/>
  <c r="AH21" i="5"/>
  <c r="AH20" i="5"/>
  <c r="AH18" i="5"/>
  <c r="AH17" i="5"/>
  <c r="AH14" i="5"/>
  <c r="AH13" i="5"/>
  <c r="AH12" i="5"/>
  <c r="AH11" i="5"/>
  <c r="AH9" i="5"/>
  <c r="AH8" i="5"/>
  <c r="AH7" i="5"/>
  <c r="AH6" i="5"/>
  <c r="CX31" i="3"/>
  <c r="CT6" i="3"/>
  <c r="CZ31" i="3"/>
  <c r="CZ27" i="3" s="1"/>
  <c r="CY31" i="3"/>
  <c r="CY27" i="3" s="1"/>
  <c r="CX27" i="3"/>
  <c r="CW31" i="3"/>
  <c r="CV31" i="3"/>
  <c r="CV27" i="3" s="1"/>
  <c r="CU31" i="3"/>
  <c r="CU27" i="3" s="1"/>
  <c r="CT31" i="3"/>
  <c r="CT27" i="3" s="1"/>
  <c r="CW28" i="3"/>
  <c r="CW27" i="3" s="1"/>
  <c r="CV28" i="3"/>
  <c r="CU28" i="3"/>
  <c r="CT28" i="3"/>
  <c r="CZ21" i="3"/>
  <c r="CY21" i="3"/>
  <c r="CX21" i="3"/>
  <c r="CW21" i="3"/>
  <c r="CV21" i="3"/>
  <c r="CU21" i="3"/>
  <c r="CT21" i="3"/>
  <c r="CZ18" i="3"/>
  <c r="CY18" i="3"/>
  <c r="CX18" i="3"/>
  <c r="CW18" i="3"/>
  <c r="CV18" i="3"/>
  <c r="CU18" i="3"/>
  <c r="CT18" i="3"/>
  <c r="CZ13" i="3"/>
  <c r="CY13" i="3"/>
  <c r="CX13" i="3"/>
  <c r="CW13" i="3"/>
  <c r="CV13" i="3"/>
  <c r="CU13" i="3"/>
  <c r="CT13" i="3"/>
  <c r="CZ8" i="3"/>
  <c r="CZ7" i="3" s="1"/>
  <c r="CY8" i="3"/>
  <c r="CY7" i="3" s="1"/>
  <c r="CX8" i="3"/>
  <c r="CX7" i="3" s="1"/>
  <c r="CW8" i="3"/>
  <c r="CW7" i="3" s="1"/>
  <c r="CW6" i="3" s="1"/>
  <c r="CW36" i="3" s="1"/>
  <c r="CV8" i="3"/>
  <c r="CV7" i="3" s="1"/>
  <c r="CV36" i="3" s="1"/>
  <c r="CU8" i="3"/>
  <c r="CT8" i="3"/>
  <c r="CU7" i="3"/>
  <c r="CU6" i="3" s="1"/>
  <c r="CU36" i="3" s="1"/>
  <c r="CT7" i="3"/>
  <c r="CT36" i="3" s="1"/>
  <c r="CY6" i="3" l="1"/>
  <c r="CY36" i="3" s="1"/>
  <c r="CZ6" i="3"/>
  <c r="CZ36" i="3" s="1"/>
  <c r="CX6" i="3"/>
  <c r="CX36" i="3" s="1"/>
  <c r="AG36" i="5"/>
  <c r="AF36" i="5"/>
  <c r="AE36" i="5"/>
  <c r="AD36" i="5"/>
  <c r="CQ31" i="3" l="1"/>
  <c r="CP31" i="3"/>
  <c r="CO31" i="3"/>
  <c r="CN31" i="3"/>
  <c r="CN27" i="3" s="1"/>
  <c r="CM31" i="3"/>
  <c r="CL31" i="3"/>
  <c r="CQ28" i="3"/>
  <c r="CP28" i="3"/>
  <c r="CP27" i="3" s="1"/>
  <c r="CO28" i="3"/>
  <c r="CN28" i="3"/>
  <c r="CM28" i="3"/>
  <c r="CL28" i="3"/>
  <c r="CL27" i="3" s="1"/>
  <c r="CQ27" i="3"/>
  <c r="CO27" i="3"/>
  <c r="CM27" i="3"/>
  <c r="CQ21" i="3"/>
  <c r="CP21" i="3"/>
  <c r="CO21" i="3"/>
  <c r="CN21" i="3"/>
  <c r="CM21" i="3"/>
  <c r="CL21" i="3"/>
  <c r="CQ18" i="3"/>
  <c r="CP18" i="3"/>
  <c r="CO18" i="3"/>
  <c r="CN18" i="3"/>
  <c r="CM18" i="3"/>
  <c r="CM6" i="3" s="1"/>
  <c r="CM36" i="3" s="1"/>
  <c r="CL18" i="3"/>
  <c r="CQ13" i="3"/>
  <c r="CP13" i="3"/>
  <c r="CO13" i="3"/>
  <c r="CN13" i="3"/>
  <c r="CM13" i="3"/>
  <c r="CL13" i="3"/>
  <c r="CR8" i="3"/>
  <c r="CR7" i="3" s="1"/>
  <c r="CR6" i="3" s="1"/>
  <c r="CR36" i="3" s="1"/>
  <c r="CQ8" i="3"/>
  <c r="CP8" i="3"/>
  <c r="CP7" i="3" s="1"/>
  <c r="CP6" i="3" s="1"/>
  <c r="CP36" i="3" s="1"/>
  <c r="CO8" i="3"/>
  <c r="CO7" i="3" s="1"/>
  <c r="CO6" i="3" s="1"/>
  <c r="CO36" i="3" s="1"/>
  <c r="CN8" i="3"/>
  <c r="CN7" i="3" s="1"/>
  <c r="CN6" i="3" s="1"/>
  <c r="CN36" i="3" s="1"/>
  <c r="CL8" i="3"/>
  <c r="CQ7" i="3"/>
  <c r="CQ6" i="3" s="1"/>
  <c r="CQ36" i="3" s="1"/>
  <c r="CM7" i="3"/>
  <c r="CL7" i="3"/>
  <c r="CL6" i="3"/>
  <c r="CL36" i="3" l="1"/>
  <c r="AG76" i="5" l="1"/>
  <c r="AG75" i="5"/>
  <c r="AG74" i="5"/>
  <c r="AG73" i="5"/>
  <c r="AG72" i="5"/>
  <c r="AG68" i="5"/>
  <c r="AG67" i="5"/>
  <c r="AG63" i="5"/>
  <c r="AG62" i="5"/>
  <c r="AG58" i="5" s="1"/>
  <c r="AG61" i="5"/>
  <c r="AG60" i="5"/>
  <c r="AG56" i="5"/>
  <c r="AG55" i="5"/>
  <c r="AG54" i="5"/>
  <c r="AG53" i="5"/>
  <c r="AG65" i="5" l="1"/>
  <c r="AG70" i="5"/>
  <c r="AG51" i="5"/>
  <c r="AG78" i="5" l="1"/>
  <c r="AF76" i="5"/>
  <c r="AF75" i="5"/>
  <c r="AF74" i="5"/>
  <c r="AF73" i="5"/>
  <c r="AF72" i="5"/>
  <c r="AF68" i="5"/>
  <c r="AF67" i="5"/>
  <c r="AF63" i="5"/>
  <c r="AF62" i="5"/>
  <c r="AF61" i="5"/>
  <c r="AF60" i="5"/>
  <c r="AF58" i="5" s="1"/>
  <c r="AF56" i="5"/>
  <c r="AF55" i="5"/>
  <c r="AF54" i="5"/>
  <c r="AF53" i="5"/>
  <c r="AF70" i="5" l="1"/>
  <c r="AF51" i="5"/>
  <c r="AF65" i="5"/>
  <c r="AF78" i="5" s="1"/>
  <c r="R53" i="4"/>
  <c r="R76" i="4" l="1"/>
  <c r="R74" i="4"/>
  <c r="R72" i="4"/>
  <c r="R68" i="4"/>
  <c r="R62" i="4"/>
  <c r="R60" i="4"/>
  <c r="R55" i="4"/>
  <c r="R75" i="4"/>
  <c r="R73" i="4"/>
  <c r="R67" i="4"/>
  <c r="R65" i="4" s="1"/>
  <c r="R63" i="4"/>
  <c r="R61" i="4"/>
  <c r="R54" i="4"/>
  <c r="R51" i="4" s="1"/>
  <c r="R70" i="4" l="1"/>
  <c r="R58" i="4"/>
  <c r="R78" i="4" s="1"/>
  <c r="CK31" i="3"/>
  <c r="CH31" i="3"/>
  <c r="CK28" i="3"/>
  <c r="CH28" i="3"/>
  <c r="CK27" i="3"/>
  <c r="CH27" i="3"/>
  <c r="CK21" i="3"/>
  <c r="CH21" i="3"/>
  <c r="CK18" i="3"/>
  <c r="CH18" i="3"/>
  <c r="CK13" i="3"/>
  <c r="CH13" i="3"/>
  <c r="CK8" i="3"/>
  <c r="CH8" i="3"/>
  <c r="CK7" i="3"/>
  <c r="CH7" i="3"/>
  <c r="CK6" i="3"/>
  <c r="CK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7" i="5" s="1"/>
  <c r="E28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7" i="5" s="1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7" i="5" s="1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 s="1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O27" i="5" l="1"/>
  <c r="AC27" i="5"/>
  <c r="C27" i="5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R6" i="5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Q31" i="4"/>
  <c r="Q28" i="4"/>
  <c r="Q21" i="4"/>
  <c r="Q18" i="4"/>
  <c r="Q13" i="4"/>
  <c r="Q8" i="4"/>
  <c r="Q7" i="4" s="1"/>
  <c r="Q6" i="4" s="1"/>
  <c r="R36" i="5" l="1"/>
  <c r="T36" i="5"/>
  <c r="Q27" i="4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H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H73" i="5"/>
  <c r="AH75" i="5"/>
  <c r="AH72" i="5"/>
  <c r="AH68" i="5"/>
  <c r="AH62" i="5"/>
  <c r="AH76" i="5"/>
  <c r="AH67" i="5"/>
  <c r="AH74" i="5"/>
  <c r="AH61" i="5"/>
  <c r="AH63" i="5"/>
  <c r="AH60" i="5"/>
  <c r="AH54" i="5"/>
  <c r="AH56" i="5"/>
  <c r="AH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S60" i="4"/>
  <c r="S54" i="4"/>
  <c r="S53" i="4"/>
  <c r="S72" i="4"/>
  <c r="S68" i="4"/>
  <c r="S62" i="4"/>
  <c r="S67" i="4"/>
  <c r="S63" i="4"/>
  <c r="S75" i="4"/>
  <c r="S73" i="4"/>
  <c r="S55" i="4"/>
  <c r="S76" i="4"/>
  <c r="S74" i="4"/>
  <c r="S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S65" i="4"/>
  <c r="Q65" i="4"/>
  <c r="I51" i="5"/>
  <c r="AH74" i="3"/>
  <c r="AH65" i="5"/>
  <c r="AH51" i="5"/>
  <c r="S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H58" i="5"/>
  <c r="AH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S51" i="4"/>
  <c r="E58" i="4"/>
  <c r="D70" i="4"/>
  <c r="S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H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S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<sst xmlns="http://schemas.openxmlformats.org/spreadsheetml/2006/main" count="448" uniqueCount="181">
  <si>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</si>
  <si>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</si>
  <si>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</si>
  <si>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</si>
  <si>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</si>
  <si>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</si>
  <si>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</si>
  <si>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</si>
  <si>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</si>
  <si>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</si>
  <si>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</si>
  <si>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</si>
  <si>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</si>
  <si>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</si>
  <si>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</si>
  <si>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</si>
  <si>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</si>
  <si>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</si>
  <si>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</si>
  <si>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</si>
  <si>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</si>
  <si>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</si>
  <si>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</si>
  <si>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</si>
  <si>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</si>
  <si>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</si>
  <si>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</si>
  <si>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</si>
  <si>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</si>
  <si>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</si>
  <si>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</si>
  <si>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</si>
  <si>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</si>
  <si>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</si>
  <si>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</si>
  <si>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</si>
  <si>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</si>
  <si>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</si>
  <si>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</si>
  <si>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</si>
  <si>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</si>
  <si>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</si>
  <si>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</si>
  <si>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</si>
  <si>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</si>
  <si>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</si>
  <si>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</si>
  <si>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</si>
  <si>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</si>
  <si>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</si>
  <si>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</si>
  <si>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</si>
  <si>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</si>
  <si>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</si>
  <si>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</si>
  <si>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</si>
  <si>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</si>
  <si>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</si>
  <si>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</si>
  <si>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</si>
  <si>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</si>
  <si>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</si>
  <si>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</si>
  <si>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</si>
  <si>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</si>
  <si>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</si>
  <si>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</si>
  <si>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</si>
  <si>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</si>
  <si>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</si>
  <si>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</si>
  <si>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</si>
  <si>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</si>
  <si>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</si>
  <si>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</si>
  <si>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</si>
  <si>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</si>
  <si>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</si>
  <si>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</si>
  <si>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</si>
  <si>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</si>
  <si>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</si>
  <si>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</si>
  <si>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</si>
  <si>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</si>
  <si>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</si>
  <si>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</si>
  <si>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</si>
  <si>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</si>
  <si>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</si>
  <si>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</si>
  <si>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</si>
  <si>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</si>
  <si>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</si>
  <si>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</si>
  <si>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</si>
  <si>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</si>
  <si>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</si>
  <si>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</si>
  <si>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</si>
  <si>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</si>
  <si>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</si>
  <si>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</si>
  <si>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</si>
  <si>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</si>
  <si>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</si>
  <si>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</si>
  <si>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</si>
  <si>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</si>
  <si>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</si>
  <si>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</si>
  <si>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</si>
  <si>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</si>
  <si>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</si>
  <si>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</si>
  <si>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</si>
  <si>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</si>
  <si>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</si>
  <si>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</si>
  <si>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</si>
  <si>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</si>
  <si>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</si>
  <si>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</si>
  <si>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</si>
  <si>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</si>
  <si>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</si>
  <si>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</si>
  <si>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</si>
  <si>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</si>
  <si>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</si>
  <si>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</si>
  <si>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</si>
  <si>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</si>
  <si>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</si>
  <si>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</si>
  <si>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</si>
  <si>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</si>
  <si>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</si>
  <si>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</si>
  <si>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</si>
  <si>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</si>
  <si>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</si>
  <si>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</si>
  <si>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</si>
  <si>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</si>
  <si>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</si>
  <si>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</si>
  <si>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</si>
  <si>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</si>
  <si>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</si>
  <si>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</si>
  <si>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</si>
  <si>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</si>
  <si>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</si>
  <si>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</si>
  <si>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</si>
  <si>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</si>
  <si>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</si>
  <si>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</si>
  <si>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</si>
  <si>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</si>
  <si>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</si>
  <si>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</si>
  <si>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</si>
  <si>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</si>
  <si>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</si>
  <si>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</si>
  <si>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</si>
  <si>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</si>
  <si>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</si>
  <si>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</si>
  <si>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</si>
  <si>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</si>
  <si>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</si>
  <si>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</si>
  <si>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</si>
  <si>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</si>
  <si>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</si>
  <si>
    <t>2018</t>
  </si>
  <si>
    <t>Q2-2019</t>
  </si>
  <si>
    <t>July-2019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</si>
</sst>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8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06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8" fontId="3" fillId="0" borderId="41" xfId="1" applyNumberFormat="1" applyFont="1" applyBorder="1" applyAlignment="1">
      <alignment horizontal="right"/>
    </xf>
    <xf numFmtId="169" fontId="16" fillId="6" borderId="41" xfId="0" quotePrefix="1" applyNumberFormat="1" applyFont="1" applyFill="1" applyBorder="1" applyAlignment="1">
      <alignment horizontal="right"/>
    </xf>
    <xf numFmtId="166" fontId="4" fillId="0" borderId="4" xfId="0" applyNumberFormat="1" applyFont="1" applyBorder="1" applyProtection="1"/>
    <xf numFmtId="166" fontId="4" fillId="0" borderId="30" xfId="0" applyFont="1" applyBorder="1"/>
    <xf numFmtId="166" fontId="4" fillId="0" borderId="41" xfId="0" applyFont="1" applyBorder="1"/>
    <xf numFmtId="169" fontId="16" fillId="6" borderId="38" xfId="0" quotePrefix="1" applyNumberFormat="1" applyFont="1" applyFill="1" applyBorder="1" applyAlignment="1">
      <alignment horizontal="right"/>
    </xf>
    <xf numFmtId="166" fontId="17" fillId="0" borderId="42" xfId="0" applyFont="1" applyBorder="1"/>
    <xf numFmtId="166" fontId="4" fillId="0" borderId="16" xfId="0" applyFont="1" applyBorder="1"/>
    <xf numFmtId="166" fontId="4" fillId="0" borderId="41" xfId="0" applyNumberFormat="1" applyFont="1" applyBorder="1" applyProtection="1"/>
    <xf numFmtId="166" fontId="4" fillId="0" borderId="42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7" xfId="0" applyNumberFormat="1" applyFont="1" applyBorder="1" applyProtection="1"/>
    <xf numFmtId="168" fontId="3" fillId="0" borderId="43" xfId="1" applyNumberFormat="1" applyFont="1" applyBorder="1" applyAlignment="1">
      <alignment horizontal="right"/>
    </xf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42" xfId="0" applyFont="1" applyBorder="1"/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workbookViewId="0">
      <selection activeCell="E13" sqref="E13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172</v>
      </c>
    </row>
    <row r="3" spans="2:5" x14ac:dyDescent="0.25">
      <c r="B3" s="151" t="s">
        <v>173</v>
      </c>
      <c r="C3"/>
    </row>
    <row r="4" spans="2:5" x14ac:dyDescent="0.25">
      <c r="B4" s="151" t="s">
        <v>174</v>
      </c>
    </row>
    <row r="5" spans="2:5" x14ac:dyDescent="0.25">
      <c r="B5" s="151" t="s">
        <v>175</v>
      </c>
    </row>
    <row r="6" spans="2:5" x14ac:dyDescent="0.25">
      <c r="B6" s="151"/>
    </row>
    <row r="7" spans="2:5" x14ac:dyDescent="0.25">
      <c r="B7" s="152" t="s">
        <v>176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180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179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178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166</v>
      </c>
      <c r="C17" s="138"/>
    </row>
    <row r="18" spans="2:3" x14ac:dyDescent="0.25">
      <c r="B18" s="130" t="s">
        <v>177</v>
      </c>
      <c r="C18" s="138"/>
    </row>
    <row r="20" spans="2:3" x14ac:dyDescent="0.25">
      <c r="B20" s="130" t="s">
        <v>122</v>
      </c>
      <c r="C20" s="130" t="s">
        <v>167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171</v>
      </c>
    </row>
    <row r="25" spans="2:3" x14ac:dyDescent="0.25">
      <c r="B25"/>
      <c r="C25"/>
    </row>
    <row r="26" spans="2:3" x14ac:dyDescent="0.25">
      <c r="B26" s="195" t="s">
        <v>168</v>
      </c>
      <c r="C26" s="149" t="s">
        <v>150</v>
      </c>
    </row>
    <row r="27" spans="2:3" x14ac:dyDescent="0.25">
      <c r="B27" s="196"/>
      <c r="C27" s="142" t="s">
        <v>3</v>
      </c>
    </row>
    <row r="28" spans="2:3" x14ac:dyDescent="0.25">
      <c r="B28" s="196"/>
      <c r="C28" s="142" t="s">
        <v>130</v>
      </c>
    </row>
    <row r="29" spans="2:3" x14ac:dyDescent="0.25">
      <c r="B29" s="196"/>
      <c r="C29" s="142" t="s">
        <v>131</v>
      </c>
    </row>
    <row r="30" spans="2:3" x14ac:dyDescent="0.25">
      <c r="B30" s="196"/>
      <c r="C30" s="142" t="s">
        <v>17</v>
      </c>
    </row>
    <row r="31" spans="2:3" x14ac:dyDescent="0.25">
      <c r="B31" s="196"/>
      <c r="C31" s="142" t="s">
        <v>132</v>
      </c>
    </row>
    <row r="32" spans="2:3" x14ac:dyDescent="0.25">
      <c r="B32" s="196"/>
      <c r="C32" s="149" t="s">
        <v>146</v>
      </c>
    </row>
    <row r="33" spans="2:3" x14ac:dyDescent="0.25">
      <c r="B33" s="196"/>
      <c r="C33" s="142" t="s">
        <v>134</v>
      </c>
    </row>
    <row r="34" spans="2:3" x14ac:dyDescent="0.25">
      <c r="B34" s="196"/>
      <c r="C34" s="142" t="s">
        <v>135</v>
      </c>
    </row>
    <row r="35" spans="2:3" x14ac:dyDescent="0.25">
      <c r="B35" s="196"/>
      <c r="C35" s="142" t="s">
        <v>136</v>
      </c>
    </row>
    <row r="36" spans="2:3" x14ac:dyDescent="0.25">
      <c r="B36" s="196"/>
      <c r="C36" s="142" t="s">
        <v>137</v>
      </c>
    </row>
    <row r="37" spans="2:3" x14ac:dyDescent="0.25">
      <c r="B37" s="196"/>
      <c r="C37" s="149" t="s">
        <v>138</v>
      </c>
    </row>
    <row r="38" spans="2:3" x14ac:dyDescent="0.25">
      <c r="B38" s="196"/>
      <c r="C38" s="142" t="s">
        <v>8</v>
      </c>
    </row>
    <row r="39" spans="2:3" x14ac:dyDescent="0.25">
      <c r="B39" s="196"/>
      <c r="C39" s="142" t="s">
        <v>139</v>
      </c>
    </row>
    <row r="40" spans="2:3" x14ac:dyDescent="0.25">
      <c r="B40" s="196"/>
      <c r="C40" s="143" t="s">
        <v>170</v>
      </c>
    </row>
    <row r="41" spans="2:3" x14ac:dyDescent="0.25">
      <c r="B41" s="196"/>
      <c r="C41" s="142" t="s">
        <v>140</v>
      </c>
    </row>
    <row r="42" spans="2:3" x14ac:dyDescent="0.25">
      <c r="B42" s="196"/>
      <c r="C42" s="142" t="s">
        <v>141</v>
      </c>
    </row>
    <row r="43" spans="2:3" x14ac:dyDescent="0.25">
      <c r="B43" s="196"/>
      <c r="C43" s="142" t="s">
        <v>142</v>
      </c>
    </row>
    <row r="44" spans="2:3" x14ac:dyDescent="0.25">
      <c r="B44" s="196"/>
      <c r="C44" s="142" t="s">
        <v>152</v>
      </c>
    </row>
    <row r="45" spans="2:3" x14ac:dyDescent="0.25">
      <c r="B45" s="197"/>
      <c r="C45" s="142" t="s">
        <v>153</v>
      </c>
    </row>
    <row r="46" spans="2:3" x14ac:dyDescent="0.25">
      <c r="B46" s="198" t="s">
        <v>169</v>
      </c>
      <c r="C46" s="143" t="s">
        <v>144</v>
      </c>
    </row>
    <row r="47" spans="2:3" x14ac:dyDescent="0.25">
      <c r="B47" s="199"/>
      <c r="C47" s="142" t="s">
        <v>145</v>
      </c>
    </row>
    <row r="48" spans="2:3" x14ac:dyDescent="0.25">
      <c r="B48" s="199"/>
      <c r="C48" s="142" t="s">
        <v>17</v>
      </c>
    </row>
    <row r="49" spans="2:3" x14ac:dyDescent="0.25">
      <c r="B49" s="199"/>
      <c r="C49" s="143" t="s">
        <v>146</v>
      </c>
    </row>
    <row r="50" spans="2:3" x14ac:dyDescent="0.25">
      <c r="B50" s="199"/>
      <c r="C50" s="142" t="s">
        <v>134</v>
      </c>
    </row>
    <row r="51" spans="2:3" x14ac:dyDescent="0.25">
      <c r="B51" s="199"/>
      <c r="C51" s="142" t="s">
        <v>147</v>
      </c>
    </row>
    <row r="52" spans="2:3" x14ac:dyDescent="0.25">
      <c r="B52" s="199"/>
      <c r="C52" s="142" t="s">
        <v>151</v>
      </c>
    </row>
    <row r="53" spans="2:3" x14ac:dyDescent="0.25">
      <c r="B53" s="200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A193"/>
  <sheetViews>
    <sheetView tabSelected="1" workbookViewId="0">
      <pane xSplit="1" ySplit="5" topLeftCell="CU6" activePane="bottomRight" state="frozen"/>
      <selection pane="topRight" activeCell="B1" sqref="B1"/>
      <selection pane="bottomLeft" activeCell="A6" sqref="A6"/>
      <selection pane="bottomRight" activeCell="DB39" sqref="DB39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100" width="15" style="1" bestFit="1" customWidth="1"/>
    <col min="101" max="16384" width="14.88671875" style="1"/>
  </cols>
  <sheetData>
    <row r="1" spans="1:105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CX1" s="2"/>
      <c r="CY1" s="2"/>
    </row>
    <row r="2" spans="1:105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</row>
    <row r="3" spans="1:105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  <c r="CR3" s="174"/>
      <c r="CS3" s="174"/>
      <c r="CT3" s="174"/>
      <c r="CU3" s="174"/>
      <c r="CV3" s="174"/>
      <c r="CW3" s="174"/>
      <c r="CX3" s="174"/>
      <c r="CY3" s="160"/>
      <c r="CZ3" s="160"/>
      <c r="DA3" s="160"/>
    </row>
    <row r="4" spans="1:105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  <c r="CR4" s="175"/>
      <c r="CS4" s="175"/>
      <c r="CT4" s="175"/>
      <c r="CU4" s="175"/>
      <c r="CV4" s="175"/>
      <c r="CW4" s="168"/>
      <c r="CX4" s="168"/>
      <c r="CY4" s="168"/>
      <c r="CZ4" s="168"/>
      <c r="DA4" s="168"/>
    </row>
    <row r="5" spans="1:105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  <c r="CR5" s="180">
        <v>43405</v>
      </c>
      <c r="CS5" s="180">
        <v>43435</v>
      </c>
      <c r="CT5" s="180">
        <v>43466</v>
      </c>
      <c r="CU5" s="180">
        <v>43497</v>
      </c>
      <c r="CV5" s="180">
        <v>43525</v>
      </c>
      <c r="CW5" s="180">
        <v>43556</v>
      </c>
      <c r="CX5" s="183">
        <v>43586</v>
      </c>
      <c r="CY5" s="183">
        <v>43617</v>
      </c>
      <c r="CZ5" s="183">
        <v>43647</v>
      </c>
      <c r="DA5" s="183">
        <v>43678</v>
      </c>
    </row>
    <row r="6" spans="1:105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K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v>787839.05554613494</v>
      </c>
      <c r="CJ6" s="33">
        <v>793066.93058484828</v>
      </c>
      <c r="CK6" s="33">
        <f t="shared" si="3"/>
        <v>801842.66804968717</v>
      </c>
      <c r="CL6" s="33">
        <f>SUM(CL7,CL13,CL18,CL21)</f>
        <v>799008.1634480427</v>
      </c>
      <c r="CM6" s="33">
        <f t="shared" ref="CM6:CQ6" si="4">SUM(CM7,CM13,CM18,CM21)</f>
        <v>799856.44011730351</v>
      </c>
      <c r="CN6" s="33">
        <f t="shared" si="4"/>
        <v>801960.45688146132</v>
      </c>
      <c r="CO6" s="33">
        <f t="shared" si="4"/>
        <v>800178.99896539794</v>
      </c>
      <c r="CP6" s="33">
        <f t="shared" si="4"/>
        <v>802298.82728609501</v>
      </c>
      <c r="CQ6" s="33">
        <f t="shared" si="4"/>
        <v>802999.36030896555</v>
      </c>
      <c r="CR6" s="33">
        <f>SUM(CR7,CR13,CR18,CR21)</f>
        <v>808312.1915269579</v>
      </c>
      <c r="CS6" s="33">
        <v>813791.5122919014</v>
      </c>
      <c r="CT6" s="33">
        <f>SUM(CT7,CT13,CT18,CT21)</f>
        <v>837270.3049408386</v>
      </c>
      <c r="CU6" s="33">
        <f t="shared" ref="CU6:CW6" si="5">SUM(CU7,CU13,CU18,CU21)</f>
        <v>837251.16821748961</v>
      </c>
      <c r="CV6" s="33">
        <f>SUM(CV7,CV13,CV18,CV21)</f>
        <v>840036.18534538359</v>
      </c>
      <c r="CW6" s="33">
        <f t="shared" si="5"/>
        <v>865561.51765718218</v>
      </c>
      <c r="CX6" s="33">
        <f>SUM(CX7,CX13,CX18,CX21)</f>
        <v>905448.72836554085</v>
      </c>
      <c r="CY6" s="33">
        <f>SUM(CY7,CY13,CY18,CY21)</f>
        <v>911867.4469233125</v>
      </c>
      <c r="CZ6" s="33">
        <f>SUM(CZ7,CZ13,CZ18,CZ21)</f>
        <v>925781.81993126671</v>
      </c>
      <c r="DA6" s="190">
        <f t="shared" ref="DA6" si="6">SUM(DA7,DA13,DA18,DA21)</f>
        <v>927597.28054338787</v>
      </c>
    </row>
    <row r="7" spans="1:105" x14ac:dyDescent="0.25">
      <c r="A7" s="42" t="s">
        <v>129</v>
      </c>
      <c r="B7" s="92">
        <f t="shared" ref="B7:K7" si="7">SUM(B8,B11,B12)</f>
        <v>175654.66657262848</v>
      </c>
      <c r="C7" s="92">
        <f t="shared" si="7"/>
        <v>176789.40585322419</v>
      </c>
      <c r="D7" s="92">
        <f t="shared" si="7"/>
        <v>179587.98526530311</v>
      </c>
      <c r="E7" s="92">
        <f t="shared" si="7"/>
        <v>181754.31886016522</v>
      </c>
      <c r="F7" s="92">
        <f t="shared" si="7"/>
        <v>182905.02840816168</v>
      </c>
      <c r="G7" s="92">
        <f t="shared" si="7"/>
        <v>187395.02508136808</v>
      </c>
      <c r="H7" s="92">
        <f t="shared" si="7"/>
        <v>194720.93413128908</v>
      </c>
      <c r="I7" s="92">
        <f t="shared" si="7"/>
        <v>197853.75136785654</v>
      </c>
      <c r="J7" s="92">
        <f t="shared" si="7"/>
        <v>194215.43165845756</v>
      </c>
      <c r="K7" s="92">
        <f t="shared" si="7"/>
        <v>199164.34342856577</v>
      </c>
      <c r="L7" s="92">
        <f t="shared" ref="L7:AQ7" si="8">SUM(L8,L11,L12)</f>
        <v>203512.77821383218</v>
      </c>
      <c r="M7" s="92">
        <f t="shared" si="8"/>
        <v>208353.72016605089</v>
      </c>
      <c r="N7" s="92">
        <f t="shared" si="8"/>
        <v>209093.70487442741</v>
      </c>
      <c r="O7" s="92">
        <f t="shared" si="8"/>
        <v>214938.51043156968</v>
      </c>
      <c r="P7" s="92">
        <f t="shared" si="8"/>
        <v>213801.5185421888</v>
      </c>
      <c r="Q7" s="92">
        <f t="shared" si="8"/>
        <v>219459.24105057758</v>
      </c>
      <c r="R7" s="92">
        <f t="shared" si="8"/>
        <v>210889.88696773356</v>
      </c>
      <c r="S7" s="92">
        <f t="shared" si="8"/>
        <v>221169.45868416069</v>
      </c>
      <c r="T7" s="92">
        <f t="shared" si="8"/>
        <v>224032.48983621996</v>
      </c>
      <c r="U7" s="92">
        <f t="shared" si="8"/>
        <v>228441.81071063172</v>
      </c>
      <c r="V7" s="92">
        <f t="shared" si="8"/>
        <v>238446.57283923819</v>
      </c>
      <c r="W7" s="92">
        <f t="shared" si="8"/>
        <v>242190.54673726493</v>
      </c>
      <c r="X7" s="92">
        <f t="shared" si="8"/>
        <v>243912.12627299695</v>
      </c>
      <c r="Y7" s="92">
        <f t="shared" si="8"/>
        <v>257120.72705642253</v>
      </c>
      <c r="Z7" s="92">
        <f t="shared" si="8"/>
        <v>267084.10777031624</v>
      </c>
      <c r="AA7" s="92">
        <f t="shared" si="8"/>
        <v>256331.00394754618</v>
      </c>
      <c r="AB7" s="92">
        <f t="shared" si="8"/>
        <v>255252.92245008421</v>
      </c>
      <c r="AC7" s="92">
        <f t="shared" si="8"/>
        <v>251997.95567517172</v>
      </c>
      <c r="AD7" s="92">
        <f t="shared" si="8"/>
        <v>253812.19790965237</v>
      </c>
      <c r="AE7" s="92">
        <f t="shared" si="8"/>
        <v>255214.2260470425</v>
      </c>
      <c r="AF7" s="92">
        <f t="shared" si="8"/>
        <v>253858.15546211912</v>
      </c>
      <c r="AG7" s="92">
        <f t="shared" si="8"/>
        <v>254225.27107797511</v>
      </c>
      <c r="AH7" s="92">
        <f t="shared" si="8"/>
        <v>256192.12058577739</v>
      </c>
      <c r="AI7" s="92">
        <f t="shared" si="8"/>
        <v>253382.11772292902</v>
      </c>
      <c r="AJ7" s="92">
        <f t="shared" si="8"/>
        <v>255427.28725159744</v>
      </c>
      <c r="AK7" s="92">
        <f t="shared" si="8"/>
        <v>267385.27238205448</v>
      </c>
      <c r="AL7" s="92">
        <f t="shared" si="8"/>
        <v>282959.63770220964</v>
      </c>
      <c r="AM7" s="92">
        <f t="shared" si="8"/>
        <v>255252.92245008421</v>
      </c>
      <c r="AN7" s="92">
        <f t="shared" si="8"/>
        <v>283819.31141090801</v>
      </c>
      <c r="AO7" s="92">
        <f t="shared" si="8"/>
        <v>285203.28967497544</v>
      </c>
      <c r="AP7" s="92">
        <f t="shared" si="8"/>
        <v>288632.7587765794</v>
      </c>
      <c r="AQ7" s="92">
        <f t="shared" si="8"/>
        <v>289045.24175156828</v>
      </c>
      <c r="AR7" s="92">
        <f t="shared" ref="AR7:BU7" si="9">SUM(AR8,AR11,AR12)</f>
        <v>288716.8284123374</v>
      </c>
      <c r="AS7" s="92">
        <f t="shared" si="9"/>
        <v>297501.62657534867</v>
      </c>
      <c r="AT7" s="92">
        <f t="shared" si="9"/>
        <v>294164.27811779774</v>
      </c>
      <c r="AU7" s="92">
        <f t="shared" si="9"/>
        <v>293962.55949001951</v>
      </c>
      <c r="AV7" s="92">
        <f t="shared" si="9"/>
        <v>294125.95324783726</v>
      </c>
      <c r="AW7" s="92">
        <f t="shared" si="9"/>
        <v>295739.48431635107</v>
      </c>
      <c r="AX7" s="92">
        <f t="shared" si="9"/>
        <v>290395.54744886252</v>
      </c>
      <c r="AY7" s="92">
        <f t="shared" si="9"/>
        <v>293942.5621254968</v>
      </c>
      <c r="AZ7" s="92">
        <f t="shared" si="9"/>
        <v>286758.44732513343</v>
      </c>
      <c r="BA7" s="92">
        <f t="shared" si="9"/>
        <v>289623.23634697474</v>
      </c>
      <c r="BB7" s="92">
        <f t="shared" si="9"/>
        <v>297429.58204076742</v>
      </c>
      <c r="BC7" s="92">
        <f t="shared" si="9"/>
        <v>306092.84805258719</v>
      </c>
      <c r="BD7" s="92">
        <f t="shared" si="9"/>
        <v>303233.61345143087</v>
      </c>
      <c r="BE7" s="92">
        <f t="shared" si="9"/>
        <v>305426.4661655589</v>
      </c>
      <c r="BF7" s="92">
        <f t="shared" si="9"/>
        <v>300793.54195125523</v>
      </c>
      <c r="BG7" s="92">
        <f t="shared" si="9"/>
        <v>301646.49727938592</v>
      </c>
      <c r="BH7" s="92">
        <f t="shared" si="9"/>
        <v>300754.74951791659</v>
      </c>
      <c r="BI7" s="92">
        <f t="shared" si="9"/>
        <v>326194.67840420263</v>
      </c>
      <c r="BJ7" s="92">
        <f t="shared" si="9"/>
        <v>310734.5673794648</v>
      </c>
      <c r="BK7" s="92">
        <f t="shared" si="9"/>
        <v>315232.90894382983</v>
      </c>
      <c r="BL7" s="92">
        <f t="shared" si="9"/>
        <v>316320.28827461752</v>
      </c>
      <c r="BM7" s="92">
        <f t="shared" si="9"/>
        <v>317670.62376873713</v>
      </c>
      <c r="BN7" s="92">
        <f t="shared" si="9"/>
        <v>335887.43055559194</v>
      </c>
      <c r="BO7" s="92">
        <f t="shared" si="9"/>
        <v>338082.92403878423</v>
      </c>
      <c r="BP7" s="92">
        <f t="shared" si="9"/>
        <v>319978.62158789008</v>
      </c>
      <c r="BQ7" s="92">
        <f t="shared" si="9"/>
        <v>338783.08940071816</v>
      </c>
      <c r="BR7" s="92">
        <f t="shared" si="9"/>
        <v>337104.5440915614</v>
      </c>
      <c r="BS7" s="92">
        <f t="shared" si="9"/>
        <v>333726.51702405448</v>
      </c>
      <c r="BT7" s="92">
        <f t="shared" si="9"/>
        <v>333568.64504816069</v>
      </c>
      <c r="BU7" s="92">
        <f t="shared" si="9"/>
        <v>333206.7026058425</v>
      </c>
      <c r="BV7" s="92">
        <f t="shared" ref="BV7:CK7" si="10">SUM(BV8,BV11,BV12)</f>
        <v>336364.36671190779</v>
      </c>
      <c r="BW7" s="92">
        <f t="shared" si="10"/>
        <v>330436.06281382468</v>
      </c>
      <c r="BX7" s="92">
        <f t="shared" si="10"/>
        <v>332561.47057526582</v>
      </c>
      <c r="BY7" s="92">
        <f t="shared" si="10"/>
        <v>343147.24318799272</v>
      </c>
      <c r="BZ7" s="92">
        <f t="shared" si="10"/>
        <v>344761.45214832475</v>
      </c>
      <c r="CA7" s="92">
        <f t="shared" si="10"/>
        <v>347570.89898560615</v>
      </c>
      <c r="CB7" s="92">
        <f t="shared" si="10"/>
        <v>352848.1461515202</v>
      </c>
      <c r="CC7" s="92">
        <f t="shared" si="10"/>
        <v>354012.44178707944</v>
      </c>
      <c r="CD7" s="92">
        <f t="shared" si="10"/>
        <v>355583.53304841352</v>
      </c>
      <c r="CE7" s="92">
        <f t="shared" si="10"/>
        <v>359479.61454138259</v>
      </c>
      <c r="CF7" s="92">
        <f t="shared" si="10"/>
        <v>360080.49220826116</v>
      </c>
      <c r="CG7" s="92">
        <f t="shared" si="10"/>
        <v>365321.41888114478</v>
      </c>
      <c r="CH7" s="92">
        <f t="shared" si="10"/>
        <v>365321.41888114478</v>
      </c>
      <c r="CI7" s="92">
        <v>363806.54404723516</v>
      </c>
      <c r="CJ7" s="92">
        <v>367580.73385389458</v>
      </c>
      <c r="CK7" s="92">
        <f t="shared" si="10"/>
        <v>374507.31760011206</v>
      </c>
      <c r="CL7" s="92">
        <f>SUM(CL8,CL11,CL12)</f>
        <v>376942.37678127451</v>
      </c>
      <c r="CM7" s="92">
        <f t="shared" ref="CM7:CP7" si="11">SUM(CM8,CM11,CM12)</f>
        <v>380633.24374052911</v>
      </c>
      <c r="CN7" s="92">
        <f t="shared" si="11"/>
        <v>383882.20575743838</v>
      </c>
      <c r="CO7" s="33">
        <f t="shared" si="11"/>
        <v>382815.72942450526</v>
      </c>
      <c r="CP7" s="33">
        <f t="shared" si="11"/>
        <v>384279.42579146638</v>
      </c>
      <c r="CQ7" s="33">
        <f>SUM(CQ8,CQ11,CQ12)</f>
        <v>385241.2258918205</v>
      </c>
      <c r="CR7" s="33">
        <f>SUM(CR8,CR11,CR12)</f>
        <v>389161.42577640363</v>
      </c>
      <c r="CS7" s="33">
        <v>390319.69305136736</v>
      </c>
      <c r="CT7" s="33">
        <f t="shared" ref="CT7:CW7" si="12">SUM(CT8,CT11,CT12)</f>
        <v>411006.28629914066</v>
      </c>
      <c r="CU7" s="33">
        <f t="shared" si="12"/>
        <v>411020.45927487785</v>
      </c>
      <c r="CV7" s="33">
        <f t="shared" si="12"/>
        <v>412664.88332870021</v>
      </c>
      <c r="CW7" s="33">
        <f t="shared" si="12"/>
        <v>436395.32744314661</v>
      </c>
      <c r="CX7" s="33">
        <f>SUM(CX8,CX11,CX12)</f>
        <v>436397.56194971321</v>
      </c>
      <c r="CY7" s="33">
        <f>SUM(CY8,CY11,CY12)</f>
        <v>437096.44893549633</v>
      </c>
      <c r="CZ7" s="33">
        <f>SUM(CZ8,CZ11,CZ12)</f>
        <v>448701.96523956867</v>
      </c>
      <c r="DA7" s="186">
        <f>SUM(DA8,DA11,DA12)</f>
        <v>451260.31657260063</v>
      </c>
    </row>
    <row r="8" spans="1:105" x14ac:dyDescent="0.25">
      <c r="A8" s="42" t="s">
        <v>3</v>
      </c>
      <c r="B8" s="92">
        <f t="shared" ref="B8:Q8" si="13">SUM(B9:B10)</f>
        <v>137698.34645135715</v>
      </c>
      <c r="C8" s="92">
        <f t="shared" si="13"/>
        <v>138395.35092458184</v>
      </c>
      <c r="D8" s="92">
        <f t="shared" si="13"/>
        <v>140740.04198151449</v>
      </c>
      <c r="E8" s="92">
        <f t="shared" si="13"/>
        <v>142429.24367144768</v>
      </c>
      <c r="F8" s="92">
        <f t="shared" si="13"/>
        <v>143531.22032713017</v>
      </c>
      <c r="G8" s="92">
        <f t="shared" si="13"/>
        <v>147913.93342080183</v>
      </c>
      <c r="H8" s="92">
        <f t="shared" si="13"/>
        <v>155181.00981197204</v>
      </c>
      <c r="I8" s="92">
        <f t="shared" si="13"/>
        <v>157797.64030448874</v>
      </c>
      <c r="J8" s="92">
        <f t="shared" si="13"/>
        <v>155279.63104901902</v>
      </c>
      <c r="K8" s="92">
        <f t="shared" si="13"/>
        <v>159255.45571442417</v>
      </c>
      <c r="L8" s="92">
        <f t="shared" si="13"/>
        <v>162649.28340722775</v>
      </c>
      <c r="M8" s="92">
        <f t="shared" si="13"/>
        <v>166924.02465601754</v>
      </c>
      <c r="N8" s="92">
        <f t="shared" si="13"/>
        <v>168523.71888505717</v>
      </c>
      <c r="O8" s="92">
        <f t="shared" si="13"/>
        <v>173343.7850275425</v>
      </c>
      <c r="P8" s="92">
        <f t="shared" si="13"/>
        <v>172192.38346062688</v>
      </c>
      <c r="Q8" s="92">
        <f t="shared" si="13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14">SUM(U9:U10)</f>
        <v>186255.86301571422</v>
      </c>
      <c r="V8" s="92">
        <f t="shared" si="14"/>
        <v>196114.75154844971</v>
      </c>
      <c r="W8" s="92">
        <f t="shared" si="14"/>
        <v>199393.63547501556</v>
      </c>
      <c r="X8" s="92">
        <f>SUM(X9:X10)</f>
        <v>200993.53699394432</v>
      </c>
      <c r="Y8" s="92">
        <f t="shared" si="14"/>
        <v>212204.96253888975</v>
      </c>
      <c r="Z8" s="92">
        <f t="shared" si="14"/>
        <v>220437.03962023731</v>
      </c>
      <c r="AA8" s="92">
        <f t="shared" si="14"/>
        <v>211958.6137222221</v>
      </c>
      <c r="AB8" s="92">
        <f t="shared" si="14"/>
        <v>211309.8925706741</v>
      </c>
      <c r="AC8" s="92">
        <f t="shared" si="14"/>
        <v>208670.97602579181</v>
      </c>
      <c r="AD8" s="92">
        <f t="shared" si="14"/>
        <v>210301.67526008337</v>
      </c>
      <c r="AE8" s="92">
        <f t="shared" si="14"/>
        <v>211552.19864332784</v>
      </c>
      <c r="AF8" s="92">
        <f t="shared" si="14"/>
        <v>210196.12805840446</v>
      </c>
      <c r="AG8" s="92">
        <f t="shared" si="14"/>
        <v>210731.85339752361</v>
      </c>
      <c r="AH8" s="92">
        <f t="shared" si="14"/>
        <v>212185.10861437232</v>
      </c>
      <c r="AI8" s="92">
        <f t="shared" si="14"/>
        <v>209606.09991961814</v>
      </c>
      <c r="AJ8" s="92">
        <f t="shared" si="14"/>
        <v>211420.07194588083</v>
      </c>
      <c r="AK8" s="92">
        <f t="shared" si="14"/>
        <v>223378.05707633786</v>
      </c>
      <c r="AL8" s="92">
        <f t="shared" si="14"/>
        <v>238806.21466101793</v>
      </c>
      <c r="AM8" s="92">
        <f t="shared" si="14"/>
        <v>211309.8925706741</v>
      </c>
      <c r="AN8" s="92">
        <f t="shared" si="14"/>
        <v>239707.58798843785</v>
      </c>
      <c r="AO8" s="92">
        <f t="shared" si="14"/>
        <v>241892.03512736928</v>
      </c>
      <c r="AP8" s="92">
        <f t="shared" si="14"/>
        <v>244490.46490280743</v>
      </c>
      <c r="AQ8" s="92">
        <f t="shared" si="14"/>
        <v>244986.35581872083</v>
      </c>
      <c r="AR8" s="92">
        <f t="shared" si="14"/>
        <v>244680.33417688715</v>
      </c>
      <c r="AS8" s="92">
        <f t="shared" si="14"/>
        <v>253890.20146224168</v>
      </c>
      <c r="AT8" s="92">
        <f t="shared" si="14"/>
        <v>251216.68774303369</v>
      </c>
      <c r="AU8" s="92">
        <f t="shared" si="14"/>
        <v>251742.03034181034</v>
      </c>
      <c r="AV8" s="92">
        <f t="shared" si="14"/>
        <v>252425.45522224851</v>
      </c>
      <c r="AW8" s="92">
        <f t="shared" si="14"/>
        <v>254287.92470534093</v>
      </c>
      <c r="AX8" s="92">
        <f t="shared" si="14"/>
        <v>249848.38722056741</v>
      </c>
      <c r="AY8" s="92">
        <f t="shared" si="14"/>
        <v>253680.92704471337</v>
      </c>
      <c r="AZ8" s="92">
        <f t="shared" si="14"/>
        <v>247212.24070017549</v>
      </c>
      <c r="BA8" s="92">
        <f t="shared" si="14"/>
        <v>250173.36277177601</v>
      </c>
      <c r="BB8" s="92">
        <f t="shared" si="14"/>
        <v>257306.70898358175</v>
      </c>
      <c r="BC8" s="92">
        <f t="shared" si="14"/>
        <v>265850.65642308997</v>
      </c>
      <c r="BD8" s="92">
        <f t="shared" si="14"/>
        <v>263011.93582748383</v>
      </c>
      <c r="BE8" s="92">
        <f t="shared" si="14"/>
        <v>264940.18706361501</v>
      </c>
      <c r="BF8" s="92">
        <f t="shared" si="14"/>
        <v>260275.22707428763</v>
      </c>
      <c r="BG8" s="92">
        <f t="shared" si="14"/>
        <v>261043.43182385672</v>
      </c>
      <c r="BH8" s="92">
        <f t="shared" si="14"/>
        <v>260459.18645029317</v>
      </c>
      <c r="BI8" s="92">
        <f t="shared" si="14"/>
        <v>267288.29501713673</v>
      </c>
      <c r="BJ8" s="92">
        <f t="shared" si="14"/>
        <v>269842.999946906</v>
      </c>
      <c r="BK8" s="92">
        <f t="shared" si="14"/>
        <v>273826.15550185059</v>
      </c>
      <c r="BL8" s="92">
        <f t="shared" si="14"/>
        <v>274737.83072800818</v>
      </c>
      <c r="BM8" s="92">
        <f t="shared" si="14"/>
        <v>275514.0721426644</v>
      </c>
      <c r="BN8" s="92">
        <f t="shared" si="14"/>
        <v>275865.00973524892</v>
      </c>
      <c r="BO8" s="92">
        <f t="shared" si="14"/>
        <v>278296.61903425009</v>
      </c>
      <c r="BP8" s="92">
        <f t="shared" si="14"/>
        <v>277982.68182309391</v>
      </c>
      <c r="BQ8" s="92">
        <f t="shared" si="14"/>
        <v>279181.61877389799</v>
      </c>
      <c r="BR8" s="92">
        <f t="shared" si="14"/>
        <v>277150.24308681744</v>
      </c>
      <c r="BS8" s="92">
        <f t="shared" si="14"/>
        <v>274539.31180187163</v>
      </c>
      <c r="BT8" s="92">
        <f t="shared" si="14"/>
        <v>274859.65499320568</v>
      </c>
      <c r="BU8" s="92">
        <f t="shared" si="14"/>
        <v>275051.46139739564</v>
      </c>
      <c r="BV8" s="92">
        <f t="shared" si="14"/>
        <v>277584.35840203962</v>
      </c>
      <c r="BW8" s="92">
        <f t="shared" si="14"/>
        <v>272719.45098880335</v>
      </c>
      <c r="BX8" s="92">
        <f t="shared" si="14"/>
        <v>275705.72527723922</v>
      </c>
      <c r="BY8" s="92">
        <f t="shared" si="14"/>
        <v>283178.32220311684</v>
      </c>
      <c r="BZ8" s="92">
        <f t="shared" si="14"/>
        <v>284323.72264824988</v>
      </c>
      <c r="CA8" s="92">
        <f t="shared" si="14"/>
        <v>286271.2042693402</v>
      </c>
      <c r="CB8" s="92">
        <f t="shared" si="14"/>
        <v>290759.74147832283</v>
      </c>
      <c r="CC8" s="92">
        <f t="shared" si="14"/>
        <v>291089.07102579233</v>
      </c>
      <c r="CD8" s="92">
        <f t="shared" si="14"/>
        <v>292974.52200491307</v>
      </c>
      <c r="CE8" s="92">
        <f t="shared" si="14"/>
        <v>296437.30131358013</v>
      </c>
      <c r="CF8" s="92">
        <f t="shared" si="14"/>
        <v>296721.20898966125</v>
      </c>
      <c r="CG8" s="92">
        <f t="shared" ref="CG8:CL8" si="15">SUM(CG9:CG10)</f>
        <v>300572.21350789687</v>
      </c>
      <c r="CH8" s="92">
        <f t="shared" si="15"/>
        <v>300572.21350789687</v>
      </c>
      <c r="CI8" s="92">
        <v>298345.64541908016</v>
      </c>
      <c r="CJ8" s="92">
        <v>302455.98753961787</v>
      </c>
      <c r="CK8" s="92">
        <f t="shared" si="15"/>
        <v>309270.78097510483</v>
      </c>
      <c r="CL8" s="92">
        <f t="shared" si="15"/>
        <v>312891.54394058185</v>
      </c>
      <c r="CM8" s="92">
        <v>316621.40592778864</v>
      </c>
      <c r="CN8" s="92">
        <f t="shared" ref="CN8" si="16">SUM(CN9:CN10)</f>
        <v>320598.4080378178</v>
      </c>
      <c r="CO8" s="33">
        <f>SUM(CO9:CO10)</f>
        <v>320634.66354034597</v>
      </c>
      <c r="CP8" s="33">
        <f>SUM(CP9:CP10)</f>
        <v>321980.865360133</v>
      </c>
      <c r="CQ8" s="33">
        <f t="shared" ref="CQ8:CR8" si="17">SUM(CQ9:CQ10)</f>
        <v>323427.95298398915</v>
      </c>
      <c r="CR8" s="33">
        <f t="shared" si="17"/>
        <v>327226.87848961912</v>
      </c>
      <c r="CS8" s="33">
        <v>328227.33878315857</v>
      </c>
      <c r="CT8" s="33">
        <f t="shared" ref="CT8:CZ8" si="18">SUM(CT9:CT10)</f>
        <v>330851.86986880528</v>
      </c>
      <c r="CU8" s="33">
        <f t="shared" si="18"/>
        <v>330228.7554660766</v>
      </c>
      <c r="CV8" s="33">
        <f t="shared" si="18"/>
        <v>331370.51230829296</v>
      </c>
      <c r="CW8" s="33">
        <f t="shared" si="18"/>
        <v>333347.47454850056</v>
      </c>
      <c r="CX8" s="33">
        <f t="shared" si="18"/>
        <v>333068.24520669074</v>
      </c>
      <c r="CY8" s="33">
        <f t="shared" si="18"/>
        <v>334579.10609172203</v>
      </c>
      <c r="CZ8" s="33">
        <f t="shared" si="18"/>
        <v>333104.56013557059</v>
      </c>
      <c r="DA8" s="186">
        <f>SUM(DA9:DA10)</f>
        <v>334841.54491784703</v>
      </c>
    </row>
    <row r="9" spans="1:105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302455.98753961787</v>
      </c>
      <c r="CK9" s="92">
        <v>309270.78097510483</v>
      </c>
      <c r="CL9" s="92">
        <v>312891.54394058185</v>
      </c>
      <c r="CM9" s="92">
        <v>316621.40592778864</v>
      </c>
      <c r="CN9" s="92">
        <v>320598.4080378178</v>
      </c>
      <c r="CO9" s="33">
        <v>320634.66354034597</v>
      </c>
      <c r="CP9" s="33">
        <v>321980.865360133</v>
      </c>
      <c r="CQ9" s="33">
        <v>323427.95298398915</v>
      </c>
      <c r="CR9" s="33">
        <v>327226.87848961912</v>
      </c>
      <c r="CS9" s="33">
        <v>328227.33878315857</v>
      </c>
      <c r="CT9" s="33">
        <v>330851.86986880528</v>
      </c>
      <c r="CU9" s="33">
        <v>330228.7554660766</v>
      </c>
      <c r="CV9" s="33">
        <v>331370.51230829296</v>
      </c>
      <c r="CW9" s="33">
        <v>333347.47454850056</v>
      </c>
      <c r="CX9" s="33">
        <v>333068.24520669074</v>
      </c>
      <c r="CY9" s="33">
        <v>334579.10609172203</v>
      </c>
      <c r="CZ9" s="33">
        <v>333104.56013557059</v>
      </c>
      <c r="DA9" s="186">
        <v>334841.54491784703</v>
      </c>
    </row>
    <row r="10" spans="1:105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  <c r="CR10" s="165">
        <v>0</v>
      </c>
      <c r="CS10" s="165">
        <v>0</v>
      </c>
      <c r="CT10" s="165">
        <v>0</v>
      </c>
      <c r="CU10" s="165">
        <v>0</v>
      </c>
      <c r="CV10" s="165">
        <v>0</v>
      </c>
      <c r="CW10" s="165">
        <v>0</v>
      </c>
      <c r="CX10" s="165">
        <v>0</v>
      </c>
      <c r="CY10" s="165">
        <v>0</v>
      </c>
      <c r="CZ10" s="165">
        <v>0</v>
      </c>
      <c r="DA10" s="182">
        <v>0</v>
      </c>
    </row>
    <row r="11" spans="1:105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  <c r="CR11" s="33">
        <v>44050.084849178762</v>
      </c>
      <c r="CS11" s="33">
        <v>44207.891830603083</v>
      </c>
      <c r="CT11" s="33">
        <v>44634.744751860744</v>
      </c>
      <c r="CU11" s="33">
        <v>44463.358960036756</v>
      </c>
      <c r="CV11" s="33">
        <v>44623.254066585418</v>
      </c>
      <c r="CW11" s="33">
        <v>44633.495474623087</v>
      </c>
      <c r="CX11" s="33">
        <v>44594.247930377998</v>
      </c>
      <c r="CY11" s="33">
        <v>44818.312247319351</v>
      </c>
      <c r="CZ11" s="33">
        <v>44864.507437809523</v>
      </c>
      <c r="DA11" s="186">
        <v>44725.809717163342</v>
      </c>
    </row>
    <row r="12" spans="1:105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  <c r="CR12" s="33">
        <v>17884.462437605693</v>
      </c>
      <c r="CS12" s="33">
        <v>17884.462437605693</v>
      </c>
      <c r="CT12" s="33">
        <v>35519.671678474646</v>
      </c>
      <c r="CU12" s="33">
        <v>36328.344848764464</v>
      </c>
      <c r="CV12" s="33">
        <v>36671.116953821824</v>
      </c>
      <c r="CW12" s="33">
        <v>58414.35742002292</v>
      </c>
      <c r="CX12" s="33">
        <v>58735.068812644437</v>
      </c>
      <c r="CY12" s="33">
        <v>57699.030596454919</v>
      </c>
      <c r="CZ12" s="33">
        <v>70732.897666188539</v>
      </c>
      <c r="DA12" s="186">
        <v>71692.961937590284</v>
      </c>
    </row>
    <row r="13" spans="1:105" x14ac:dyDescent="0.25">
      <c r="A13" s="42" t="s">
        <v>133</v>
      </c>
      <c r="B13" s="92">
        <f t="shared" ref="B13:S13" si="19">SUM(B14:B17)</f>
        <v>57124.082434421674</v>
      </c>
      <c r="C13" s="92">
        <f t="shared" si="19"/>
        <v>57765.517878810126</v>
      </c>
      <c r="D13" s="92">
        <f t="shared" si="19"/>
        <v>58432.050968875235</v>
      </c>
      <c r="E13" s="92">
        <f t="shared" si="19"/>
        <v>59169.3708581049</v>
      </c>
      <c r="F13" s="92">
        <f t="shared" si="19"/>
        <v>59242.324605370151</v>
      </c>
      <c r="G13" s="92">
        <f t="shared" si="19"/>
        <v>59405.658561285891</v>
      </c>
      <c r="H13" s="92">
        <f t="shared" si="19"/>
        <v>59486.876892771041</v>
      </c>
      <c r="I13" s="92">
        <f t="shared" si="19"/>
        <v>60267.778735865191</v>
      </c>
      <c r="J13" s="92">
        <f t="shared" si="19"/>
        <v>58543.855896932932</v>
      </c>
      <c r="K13" s="92">
        <f t="shared" si="19"/>
        <v>60031.055339143932</v>
      </c>
      <c r="L13" s="92">
        <f t="shared" si="19"/>
        <v>61461.641869504798</v>
      </c>
      <c r="M13" s="92">
        <f t="shared" si="19"/>
        <v>62290.377241643291</v>
      </c>
      <c r="N13" s="92">
        <f t="shared" si="19"/>
        <v>63862.680232898383</v>
      </c>
      <c r="O13" s="92">
        <f t="shared" si="19"/>
        <v>65433.765590728472</v>
      </c>
      <c r="P13" s="92">
        <f t="shared" si="19"/>
        <v>65412.968747099461</v>
      </c>
      <c r="Q13" s="92">
        <f t="shared" si="19"/>
        <v>64714.68505067534</v>
      </c>
      <c r="R13" s="92">
        <f t="shared" si="19"/>
        <v>64913.193064072009</v>
      </c>
      <c r="S13" s="92">
        <f t="shared" si="19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20">SUM(X14:X17)</f>
        <v>104464.64342414134</v>
      </c>
      <c r="Y13" s="92">
        <f t="shared" si="20"/>
        <v>109195.40705916841</v>
      </c>
      <c r="Z13" s="92">
        <f t="shared" si="20"/>
        <v>114033.52887055496</v>
      </c>
      <c r="AA13" s="92">
        <f t="shared" si="20"/>
        <v>109995.12622410615</v>
      </c>
      <c r="AB13" s="92">
        <f t="shared" si="20"/>
        <v>108935.81544953426</v>
      </c>
      <c r="AC13" s="92">
        <f t="shared" si="20"/>
        <v>107540.49288104374</v>
      </c>
      <c r="AD13" s="92">
        <f t="shared" si="20"/>
        <v>107587.61586432665</v>
      </c>
      <c r="AE13" s="92">
        <f>SUM(AE14:AE17)</f>
        <v>108202.12486234476</v>
      </c>
      <c r="AF13" s="92">
        <f t="shared" ref="AF13:AK13" si="21">SUM(AF14:AF17)</f>
        <v>108202.12486234476</v>
      </c>
      <c r="AG13" s="92">
        <f t="shared" si="21"/>
        <v>108835.00724789745</v>
      </c>
      <c r="AH13" s="92">
        <f t="shared" si="21"/>
        <v>110247.33489601724</v>
      </c>
      <c r="AI13" s="92">
        <f t="shared" si="21"/>
        <v>110095.63958734921</v>
      </c>
      <c r="AJ13" s="92">
        <f t="shared" si="21"/>
        <v>110961.44815575102</v>
      </c>
      <c r="AK13" s="92">
        <f t="shared" si="21"/>
        <v>111244.79523847709</v>
      </c>
      <c r="AL13" s="92">
        <f>SUM(AL14:AL17)</f>
        <v>112290.08864940704</v>
      </c>
      <c r="AM13" s="92">
        <f t="shared" ref="AM13:BP13" si="22">SUM(AM14:AM17)</f>
        <v>108935.81544953426</v>
      </c>
      <c r="AN13" s="92">
        <f t="shared" si="22"/>
        <v>113638.93068490564</v>
      </c>
      <c r="AO13" s="92">
        <f t="shared" si="22"/>
        <v>112208.61123223364</v>
      </c>
      <c r="AP13" s="92">
        <f t="shared" si="22"/>
        <v>113719.77963327937</v>
      </c>
      <c r="AQ13" s="92">
        <f t="shared" si="22"/>
        <v>113620.919248854</v>
      </c>
      <c r="AR13" s="92">
        <f t="shared" si="22"/>
        <v>113984.23466113379</v>
      </c>
      <c r="AS13" s="92">
        <f t="shared" si="22"/>
        <v>114334.53056565019</v>
      </c>
      <c r="AT13" s="92">
        <f t="shared" si="22"/>
        <v>113802.61909972751</v>
      </c>
      <c r="AU13" s="92">
        <f t="shared" si="22"/>
        <v>112987.11296813228</v>
      </c>
      <c r="AV13" s="92">
        <f t="shared" si="22"/>
        <v>113839.21409316637</v>
      </c>
      <c r="AW13" s="92">
        <f t="shared" si="22"/>
        <v>114068.8915163857</v>
      </c>
      <c r="AX13" s="92">
        <f t="shared" si="22"/>
        <v>113005.02762382271</v>
      </c>
      <c r="AY13" s="92">
        <f t="shared" si="22"/>
        <v>113558.24346657674</v>
      </c>
      <c r="AZ13" s="92">
        <f t="shared" si="22"/>
        <v>114836.03135459452</v>
      </c>
      <c r="BA13" s="92">
        <f t="shared" si="22"/>
        <v>114693.55867128301</v>
      </c>
      <c r="BB13" s="92">
        <f t="shared" si="22"/>
        <v>116498.01803209403</v>
      </c>
      <c r="BC13" s="92">
        <f t="shared" si="22"/>
        <v>116854.72421738243</v>
      </c>
      <c r="BD13" s="92">
        <f t="shared" si="22"/>
        <v>117065.17969085911</v>
      </c>
      <c r="BE13" s="92">
        <f t="shared" si="22"/>
        <v>118240.3092618637</v>
      </c>
      <c r="BF13" s="92">
        <f t="shared" si="22"/>
        <v>119044.60831166562</v>
      </c>
      <c r="BG13" s="92">
        <f t="shared" si="22"/>
        <v>119308.95312322801</v>
      </c>
      <c r="BH13" s="92">
        <f t="shared" si="22"/>
        <v>119320.16767861618</v>
      </c>
      <c r="BI13" s="92">
        <f t="shared" si="22"/>
        <v>122935.72505893453</v>
      </c>
      <c r="BJ13" s="92">
        <f t="shared" si="22"/>
        <v>123391.91168368797</v>
      </c>
      <c r="BK13" s="92">
        <f t="shared" si="22"/>
        <v>124444.44725354524</v>
      </c>
      <c r="BL13" s="92">
        <f t="shared" si="22"/>
        <v>127186.12366937418</v>
      </c>
      <c r="BM13" s="92">
        <f t="shared" si="22"/>
        <v>128549.15654943915</v>
      </c>
      <c r="BN13" s="92">
        <f t="shared" si="22"/>
        <v>129940.29106622278</v>
      </c>
      <c r="BO13" s="92">
        <f t="shared" si="22"/>
        <v>130169.00569787782</v>
      </c>
      <c r="BP13" s="92">
        <f t="shared" si="22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23">SUM(BV14:BV17)</f>
        <v>135066.65254499653</v>
      </c>
      <c r="BW13" s="92">
        <f t="shared" si="23"/>
        <v>135405.56813859078</v>
      </c>
      <c r="BX13" s="92">
        <f t="shared" si="23"/>
        <v>132166.01060663298</v>
      </c>
      <c r="BY13" s="92">
        <f t="shared" si="23"/>
        <v>136830.6701135764</v>
      </c>
      <c r="BZ13" s="92">
        <f t="shared" si="23"/>
        <v>140261.07812642067</v>
      </c>
      <c r="CA13" s="92">
        <f t="shared" si="23"/>
        <v>141372.55325898333</v>
      </c>
      <c r="CB13" s="92">
        <f t="shared" si="23"/>
        <v>142821.82438481259</v>
      </c>
      <c r="CC13" s="92">
        <f t="shared" si="23"/>
        <v>144313.34897807232</v>
      </c>
      <c r="CD13" s="92">
        <f t="shared" si="23"/>
        <v>143491.53517912692</v>
      </c>
      <c r="CE13" s="92">
        <f t="shared" si="23"/>
        <v>140440.395818447</v>
      </c>
      <c r="CF13" s="92">
        <f>SUM(CF14:CF17)</f>
        <v>141180.99977844406</v>
      </c>
      <c r="CG13" s="92">
        <f t="shared" ref="CG13" si="24">SUM(CG14:CG17)</f>
        <v>142785.51340685377</v>
      </c>
      <c r="CH13" s="92">
        <f t="shared" ref="CH13:CK13" si="25">SUM(CH14:CH17)</f>
        <v>142785.51340685377</v>
      </c>
      <c r="CI13" s="92">
        <v>143689.75963360118</v>
      </c>
      <c r="CJ13" s="92">
        <v>145323.94956709316</v>
      </c>
      <c r="CK13" s="92">
        <f t="shared" si="25"/>
        <v>148019.00097732354</v>
      </c>
      <c r="CL13" s="92">
        <f>SUM(CL14:CL17)</f>
        <v>146720.05109454316</v>
      </c>
      <c r="CM13" s="92">
        <f t="shared" ref="CM13:CO13" si="26">SUM(CM14:CM17)</f>
        <v>146157.92580909299</v>
      </c>
      <c r="CN13" s="92">
        <f t="shared" si="26"/>
        <v>146053.32224549248</v>
      </c>
      <c r="CO13" s="33">
        <f t="shared" si="26"/>
        <v>146376.00690498771</v>
      </c>
      <c r="CP13" s="33">
        <f>SUM(CP14:CP17)</f>
        <v>147000.35515498504</v>
      </c>
      <c r="CQ13" s="33">
        <f t="shared" ref="CQ13" si="27">SUM(CQ14:CQ17)</f>
        <v>147194.73744666297</v>
      </c>
      <c r="CR13" s="33">
        <v>148604.20807438117</v>
      </c>
      <c r="CS13" s="33">
        <v>151982.99252293276</v>
      </c>
      <c r="CT13" s="33">
        <f t="shared" ref="CT13:CW13" si="28">SUM(CT14:CT17)</f>
        <v>152963.68497583541</v>
      </c>
      <c r="CU13" s="33">
        <f t="shared" si="28"/>
        <v>153404.62920269027</v>
      </c>
      <c r="CV13" s="33">
        <f t="shared" si="28"/>
        <v>154327.65119330422</v>
      </c>
      <c r="CW13" s="33">
        <f t="shared" si="28"/>
        <v>155850.00433392811</v>
      </c>
      <c r="CX13" s="33">
        <f>SUM(CX14:CX17)</f>
        <v>196265.38546712679</v>
      </c>
      <c r="CY13" s="33">
        <f>SUM(CY14:CY17)</f>
        <v>200752.74817369547</v>
      </c>
      <c r="CZ13" s="33">
        <f>SUM(CZ14:CZ17)</f>
        <v>204136.69815998062</v>
      </c>
      <c r="DA13" s="186">
        <f t="shared" ref="DA13" si="29">SUM(DA14:DA17)</f>
        <v>203947.14915979884</v>
      </c>
    </row>
    <row r="14" spans="1:105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97997.673909396166</v>
      </c>
      <c r="CJ14" s="92">
        <v>99256.264321992247</v>
      </c>
      <c r="CK14" s="92">
        <v>101579.02781668151</v>
      </c>
      <c r="CL14" s="92">
        <v>100216.76853167835</v>
      </c>
      <c r="CM14" s="92">
        <v>99579.584702602428</v>
      </c>
      <c r="CN14" s="92">
        <v>99223.747873024869</v>
      </c>
      <c r="CO14" s="33">
        <v>99476.60272821493</v>
      </c>
      <c r="CP14" s="33">
        <v>99996.437740143068</v>
      </c>
      <c r="CQ14" s="33">
        <v>100030.64916759929</v>
      </c>
      <c r="CR14" s="33">
        <v>101267.63376069661</v>
      </c>
      <c r="CS14" s="33">
        <v>101452.70973702456</v>
      </c>
      <c r="CT14" s="33">
        <v>102249.19271845209</v>
      </c>
      <c r="CU14" s="33">
        <v>102495.34204161854</v>
      </c>
      <c r="CV14" s="33">
        <v>103250.95354651735</v>
      </c>
      <c r="CW14" s="33">
        <v>104599.32998673221</v>
      </c>
      <c r="CX14" s="33">
        <v>103742.56811627296</v>
      </c>
      <c r="CY14" s="33">
        <v>108079.30267680893</v>
      </c>
      <c r="CZ14" s="33">
        <v>108200.85099571371</v>
      </c>
      <c r="DA14" s="186">
        <v>108045.8463611857</v>
      </c>
    </row>
    <row r="15" spans="1:105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  <c r="CR15" s="165">
        <v>0</v>
      </c>
      <c r="CS15" s="165">
        <v>0</v>
      </c>
      <c r="CT15" s="165">
        <v>0</v>
      </c>
      <c r="CU15" s="165">
        <v>0</v>
      </c>
      <c r="CV15" s="165">
        <v>0</v>
      </c>
      <c r="CW15" s="165">
        <v>0</v>
      </c>
      <c r="CX15" s="165">
        <v>0</v>
      </c>
      <c r="CY15" s="165">
        <v>0</v>
      </c>
      <c r="CZ15" s="165">
        <v>0</v>
      </c>
      <c r="DA15" s="182">
        <v>0</v>
      </c>
    </row>
    <row r="16" spans="1:105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  <c r="CR16" s="165">
        <v>0</v>
      </c>
      <c r="CS16" s="165">
        <v>0</v>
      </c>
      <c r="CT16" s="165">
        <v>0</v>
      </c>
      <c r="CU16" s="165">
        <v>0</v>
      </c>
      <c r="CV16" s="165">
        <v>0</v>
      </c>
      <c r="CW16" s="165">
        <v>0</v>
      </c>
      <c r="CX16" s="165">
        <v>0</v>
      </c>
      <c r="CY16" s="165">
        <v>0</v>
      </c>
      <c r="CZ16" s="165">
        <v>0</v>
      </c>
      <c r="DA16" s="182">
        <v>0</v>
      </c>
    </row>
    <row r="17" spans="1:105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46067.685245100911</v>
      </c>
      <c r="CK17" s="92">
        <v>46439.973160642017</v>
      </c>
      <c r="CL17" s="92">
        <v>46503.282562864821</v>
      </c>
      <c r="CM17" s="92">
        <v>46578.341106490581</v>
      </c>
      <c r="CN17" s="92">
        <v>46829.574372467607</v>
      </c>
      <c r="CO17" s="33">
        <v>46899.404176772769</v>
      </c>
      <c r="CP17" s="33">
        <v>47003.917414841955</v>
      </c>
      <c r="CQ17" s="33">
        <v>47164.088279063682</v>
      </c>
      <c r="CR17" s="33">
        <v>47336.574313684541</v>
      </c>
      <c r="CS17" s="33">
        <v>50530.28278590821</v>
      </c>
      <c r="CT17" s="33">
        <v>50714.492257383317</v>
      </c>
      <c r="CU17" s="33">
        <v>50909.287161071741</v>
      </c>
      <c r="CV17" s="33">
        <v>51076.697646786859</v>
      </c>
      <c r="CW17" s="33">
        <v>51250.674347195898</v>
      </c>
      <c r="CX17" s="33">
        <v>92522.817350853846</v>
      </c>
      <c r="CY17" s="33">
        <v>92673.445496886532</v>
      </c>
      <c r="CZ17" s="33">
        <v>95935.847164266903</v>
      </c>
      <c r="DA17" s="186">
        <v>95901.302798613135</v>
      </c>
    </row>
    <row r="18" spans="1:105" x14ac:dyDescent="0.25">
      <c r="A18" s="90" t="s">
        <v>138</v>
      </c>
      <c r="B18" s="92">
        <f t="shared" ref="B18:S18" si="30">SUM(B19:B20)</f>
        <v>47805.78048763697</v>
      </c>
      <c r="C18" s="92">
        <f t="shared" si="30"/>
        <v>48366.982594603855</v>
      </c>
      <c r="D18" s="92">
        <f t="shared" si="30"/>
        <v>48955.705742607861</v>
      </c>
      <c r="E18" s="92">
        <f t="shared" si="30"/>
        <v>49575.177132857214</v>
      </c>
      <c r="F18" s="92">
        <f t="shared" si="30"/>
        <v>49636.26898737326</v>
      </c>
      <c r="G18" s="92">
        <f t="shared" si="30"/>
        <v>49773.286771789717</v>
      </c>
      <c r="H18" s="92">
        <f t="shared" si="30"/>
        <v>49840.693933079827</v>
      </c>
      <c r="I18" s="92">
        <f t="shared" si="30"/>
        <v>50497.407064070394</v>
      </c>
      <c r="J18" s="92">
        <f t="shared" si="30"/>
        <v>49160.973490185497</v>
      </c>
      <c r="K18" s="92">
        <f t="shared" si="30"/>
        <v>50411.939345179431</v>
      </c>
      <c r="L18" s="92">
        <f t="shared" si="30"/>
        <v>51612.824727155996</v>
      </c>
      <c r="M18" s="92">
        <f t="shared" si="30"/>
        <v>52306.745385256312</v>
      </c>
      <c r="N18" s="92">
        <f t="shared" si="30"/>
        <v>52940.369808703443</v>
      </c>
      <c r="O18" s="92">
        <f t="shared" si="30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30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31">SUM(X19:X20)</f>
        <v>56995.483668547706</v>
      </c>
      <c r="Y18" s="92">
        <f t="shared" si="31"/>
        <v>59145.012308531092</v>
      </c>
      <c r="Z18" s="92">
        <f t="shared" si="31"/>
        <v>61418.531240798591</v>
      </c>
      <c r="AA18" s="92">
        <f t="shared" si="31"/>
        <v>58423.54393023868</v>
      </c>
      <c r="AB18" s="92">
        <f t="shared" si="31"/>
        <v>57858.220473376714</v>
      </c>
      <c r="AC18" s="92">
        <f t="shared" si="31"/>
        <v>57047.089103291932</v>
      </c>
      <c r="AD18" s="92">
        <f t="shared" si="31"/>
        <v>57288.753626662961</v>
      </c>
      <c r="AE18" s="92">
        <f>SUM(AE19:AE20)</f>
        <v>57021.148518128044</v>
      </c>
      <c r="AF18" s="92">
        <f t="shared" ref="AF18:AK18" si="32">SUM(AF19:AF20)</f>
        <v>57015.374675537518</v>
      </c>
      <c r="AG18" s="92">
        <f t="shared" si="32"/>
        <v>57137.445729903149</v>
      </c>
      <c r="AH18" s="92">
        <f t="shared" si="32"/>
        <v>57812.156237643678</v>
      </c>
      <c r="AI18" s="92">
        <f t="shared" si="32"/>
        <v>57508.698439951717</v>
      </c>
      <c r="AJ18" s="92">
        <f t="shared" si="32"/>
        <v>57812.423358596927</v>
      </c>
      <c r="AK18" s="92">
        <f t="shared" si="32"/>
        <v>57323.964247443233</v>
      </c>
      <c r="AL18" s="92">
        <f>SUM(AL19:AL20)</f>
        <v>57508.479660860161</v>
      </c>
      <c r="AM18" s="92">
        <f t="shared" ref="AM18:BU18" si="33">SUM(AM19:AM20)</f>
        <v>57858.220473376714</v>
      </c>
      <c r="AN18" s="92">
        <f t="shared" si="33"/>
        <v>57824.769643502819</v>
      </c>
      <c r="AO18" s="92">
        <f t="shared" si="33"/>
        <v>56775.458378728581</v>
      </c>
      <c r="AP18" s="92">
        <f t="shared" si="33"/>
        <v>57864.843555090789</v>
      </c>
      <c r="AQ18" s="92">
        <f t="shared" si="33"/>
        <v>57755.506521844378</v>
      </c>
      <c r="AR18" s="92">
        <f t="shared" si="33"/>
        <v>57232.535785144777</v>
      </c>
      <c r="AS18" s="92">
        <f t="shared" si="33"/>
        <v>56674.146663222731</v>
      </c>
      <c r="AT18" s="92">
        <f t="shared" si="33"/>
        <v>55811.47668113852</v>
      </c>
      <c r="AU18" s="92">
        <f t="shared" si="33"/>
        <v>55223.844370972627</v>
      </c>
      <c r="AV18" s="92">
        <f t="shared" si="33"/>
        <v>54543.6511483145</v>
      </c>
      <c r="AW18" s="92">
        <f t="shared" si="33"/>
        <v>54218.043285457323</v>
      </c>
      <c r="AX18" s="92">
        <f t="shared" si="33"/>
        <v>52600.705808971499</v>
      </c>
      <c r="AY18" s="92">
        <f t="shared" si="33"/>
        <v>52230.301958226766</v>
      </c>
      <c r="AZ18" s="92">
        <f t="shared" si="33"/>
        <v>51296.70580634108</v>
      </c>
      <c r="BA18" s="92">
        <f t="shared" si="33"/>
        <v>51171.748989122476</v>
      </c>
      <c r="BB18" s="92">
        <f t="shared" si="33"/>
        <v>52044.719101343406</v>
      </c>
      <c r="BC18" s="92">
        <f t="shared" si="33"/>
        <v>52199.491207784493</v>
      </c>
      <c r="BD18" s="92">
        <f t="shared" si="33"/>
        <v>51578.972310256097</v>
      </c>
      <c r="BE18" s="92">
        <f t="shared" si="33"/>
        <v>52031.758688122653</v>
      </c>
      <c r="BF18" s="92">
        <f t="shared" si="33"/>
        <v>52365.077148315999</v>
      </c>
      <c r="BG18" s="92">
        <f t="shared" si="33"/>
        <v>52474.607137364619</v>
      </c>
      <c r="BH18" s="92">
        <f t="shared" si="33"/>
        <v>52077.197069476257</v>
      </c>
      <c r="BI18" s="92">
        <f t="shared" si="33"/>
        <v>52726.154836860078</v>
      </c>
      <c r="BJ18" s="92">
        <f t="shared" si="33"/>
        <v>52381.837629130365</v>
      </c>
      <c r="BK18" s="92">
        <f t="shared" si="33"/>
        <v>53030.869972169297</v>
      </c>
      <c r="BL18" s="92">
        <f t="shared" si="33"/>
        <v>53255.899484306028</v>
      </c>
      <c r="BM18" s="92">
        <f t="shared" si="33"/>
        <v>53991.158975791543</v>
      </c>
      <c r="BN18" s="92">
        <f t="shared" si="33"/>
        <v>54259.210300307561</v>
      </c>
      <c r="BO18" s="92">
        <f t="shared" si="33"/>
        <v>54272.587348129615</v>
      </c>
      <c r="BP18" s="92">
        <f t="shared" si="33"/>
        <v>53321.618021230723</v>
      </c>
      <c r="BQ18" s="92">
        <f t="shared" si="33"/>
        <v>53841.892829930017</v>
      </c>
      <c r="BR18" s="92">
        <f t="shared" si="33"/>
        <v>54090.848661462769</v>
      </c>
      <c r="BS18" s="92">
        <f t="shared" si="33"/>
        <v>53578.73825736087</v>
      </c>
      <c r="BT18" s="92">
        <f t="shared" si="33"/>
        <v>53135.631938916653</v>
      </c>
      <c r="BU18" s="92">
        <f t="shared" si="33"/>
        <v>52571.955029237826</v>
      </c>
      <c r="BV18" s="92">
        <f t="shared" ref="BV18:CG18" si="34">SUM(BV19:BV20)</f>
        <v>52846.810844808708</v>
      </c>
      <c r="BW18" s="92">
        <f t="shared" si="34"/>
        <v>53013.625039640647</v>
      </c>
      <c r="BX18" s="92">
        <f t="shared" si="34"/>
        <v>50650.633018436449</v>
      </c>
      <c r="BY18" s="92">
        <f t="shared" si="34"/>
        <v>54199.146666577559</v>
      </c>
      <c r="BZ18" s="92">
        <f t="shared" si="34"/>
        <v>54783.665699240781</v>
      </c>
      <c r="CA18" s="92">
        <f t="shared" si="34"/>
        <v>54954.535981572437</v>
      </c>
      <c r="CB18" s="92">
        <f t="shared" si="34"/>
        <v>55841.060044911741</v>
      </c>
      <c r="CC18" s="92">
        <f t="shared" si="34"/>
        <v>56454.828230336556</v>
      </c>
      <c r="CD18" s="92">
        <f t="shared" si="34"/>
        <v>56248.919710641763</v>
      </c>
      <c r="CE18" s="92">
        <f t="shared" si="34"/>
        <v>56366.815330406709</v>
      </c>
      <c r="CF18" s="92">
        <f t="shared" si="34"/>
        <v>56793.204147403674</v>
      </c>
      <c r="CG18" s="92">
        <f t="shared" si="34"/>
        <v>57352.721324521401</v>
      </c>
      <c r="CH18" s="92">
        <f t="shared" ref="CH18:CK18" si="35">SUM(CH19:CH20)</f>
        <v>57352.721324521401</v>
      </c>
      <c r="CI18" s="92">
        <v>58054.813934279497</v>
      </c>
      <c r="CJ18" s="92">
        <v>58173.537318892304</v>
      </c>
      <c r="CK18" s="92">
        <f t="shared" si="35"/>
        <v>58201.009006108841</v>
      </c>
      <c r="CL18" s="92">
        <f>SUM(CL19:CL20)</f>
        <v>57164.925882158546</v>
      </c>
      <c r="CM18" s="92">
        <f t="shared" ref="CM18:CQ18" si="36">SUM(CM19:CM20)</f>
        <v>56278.561073922145</v>
      </c>
      <c r="CN18" s="92">
        <f t="shared" si="36"/>
        <v>55978.944818106393</v>
      </c>
      <c r="CO18" s="33">
        <f t="shared" si="36"/>
        <v>55683.019418667325</v>
      </c>
      <c r="CP18" s="33">
        <f t="shared" si="36"/>
        <v>55987.234517351812</v>
      </c>
      <c r="CQ18" s="33">
        <f t="shared" si="36"/>
        <v>55812.386889382899</v>
      </c>
      <c r="CR18" s="33">
        <v>55741.996884049047</v>
      </c>
      <c r="CS18" s="33">
        <v>55941.68949070244</v>
      </c>
      <c r="CT18" s="33">
        <f t="shared" ref="CT18:CV18" si="37">SUM(CT19:CT20)</f>
        <v>56481.839056546822</v>
      </c>
      <c r="CU18" s="33">
        <f t="shared" si="37"/>
        <v>56104.090148298441</v>
      </c>
      <c r="CV18" s="33">
        <f t="shared" si="37"/>
        <v>56294.346586747648</v>
      </c>
      <c r="CW18" s="33">
        <f>SUM(CW19:CW20)</f>
        <v>56307.26660761275</v>
      </c>
      <c r="CX18" s="33">
        <f>SUM(CX19:CX20)</f>
        <v>56257.753973345534</v>
      </c>
      <c r="CY18" s="33">
        <f>SUM(CY19:CY20)</f>
        <v>56540.421711937575</v>
      </c>
      <c r="CZ18" s="33">
        <f>SUM(CZ19:CZ20)</f>
        <v>56062.545636196694</v>
      </c>
      <c r="DA18" s="186">
        <f t="shared" ref="DA18" si="38">SUM(DA19:DA20)</f>
        <v>55889.229406120139</v>
      </c>
    </row>
    <row r="19" spans="1:105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/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  <c r="CR19" s="165">
        <v>0</v>
      </c>
      <c r="CS19" s="165">
        <v>0</v>
      </c>
      <c r="CT19" s="165">
        <v>0</v>
      </c>
      <c r="CU19" s="165">
        <v>0</v>
      </c>
      <c r="CV19" s="165">
        <v>0</v>
      </c>
      <c r="CW19" s="165">
        <v>0</v>
      </c>
      <c r="CX19" s="165">
        <v>0</v>
      </c>
      <c r="CY19" s="165">
        <v>0</v>
      </c>
      <c r="CZ19" s="165">
        <v>0</v>
      </c>
      <c r="DA19" s="186"/>
    </row>
    <row r="20" spans="1:105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  <c r="CR20" s="33">
        <v>55741.996884049047</v>
      </c>
      <c r="CS20" s="33">
        <v>55941.68949070244</v>
      </c>
      <c r="CT20" s="33">
        <v>56481.839056546822</v>
      </c>
      <c r="CU20" s="33">
        <v>56104.090148298441</v>
      </c>
      <c r="CV20" s="33">
        <v>56294.346586747648</v>
      </c>
      <c r="CW20" s="33">
        <v>56307.26660761275</v>
      </c>
      <c r="CX20" s="33">
        <v>56257.753973345534</v>
      </c>
      <c r="CY20" s="33">
        <v>56540.421711937575</v>
      </c>
      <c r="CZ20" s="33">
        <v>56062.545636196694</v>
      </c>
      <c r="DA20" s="186">
        <v>55889.229406120139</v>
      </c>
    </row>
    <row r="21" spans="1:105" x14ac:dyDescent="0.25">
      <c r="A21" s="90" t="s">
        <v>170</v>
      </c>
      <c r="B21" s="92">
        <f t="shared" ref="B21:S21" si="39">SUM(B22:B26)</f>
        <v>118842.61887713123</v>
      </c>
      <c r="C21" s="92">
        <f t="shared" si="39"/>
        <v>119799.0584686506</v>
      </c>
      <c r="D21" s="92">
        <f t="shared" si="39"/>
        <v>122960.50386715337</v>
      </c>
      <c r="E21" s="92">
        <f t="shared" si="39"/>
        <v>127426.05222640242</v>
      </c>
      <c r="F21" s="92">
        <f t="shared" si="39"/>
        <v>127930.60928791837</v>
      </c>
      <c r="G21" s="92">
        <f t="shared" si="39"/>
        <v>125779.05918655101</v>
      </c>
      <c r="H21" s="92">
        <f t="shared" si="39"/>
        <v>126131.87377482453</v>
      </c>
      <c r="I21" s="92">
        <f t="shared" si="39"/>
        <v>127459.46598377464</v>
      </c>
      <c r="J21" s="92">
        <f t="shared" si="39"/>
        <v>126589.63896374438</v>
      </c>
      <c r="K21" s="92">
        <f t="shared" si="39"/>
        <v>132659.59098490336</v>
      </c>
      <c r="L21" s="92">
        <f t="shared" si="39"/>
        <v>132668.56210977965</v>
      </c>
      <c r="M21" s="92">
        <f t="shared" si="39"/>
        <v>134528.6149796001</v>
      </c>
      <c r="N21" s="92">
        <f t="shared" si="39"/>
        <v>135974.78356504865</v>
      </c>
      <c r="O21" s="92">
        <f t="shared" si="39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39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40">SUM(X22:X26)</f>
        <v>184255.12640953858</v>
      </c>
      <c r="Y21" s="92">
        <f t="shared" si="40"/>
        <v>192620.81571035157</v>
      </c>
      <c r="Z21" s="92">
        <f t="shared" si="40"/>
        <v>200299.56230234395</v>
      </c>
      <c r="AA21" s="92">
        <f t="shared" si="40"/>
        <v>190779.70331888585</v>
      </c>
      <c r="AB21" s="92">
        <f t="shared" si="40"/>
        <v>188753.98779822467</v>
      </c>
      <c r="AC21" s="92">
        <f t="shared" si="40"/>
        <v>186267.34771809497</v>
      </c>
      <c r="AD21" s="92">
        <f t="shared" si="40"/>
        <v>186342.33661637091</v>
      </c>
      <c r="AE21" s="92">
        <f>SUM(AE22:AE26)</f>
        <v>188430.99401326294</v>
      </c>
      <c r="AF21" s="92">
        <f t="shared" ref="AF21:AK21" si="41">SUM(AF22:AF26)</f>
        <v>188746.56322234505</v>
      </c>
      <c r="AG21" s="92">
        <f t="shared" si="41"/>
        <v>188655.55059874686</v>
      </c>
      <c r="AH21" s="92">
        <f t="shared" si="41"/>
        <v>189157.4794742965</v>
      </c>
      <c r="AI21" s="92">
        <f t="shared" si="41"/>
        <v>188435.92240184429</v>
      </c>
      <c r="AJ21" s="92">
        <f t="shared" si="41"/>
        <v>188915.11944840217</v>
      </c>
      <c r="AK21" s="92">
        <f t="shared" si="41"/>
        <v>188978.98214174469</v>
      </c>
      <c r="AL21" s="92">
        <f>SUM(AL22:AL26)</f>
        <v>191923.67533115612</v>
      </c>
      <c r="AM21" s="92">
        <f t="shared" ref="AM21:BU21" si="42">SUM(AM22:AM26)</f>
        <v>188753.98779822467</v>
      </c>
      <c r="AN21" s="92">
        <f t="shared" si="42"/>
        <v>195148.40099132233</v>
      </c>
      <c r="AO21" s="92">
        <f t="shared" si="42"/>
        <v>191458.5338873654</v>
      </c>
      <c r="AP21" s="92">
        <f t="shared" si="42"/>
        <v>194564.47670877128</v>
      </c>
      <c r="AQ21" s="92">
        <f t="shared" si="42"/>
        <v>196032.59197743278</v>
      </c>
      <c r="AR21" s="92">
        <f t="shared" si="42"/>
        <v>196398.0905066226</v>
      </c>
      <c r="AS21" s="92">
        <f t="shared" si="42"/>
        <v>196972.78665095041</v>
      </c>
      <c r="AT21" s="92">
        <f t="shared" si="42"/>
        <v>194772.44358080992</v>
      </c>
      <c r="AU21" s="92">
        <f t="shared" si="42"/>
        <v>192521.54750604078</v>
      </c>
      <c r="AV21" s="92">
        <f t="shared" si="42"/>
        <v>190919.62508229111</v>
      </c>
      <c r="AW21" s="92">
        <f t="shared" si="42"/>
        <v>190127.17497379379</v>
      </c>
      <c r="AX21" s="92">
        <f t="shared" si="42"/>
        <v>186763.97305641606</v>
      </c>
      <c r="AY21" s="92">
        <f t="shared" si="42"/>
        <v>185755.83084299241</v>
      </c>
      <c r="AZ21" s="92">
        <f t="shared" si="42"/>
        <v>182839.19788743556</v>
      </c>
      <c r="BA21" s="92">
        <f t="shared" si="42"/>
        <v>182262.37652518289</v>
      </c>
      <c r="BB21" s="92">
        <f t="shared" si="42"/>
        <v>184064.40361752629</v>
      </c>
      <c r="BC21" s="92">
        <f t="shared" si="42"/>
        <v>184492.7269046898</v>
      </c>
      <c r="BD21" s="92">
        <f t="shared" si="42"/>
        <v>184148.32750985504</v>
      </c>
      <c r="BE21" s="92">
        <f t="shared" si="42"/>
        <v>185261.95223458105</v>
      </c>
      <c r="BF21" s="92">
        <f t="shared" si="42"/>
        <v>186131.45019118214</v>
      </c>
      <c r="BG21" s="92">
        <f t="shared" si="42"/>
        <v>185753.17600274942</v>
      </c>
      <c r="BH21" s="92">
        <f t="shared" si="42"/>
        <v>184944.10891826474</v>
      </c>
      <c r="BI21" s="92">
        <f t="shared" si="42"/>
        <v>187128.4997273951</v>
      </c>
      <c r="BJ21" s="92">
        <f t="shared" si="42"/>
        <v>187348.35723692266</v>
      </c>
      <c r="BK21" s="92">
        <f t="shared" si="42"/>
        <v>189283.46983438951</v>
      </c>
      <c r="BL21" s="92">
        <f t="shared" si="42"/>
        <v>208437.74685074753</v>
      </c>
      <c r="BM21" s="92">
        <f t="shared" si="42"/>
        <v>210638.84539022722</v>
      </c>
      <c r="BN21" s="92">
        <f t="shared" si="42"/>
        <v>210417.71503361844</v>
      </c>
      <c r="BO21" s="92">
        <f t="shared" si="42"/>
        <v>210645.87091385611</v>
      </c>
      <c r="BP21" s="92">
        <f t="shared" si="42"/>
        <v>209226.58518675866</v>
      </c>
      <c r="BQ21" s="92">
        <f t="shared" si="42"/>
        <v>210886.00264481248</v>
      </c>
      <c r="BR21" s="92">
        <f t="shared" si="42"/>
        <v>211144.17253690297</v>
      </c>
      <c r="BS21" s="92">
        <f t="shared" si="42"/>
        <v>208855.61961245892</v>
      </c>
      <c r="BT21" s="92">
        <f t="shared" si="42"/>
        <v>207896.69261294286</v>
      </c>
      <c r="BU21" s="92">
        <f t="shared" si="42"/>
        <v>206641.76776979509</v>
      </c>
      <c r="BV21" s="92">
        <f t="shared" ref="BV21:CG21" si="43">SUM(BV22:BV26)</f>
        <v>208332.03461122565</v>
      </c>
      <c r="BW21" s="92">
        <f t="shared" si="43"/>
        <v>208229.74195039368</v>
      </c>
      <c r="BX21" s="92">
        <f t="shared" si="43"/>
        <v>201245.86810838839</v>
      </c>
      <c r="BY21" s="92">
        <f t="shared" si="43"/>
        <v>210854.39503724832</v>
      </c>
      <c r="BZ21" s="92">
        <f t="shared" si="43"/>
        <v>212456.39410430338</v>
      </c>
      <c r="CA21" s="92">
        <f t="shared" si="43"/>
        <v>214061.22684233831</v>
      </c>
      <c r="CB21" s="92">
        <f t="shared" si="43"/>
        <v>216630.37572469996</v>
      </c>
      <c r="CC21" s="92">
        <f t="shared" si="43"/>
        <v>218008.88520619014</v>
      </c>
      <c r="CD21" s="92">
        <f t="shared" si="43"/>
        <v>216358.77227957029</v>
      </c>
      <c r="CE21" s="92">
        <f t="shared" si="43"/>
        <v>216900.19433342238</v>
      </c>
      <c r="CF21" s="92">
        <f t="shared" si="43"/>
        <v>218229.78029886843</v>
      </c>
      <c r="CG21" s="92">
        <f t="shared" si="43"/>
        <v>220527.32380458835</v>
      </c>
      <c r="CH21" s="92">
        <f t="shared" ref="CH21:CK21" si="44">SUM(CH22:CH26)</f>
        <v>220527.32380458835</v>
      </c>
      <c r="CI21" s="92">
        <v>222287.93793101914</v>
      </c>
      <c r="CJ21" s="92">
        <v>221988.70984496825</v>
      </c>
      <c r="CK21" s="92">
        <f t="shared" si="44"/>
        <v>221115.34046614278</v>
      </c>
      <c r="CL21" s="92">
        <f>SUM(CL22:CL26)</f>
        <v>218180.80969006647</v>
      </c>
      <c r="CM21" s="92">
        <f t="shared" ref="CM21:CQ21" si="45">SUM(CM22:CM26)</f>
        <v>216786.70949375929</v>
      </c>
      <c r="CN21" s="92">
        <f t="shared" si="45"/>
        <v>216045.98406042415</v>
      </c>
      <c r="CO21" s="33">
        <f t="shared" si="45"/>
        <v>215304.24321723764</v>
      </c>
      <c r="CP21" s="33">
        <f t="shared" si="45"/>
        <v>215031.81182229173</v>
      </c>
      <c r="CQ21" s="33">
        <f t="shared" si="45"/>
        <v>214751.0100810992</v>
      </c>
      <c r="CR21" s="33">
        <v>214804.56079212416</v>
      </c>
      <c r="CS21" s="33">
        <v>215547.13722689881</v>
      </c>
      <c r="CT21" s="33">
        <f t="shared" ref="CT21:CW21" si="46">SUM(CT22:CT26)</f>
        <v>216818.49460931573</v>
      </c>
      <c r="CU21" s="33">
        <f t="shared" si="46"/>
        <v>216721.98959162305</v>
      </c>
      <c r="CV21" s="33">
        <f t="shared" si="46"/>
        <v>216749.30423663152</v>
      </c>
      <c r="CW21" s="33">
        <f t="shared" si="46"/>
        <v>217008.91927249474</v>
      </c>
      <c r="CX21" s="33">
        <f>SUM(CX22:CX26)</f>
        <v>216528.02697535537</v>
      </c>
      <c r="CY21" s="33">
        <f>SUM(CY22:CY26)</f>
        <v>217477.82810218321</v>
      </c>
      <c r="CZ21" s="33">
        <f>SUM(CZ22:CZ26)</f>
        <v>216880.61089552069</v>
      </c>
      <c r="DA21" s="186">
        <f t="shared" ref="DA21" si="47">SUM(DA22:DA26)</f>
        <v>216500.58540486824</v>
      </c>
    </row>
    <row r="22" spans="1:105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  <c r="CR22" s="165">
        <v>0</v>
      </c>
      <c r="CS22" s="165">
        <v>0</v>
      </c>
      <c r="CT22" s="165">
        <v>0</v>
      </c>
      <c r="CU22" s="165">
        <v>0</v>
      </c>
      <c r="CV22" s="165">
        <v>0</v>
      </c>
      <c r="CW22" s="165">
        <v>0</v>
      </c>
      <c r="CX22" s="165">
        <v>0</v>
      </c>
      <c r="CY22" s="165">
        <v>0</v>
      </c>
      <c r="CZ22" s="165">
        <v>0</v>
      </c>
      <c r="DA22" s="182">
        <v>0</v>
      </c>
    </row>
    <row r="23" spans="1:105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  <c r="CR23" s="165">
        <v>0</v>
      </c>
      <c r="CS23" s="165">
        <v>0</v>
      </c>
      <c r="CT23" s="165">
        <v>0</v>
      </c>
      <c r="CU23" s="165">
        <v>0</v>
      </c>
      <c r="CV23" s="165">
        <v>0</v>
      </c>
      <c r="CW23" s="165">
        <v>0</v>
      </c>
      <c r="CX23" s="165">
        <v>0</v>
      </c>
      <c r="CY23" s="165">
        <v>0</v>
      </c>
      <c r="CZ23" s="165">
        <v>0</v>
      </c>
      <c r="DA23" s="182">
        <v>0</v>
      </c>
    </row>
    <row r="24" spans="1:105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  <c r="CR24" s="165">
        <v>0</v>
      </c>
      <c r="CS24" s="165">
        <v>0</v>
      </c>
      <c r="CT24" s="165">
        <v>0</v>
      </c>
      <c r="CU24" s="165">
        <v>0</v>
      </c>
      <c r="CV24" s="165">
        <v>0</v>
      </c>
      <c r="CW24" s="165">
        <v>0</v>
      </c>
      <c r="CX24" s="165">
        <v>0</v>
      </c>
      <c r="CY24" s="165">
        <v>0</v>
      </c>
      <c r="CZ24" s="165">
        <v>0</v>
      </c>
      <c r="DA24" s="182">
        <v>0</v>
      </c>
    </row>
    <row r="25" spans="1:105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  <c r="CR25" s="33">
        <v>1530.4471571052427</v>
      </c>
      <c r="CS25" s="33">
        <v>1535.9298990095799</v>
      </c>
      <c r="CT25" s="33">
        <v>1550.7601959789861</v>
      </c>
      <c r="CU25" s="33">
        <v>1554.5651904866561</v>
      </c>
      <c r="CV25" s="33">
        <v>1560.1555771012415</v>
      </c>
      <c r="CW25" s="33">
        <v>1560.5136457854189</v>
      </c>
      <c r="CX25" s="33">
        <v>1559.1414402768262</v>
      </c>
      <c r="CY25" s="33">
        <v>1566.97536456177</v>
      </c>
      <c r="CZ25" s="33">
        <v>1568.5904794964845</v>
      </c>
      <c r="DA25" s="186">
        <v>1563.7412136389455</v>
      </c>
    </row>
    <row r="26" spans="1:105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216625.77104783806</v>
      </c>
      <c r="CM26" s="92">
        <v>215241.91206288006</v>
      </c>
      <c r="CN26" s="92">
        <v>214509.41083452461</v>
      </c>
      <c r="CO26" s="33">
        <v>213775.41534001601</v>
      </c>
      <c r="CP26" s="33">
        <v>213494.63144320514</v>
      </c>
      <c r="CQ26" s="33">
        <v>213218.6303024595</v>
      </c>
      <c r="CR26" s="33">
        <v>213274.1136350189</v>
      </c>
      <c r="CS26" s="33">
        <v>214011.20732788922</v>
      </c>
      <c r="CT26" s="33">
        <v>215267.73441333676</v>
      </c>
      <c r="CU26" s="33">
        <v>215167.42440113638</v>
      </c>
      <c r="CV26" s="33">
        <v>215189.14865953027</v>
      </c>
      <c r="CW26" s="33">
        <v>215448.40562670931</v>
      </c>
      <c r="CX26" s="33">
        <v>214968.88553507856</v>
      </c>
      <c r="CY26" s="33">
        <v>215910.85273762143</v>
      </c>
      <c r="CZ26" s="33">
        <v>215312.0204160242</v>
      </c>
      <c r="DA26" s="186">
        <v>214936.84419122929</v>
      </c>
    </row>
    <row r="27" spans="1:105" x14ac:dyDescent="0.25">
      <c r="A27" s="90" t="s">
        <v>143</v>
      </c>
      <c r="B27" s="92">
        <f t="shared" ref="B27:K27" si="48">SUM(B28,B31)</f>
        <v>7530.9890793379027</v>
      </c>
      <c r="C27" s="92">
        <f t="shared" si="48"/>
        <v>7558.0518059323967</v>
      </c>
      <c r="D27" s="92">
        <f t="shared" si="48"/>
        <v>7647.4563357156949</v>
      </c>
      <c r="E27" s="92">
        <f t="shared" si="48"/>
        <v>7789.6511250329841</v>
      </c>
      <c r="F27" s="92">
        <f t="shared" si="48"/>
        <v>7754.1355842425837</v>
      </c>
      <c r="G27" s="92">
        <f t="shared" si="48"/>
        <v>7284.0993413754277</v>
      </c>
      <c r="H27" s="92">
        <f t="shared" si="48"/>
        <v>7291.1063565741506</v>
      </c>
      <c r="I27" s="92">
        <f t="shared" si="48"/>
        <v>7373.3480702665202</v>
      </c>
      <c r="J27" s="92">
        <f t="shared" si="48"/>
        <v>7036.5163454638623</v>
      </c>
      <c r="K27" s="92">
        <f t="shared" si="48"/>
        <v>7077.4191954871503</v>
      </c>
      <c r="L27" s="92">
        <f t="shared" ref="L27:AQ27" si="49">SUM(L28,L31)</f>
        <v>7199.8188273334999</v>
      </c>
      <c r="M27" s="92">
        <f t="shared" si="49"/>
        <v>6625.9288156554903</v>
      </c>
      <c r="N27" s="92">
        <f t="shared" si="49"/>
        <v>4107.16356887662</v>
      </c>
      <c r="O27" s="92">
        <f t="shared" si="49"/>
        <v>4242.0148214240799</v>
      </c>
      <c r="P27" s="92">
        <f t="shared" si="49"/>
        <v>4207.5020430168697</v>
      </c>
      <c r="Q27" s="92">
        <f t="shared" si="49"/>
        <v>4178.9714615093553</v>
      </c>
      <c r="R27" s="92">
        <f t="shared" si="49"/>
        <v>4098.3327792827431</v>
      </c>
      <c r="S27" s="92">
        <f t="shared" si="49"/>
        <v>4085.6391338425101</v>
      </c>
      <c r="T27" s="92">
        <f t="shared" si="49"/>
        <v>4242.91998139104</v>
      </c>
      <c r="U27" s="92">
        <f t="shared" si="49"/>
        <v>3509.5497460269303</v>
      </c>
      <c r="V27" s="92">
        <f t="shared" si="49"/>
        <v>3580.0273860649204</v>
      </c>
      <c r="W27" s="92">
        <f t="shared" si="49"/>
        <v>3642.9937038212806</v>
      </c>
      <c r="X27" s="92">
        <f t="shared" si="49"/>
        <v>3474.6560119339701</v>
      </c>
      <c r="Y27" s="92">
        <f t="shared" si="49"/>
        <v>2683.6497599999998</v>
      </c>
      <c r="Z27" s="92">
        <f t="shared" si="49"/>
        <v>2908.774242</v>
      </c>
      <c r="AA27" s="92">
        <f t="shared" si="49"/>
        <v>2813.1800400000002</v>
      </c>
      <c r="AB27" s="92">
        <f t="shared" si="49"/>
        <v>2860.5967326019813</v>
      </c>
      <c r="AC27" s="92">
        <f t="shared" si="49"/>
        <v>2767.413</v>
      </c>
      <c r="AD27" s="92">
        <f t="shared" si="49"/>
        <v>2767.413</v>
      </c>
      <c r="AE27" s="92">
        <f t="shared" si="49"/>
        <v>2804.5218309811967</v>
      </c>
      <c r="AF27" s="92">
        <f t="shared" si="49"/>
        <v>2778.2290800000001</v>
      </c>
      <c r="AG27" s="92">
        <f t="shared" si="49"/>
        <v>2765.0627399999998</v>
      </c>
      <c r="AH27" s="92">
        <f t="shared" si="49"/>
        <v>2798.74188</v>
      </c>
      <c r="AI27" s="92">
        <f t="shared" si="49"/>
        <v>2547.1094199999998</v>
      </c>
      <c r="AJ27" s="92">
        <f t="shared" si="49"/>
        <v>2591.3391225999999</v>
      </c>
      <c r="AK27" s="92">
        <f t="shared" si="49"/>
        <v>2582.6</v>
      </c>
      <c r="AL27" s="92">
        <f t="shared" si="49"/>
        <v>2610.9378000000002</v>
      </c>
      <c r="AM27" s="92">
        <f t="shared" si="49"/>
        <v>2860.5967326019813</v>
      </c>
      <c r="AN27" s="92">
        <f t="shared" si="49"/>
        <v>2617.1378</v>
      </c>
      <c r="AO27" s="92">
        <f t="shared" si="49"/>
        <v>2617.1378</v>
      </c>
      <c r="AP27" s="92">
        <f t="shared" si="49"/>
        <v>2422.7277840199999</v>
      </c>
      <c r="AQ27" s="92">
        <f t="shared" si="49"/>
        <v>2434.39744028</v>
      </c>
      <c r="AR27" s="92">
        <f t="shared" ref="AR27:BU27" si="50">SUM(AR28,AR31)</f>
        <v>2435.548992</v>
      </c>
      <c r="AS27" s="92">
        <f t="shared" si="50"/>
        <v>2427.1594109000002</v>
      </c>
      <c r="AT27" s="92">
        <f t="shared" si="50"/>
        <v>2395.3965954</v>
      </c>
      <c r="AU27" s="92">
        <f t="shared" si="50"/>
        <v>2444.6568654000002</v>
      </c>
      <c r="AV27" s="92">
        <f t="shared" si="50"/>
        <v>2395.7470720000001</v>
      </c>
      <c r="AW27" s="92">
        <f t="shared" si="50"/>
        <v>2410.068722</v>
      </c>
      <c r="AX27" s="92">
        <f t="shared" si="50"/>
        <v>2342.4523800000002</v>
      </c>
      <c r="AY27" s="92">
        <f t="shared" si="50"/>
        <v>2468.86229482</v>
      </c>
      <c r="AZ27" s="92">
        <f t="shared" si="50"/>
        <v>2345.3326542000004</v>
      </c>
      <c r="BA27" s="92">
        <f t="shared" si="50"/>
        <v>2265.548846668999</v>
      </c>
      <c r="BB27" s="92">
        <f t="shared" si="50"/>
        <v>2323.0824148870715</v>
      </c>
      <c r="BC27" s="92">
        <f t="shared" si="50"/>
        <v>2371.609815716331</v>
      </c>
      <c r="BD27" s="92">
        <f t="shared" si="50"/>
        <v>2281.5639114004757</v>
      </c>
      <c r="BE27" s="92">
        <f t="shared" si="50"/>
        <v>2332.9519266778157</v>
      </c>
      <c r="BF27" s="92">
        <f t="shared" si="50"/>
        <v>2328.0063868999964</v>
      </c>
      <c r="BG27" s="92">
        <f t="shared" si="50"/>
        <v>2215.9158048519575</v>
      </c>
      <c r="BH27" s="92">
        <f t="shared" si="50"/>
        <v>2110.9023478497425</v>
      </c>
      <c r="BI27" s="92">
        <f t="shared" si="50"/>
        <v>2249.396514027892</v>
      </c>
      <c r="BJ27" s="92">
        <f t="shared" si="50"/>
        <v>2198.7298614625593</v>
      </c>
      <c r="BK27" s="92">
        <f t="shared" si="50"/>
        <v>2261.793069491689</v>
      </c>
      <c r="BL27" s="92">
        <f t="shared" si="50"/>
        <v>2238.9706506480006</v>
      </c>
      <c r="BM27" s="92">
        <f t="shared" si="50"/>
        <v>2261.1427227291206</v>
      </c>
      <c r="BN27" s="92">
        <f t="shared" si="50"/>
        <v>2178.678356707233</v>
      </c>
      <c r="BO27" s="92">
        <f t="shared" si="50"/>
        <v>2175.3172851725767</v>
      </c>
      <c r="BP27" s="92">
        <f t="shared" si="50"/>
        <v>2181.0846818688756</v>
      </c>
      <c r="BQ27" s="92">
        <f t="shared" si="50"/>
        <v>2181.0846818688756</v>
      </c>
      <c r="BR27" s="92">
        <f t="shared" si="50"/>
        <v>2229.2904508427027</v>
      </c>
      <c r="BS27" s="92">
        <f t="shared" si="50"/>
        <v>2173.7218421160924</v>
      </c>
      <c r="BT27" s="92">
        <f t="shared" si="50"/>
        <v>2142.7942502956985</v>
      </c>
      <c r="BU27" s="92">
        <f t="shared" si="50"/>
        <v>2209.8389910430747</v>
      </c>
      <c r="BV27" s="92">
        <f t="shared" ref="BV27:CK27" si="51">SUM(BV28,BV31)</f>
        <v>2160.0068589623584</v>
      </c>
      <c r="BW27" s="92">
        <f t="shared" si="51"/>
        <v>2012.8571225016144</v>
      </c>
      <c r="BX27" s="92">
        <f t="shared" si="51"/>
        <v>2131.1966431293254</v>
      </c>
      <c r="BY27" s="92">
        <f t="shared" si="51"/>
        <v>2178.4095421560796</v>
      </c>
      <c r="BZ27" s="92">
        <f t="shared" si="51"/>
        <v>2165.7698824788304</v>
      </c>
      <c r="CA27" s="92">
        <f t="shared" si="51"/>
        <v>2193.6805703008613</v>
      </c>
      <c r="CB27" s="92">
        <f t="shared" si="51"/>
        <v>2202.4262575267908</v>
      </c>
      <c r="CC27" s="92">
        <f t="shared" si="51"/>
        <v>2163.471848577507</v>
      </c>
      <c r="CD27" s="92">
        <f t="shared" si="51"/>
        <v>2004.6870370746203</v>
      </c>
      <c r="CE27" s="92">
        <f t="shared" si="51"/>
        <v>2034.6617855205982</v>
      </c>
      <c r="CF27" s="92">
        <f t="shared" si="51"/>
        <v>2007.9502077917025</v>
      </c>
      <c r="CG27" s="92">
        <f t="shared" si="51"/>
        <v>2066.9674665502985</v>
      </c>
      <c r="CH27" s="92">
        <f t="shared" si="51"/>
        <v>2066.9674665502985</v>
      </c>
      <c r="CI27" s="92">
        <v>2020.2040008196866</v>
      </c>
      <c r="CJ27" s="92">
        <v>2020.8569614304711</v>
      </c>
      <c r="CK27" s="92">
        <f t="shared" si="51"/>
        <v>1943.3008387469213</v>
      </c>
      <c r="CL27" s="92">
        <f>SUM(CL28,CL31)</f>
        <v>1914.1053571040591</v>
      </c>
      <c r="CM27" s="92">
        <f t="shared" ref="CM27:CQ27" si="52">SUM(CM28,CM31)</f>
        <v>1983.1995604344468</v>
      </c>
      <c r="CN27" s="92">
        <f t="shared" si="52"/>
        <v>1980.5601251120445</v>
      </c>
      <c r="CO27" s="33">
        <f t="shared" si="52"/>
        <v>1951.7059854698389</v>
      </c>
      <c r="CP27" s="33">
        <f t="shared" si="52"/>
        <v>1951.7059854698389</v>
      </c>
      <c r="CQ27" s="33">
        <f t="shared" si="52"/>
        <v>1808.9174383064133</v>
      </c>
      <c r="CR27" s="33">
        <v>1852.9471567426974</v>
      </c>
      <c r="CS27" s="33">
        <v>1867.63656922429</v>
      </c>
      <c r="CT27" s="33">
        <f t="shared" ref="CT27:CW27" si="53">SUM(CT28,CT31)</f>
        <v>1872.8128147380471</v>
      </c>
      <c r="CU27" s="33">
        <f t="shared" si="53"/>
        <v>1864.506648787833</v>
      </c>
      <c r="CV27" s="33">
        <f t="shared" si="53"/>
        <v>1874.472408761176</v>
      </c>
      <c r="CW27" s="33">
        <f t="shared" si="53"/>
        <v>1754.8195094376258</v>
      </c>
      <c r="CX27" s="33">
        <f>SUM(CX28,CX31)</f>
        <v>1766.1894125068777</v>
      </c>
      <c r="CY27" s="33">
        <f>SUM(CY28,CY31)</f>
        <v>1781.257308526237</v>
      </c>
      <c r="CZ27" s="33">
        <f>SUM(CZ28,CZ31)</f>
        <v>1748.5356887642604</v>
      </c>
      <c r="DA27" s="186">
        <f t="shared" ref="DA27" si="54">SUM(DA28,DA31)</f>
        <v>1777.9711796568931</v>
      </c>
    </row>
    <row r="28" spans="1:105" ht="18" x14ac:dyDescent="0.25">
      <c r="A28" s="90" t="s">
        <v>144</v>
      </c>
      <c r="B28" s="163">
        <f t="shared" ref="B28:Z28" si="55">SUM(B29,B30)</f>
        <v>0</v>
      </c>
      <c r="C28" s="163">
        <f t="shared" si="55"/>
        <v>0</v>
      </c>
      <c r="D28" s="163">
        <f t="shared" si="55"/>
        <v>0</v>
      </c>
      <c r="E28" s="163">
        <f t="shared" si="55"/>
        <v>0</v>
      </c>
      <c r="F28" s="163">
        <f t="shared" si="55"/>
        <v>0</v>
      </c>
      <c r="G28" s="163">
        <f t="shared" si="55"/>
        <v>0</v>
      </c>
      <c r="H28" s="163">
        <f t="shared" si="55"/>
        <v>0</v>
      </c>
      <c r="I28" s="163">
        <f t="shared" si="55"/>
        <v>0</v>
      </c>
      <c r="J28" s="163">
        <f t="shared" si="55"/>
        <v>0</v>
      </c>
      <c r="K28" s="163">
        <f t="shared" si="55"/>
        <v>0</v>
      </c>
      <c r="L28" s="163">
        <f t="shared" si="55"/>
        <v>0</v>
      </c>
      <c r="M28" s="163">
        <f t="shared" si="55"/>
        <v>0</v>
      </c>
      <c r="N28" s="165">
        <f t="shared" si="55"/>
        <v>0</v>
      </c>
      <c r="O28" s="165">
        <f t="shared" si="55"/>
        <v>0</v>
      </c>
      <c r="P28" s="165">
        <f t="shared" si="55"/>
        <v>0</v>
      </c>
      <c r="Q28" s="165">
        <f t="shared" si="55"/>
        <v>0</v>
      </c>
      <c r="R28" s="165">
        <f t="shared" si="55"/>
        <v>0</v>
      </c>
      <c r="S28" s="165">
        <f t="shared" si="55"/>
        <v>0</v>
      </c>
      <c r="T28" s="165">
        <f t="shared" si="55"/>
        <v>0</v>
      </c>
      <c r="U28" s="165">
        <f t="shared" si="55"/>
        <v>0</v>
      </c>
      <c r="V28" s="165">
        <f t="shared" si="55"/>
        <v>0</v>
      </c>
      <c r="W28" s="165">
        <f t="shared" si="55"/>
        <v>0</v>
      </c>
      <c r="X28" s="165">
        <f>SUM(X29,X30)</f>
        <v>0</v>
      </c>
      <c r="Y28" s="165">
        <f t="shared" si="55"/>
        <v>0</v>
      </c>
      <c r="Z28" s="165">
        <f t="shared" si="55"/>
        <v>0</v>
      </c>
      <c r="AA28" s="165">
        <f t="shared" ref="AA28:AK28" si="56">SUM(AA29,AA30)</f>
        <v>0</v>
      </c>
      <c r="AB28" s="165">
        <f t="shared" si="56"/>
        <v>0</v>
      </c>
      <c r="AC28" s="165">
        <f t="shared" si="56"/>
        <v>0</v>
      </c>
      <c r="AD28" s="165">
        <f t="shared" si="56"/>
        <v>0</v>
      </c>
      <c r="AE28" s="165">
        <f t="shared" si="56"/>
        <v>0</v>
      </c>
      <c r="AF28" s="165">
        <f t="shared" si="56"/>
        <v>0</v>
      </c>
      <c r="AG28" s="165">
        <f t="shared" si="56"/>
        <v>0</v>
      </c>
      <c r="AH28" s="165">
        <f t="shared" si="56"/>
        <v>0</v>
      </c>
      <c r="AI28" s="165">
        <f t="shared" si="56"/>
        <v>0</v>
      </c>
      <c r="AJ28" s="165">
        <f t="shared" si="56"/>
        <v>0</v>
      </c>
      <c r="AK28" s="165">
        <f t="shared" si="56"/>
        <v>0</v>
      </c>
      <c r="AL28" s="165">
        <f>SUM(AL29,AL30)</f>
        <v>0</v>
      </c>
      <c r="AM28" s="165">
        <f t="shared" ref="AM28:CQ28" si="57">SUM(AM29,AM30)</f>
        <v>0</v>
      </c>
      <c r="AN28" s="165">
        <f t="shared" si="57"/>
        <v>0</v>
      </c>
      <c r="AO28" s="165">
        <f t="shared" si="57"/>
        <v>0</v>
      </c>
      <c r="AP28" s="165">
        <f t="shared" si="57"/>
        <v>0</v>
      </c>
      <c r="AQ28" s="165">
        <f t="shared" si="57"/>
        <v>0</v>
      </c>
      <c r="AR28" s="165">
        <f t="shared" si="57"/>
        <v>0</v>
      </c>
      <c r="AS28" s="165">
        <f t="shared" si="57"/>
        <v>0</v>
      </c>
      <c r="AT28" s="165">
        <f t="shared" si="57"/>
        <v>0</v>
      </c>
      <c r="AU28" s="165">
        <f t="shared" si="57"/>
        <v>0</v>
      </c>
      <c r="AV28" s="165">
        <f t="shared" si="57"/>
        <v>0</v>
      </c>
      <c r="AW28" s="165">
        <f t="shared" si="57"/>
        <v>0</v>
      </c>
      <c r="AX28" s="165">
        <f t="shared" si="57"/>
        <v>0</v>
      </c>
      <c r="AY28" s="165">
        <f t="shared" si="57"/>
        <v>0</v>
      </c>
      <c r="AZ28" s="165">
        <f t="shared" si="57"/>
        <v>0</v>
      </c>
      <c r="BA28" s="165">
        <f t="shared" si="57"/>
        <v>0</v>
      </c>
      <c r="BB28" s="165">
        <f t="shared" si="57"/>
        <v>0</v>
      </c>
      <c r="BC28" s="165">
        <f t="shared" si="57"/>
        <v>0</v>
      </c>
      <c r="BD28" s="165">
        <f t="shared" si="57"/>
        <v>0</v>
      </c>
      <c r="BE28" s="165">
        <f t="shared" si="57"/>
        <v>0</v>
      </c>
      <c r="BF28" s="165">
        <f t="shared" si="57"/>
        <v>0</v>
      </c>
      <c r="BG28" s="165">
        <f t="shared" si="57"/>
        <v>0</v>
      </c>
      <c r="BH28" s="165">
        <f t="shared" si="57"/>
        <v>0</v>
      </c>
      <c r="BI28" s="165">
        <f t="shared" si="57"/>
        <v>0</v>
      </c>
      <c r="BJ28" s="165">
        <f t="shared" si="57"/>
        <v>0</v>
      </c>
      <c r="BK28" s="165">
        <f t="shared" si="57"/>
        <v>0</v>
      </c>
      <c r="BL28" s="165">
        <f t="shared" si="57"/>
        <v>0</v>
      </c>
      <c r="BM28" s="165">
        <f t="shared" si="57"/>
        <v>0</v>
      </c>
      <c r="BN28" s="165">
        <f t="shared" si="57"/>
        <v>0</v>
      </c>
      <c r="BO28" s="165">
        <f t="shared" si="57"/>
        <v>0</v>
      </c>
      <c r="BP28" s="165">
        <f t="shared" si="57"/>
        <v>0</v>
      </c>
      <c r="BQ28" s="165">
        <f t="shared" si="57"/>
        <v>0</v>
      </c>
      <c r="BR28" s="165">
        <f t="shared" si="57"/>
        <v>0</v>
      </c>
      <c r="BS28" s="165">
        <f t="shared" si="57"/>
        <v>0</v>
      </c>
      <c r="BT28" s="165">
        <f t="shared" si="57"/>
        <v>0</v>
      </c>
      <c r="BU28" s="165">
        <f t="shared" si="57"/>
        <v>0</v>
      </c>
      <c r="BV28" s="165">
        <f t="shared" si="57"/>
        <v>0</v>
      </c>
      <c r="BW28" s="165">
        <f t="shared" si="57"/>
        <v>0</v>
      </c>
      <c r="BX28" s="165">
        <f t="shared" si="57"/>
        <v>0</v>
      </c>
      <c r="BY28" s="165">
        <f t="shared" si="57"/>
        <v>0</v>
      </c>
      <c r="BZ28" s="165">
        <f t="shared" si="57"/>
        <v>0</v>
      </c>
      <c r="CA28" s="165">
        <f t="shared" si="57"/>
        <v>0</v>
      </c>
      <c r="CB28" s="165">
        <f t="shared" si="57"/>
        <v>0</v>
      </c>
      <c r="CC28" s="165">
        <f t="shared" si="57"/>
        <v>0</v>
      </c>
      <c r="CD28" s="165">
        <f t="shared" si="57"/>
        <v>0</v>
      </c>
      <c r="CE28" s="165">
        <f t="shared" si="57"/>
        <v>0</v>
      </c>
      <c r="CF28" s="165">
        <f t="shared" si="57"/>
        <v>0</v>
      </c>
      <c r="CG28" s="165">
        <f t="shared" si="57"/>
        <v>0</v>
      </c>
      <c r="CH28" s="165">
        <f t="shared" si="57"/>
        <v>0</v>
      </c>
      <c r="CI28" s="165">
        <v>0</v>
      </c>
      <c r="CJ28" s="165">
        <v>0</v>
      </c>
      <c r="CK28" s="165">
        <f t="shared" si="57"/>
        <v>0</v>
      </c>
      <c r="CL28" s="165">
        <f t="shared" si="57"/>
        <v>0</v>
      </c>
      <c r="CM28" s="165">
        <f t="shared" si="57"/>
        <v>0</v>
      </c>
      <c r="CN28" s="165">
        <f t="shared" si="57"/>
        <v>0</v>
      </c>
      <c r="CO28" s="165">
        <f t="shared" si="57"/>
        <v>0</v>
      </c>
      <c r="CP28" s="165">
        <f t="shared" si="57"/>
        <v>0</v>
      </c>
      <c r="CQ28" s="165">
        <f t="shared" si="57"/>
        <v>0</v>
      </c>
      <c r="CR28" s="165">
        <v>0</v>
      </c>
      <c r="CS28" s="165">
        <v>0</v>
      </c>
      <c r="CT28" s="165">
        <f t="shared" ref="CT28:CW28" si="58">SUM(CT29,CT30)</f>
        <v>0</v>
      </c>
      <c r="CU28" s="165">
        <f t="shared" si="58"/>
        <v>0</v>
      </c>
      <c r="CV28" s="165">
        <f t="shared" si="58"/>
        <v>0</v>
      </c>
      <c r="CW28" s="165">
        <f t="shared" si="58"/>
        <v>0</v>
      </c>
      <c r="CX28" s="165">
        <v>0</v>
      </c>
      <c r="CY28" s="165">
        <v>0</v>
      </c>
      <c r="CZ28" s="165">
        <v>0</v>
      </c>
      <c r="DA28" s="182">
        <v>0</v>
      </c>
    </row>
    <row r="29" spans="1:105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  <c r="CR29" s="165">
        <v>0</v>
      </c>
      <c r="CS29" s="165">
        <v>0</v>
      </c>
      <c r="CT29" s="165">
        <v>0</v>
      </c>
      <c r="CU29" s="165">
        <v>0</v>
      </c>
      <c r="CV29" s="165">
        <v>0</v>
      </c>
      <c r="CW29" s="165">
        <v>0</v>
      </c>
      <c r="CX29" s="165">
        <v>0</v>
      </c>
      <c r="CY29" s="165">
        <v>0</v>
      </c>
      <c r="CZ29" s="165">
        <v>0</v>
      </c>
      <c r="DA29" s="182">
        <v>0</v>
      </c>
    </row>
    <row r="30" spans="1:105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  <c r="CR30" s="165">
        <v>0</v>
      </c>
      <c r="CS30" s="165">
        <v>0</v>
      </c>
      <c r="CT30" s="165">
        <v>0</v>
      </c>
      <c r="CU30" s="165">
        <v>0</v>
      </c>
      <c r="CV30" s="165">
        <v>0</v>
      </c>
      <c r="CW30" s="165">
        <v>0</v>
      </c>
      <c r="CX30" s="165">
        <v>0</v>
      </c>
      <c r="CY30" s="165">
        <v>0</v>
      </c>
      <c r="CZ30" s="165">
        <v>0</v>
      </c>
      <c r="DA30" s="182">
        <v>0</v>
      </c>
    </row>
    <row r="31" spans="1:105" x14ac:dyDescent="0.25">
      <c r="A31" s="90" t="s">
        <v>146</v>
      </c>
      <c r="B31" s="92">
        <f t="shared" ref="B31:S31" si="59">SUM(B32:B35)</f>
        <v>7530.9890793379027</v>
      </c>
      <c r="C31" s="92">
        <f t="shared" si="59"/>
        <v>7558.0518059323967</v>
      </c>
      <c r="D31" s="92">
        <f t="shared" si="59"/>
        <v>7647.4563357156949</v>
      </c>
      <c r="E31" s="92">
        <f t="shared" si="59"/>
        <v>7789.6511250329841</v>
      </c>
      <c r="F31" s="92">
        <f t="shared" si="59"/>
        <v>7754.1355842425837</v>
      </c>
      <c r="G31" s="92">
        <f t="shared" si="59"/>
        <v>7284.0993413754277</v>
      </c>
      <c r="H31" s="92">
        <f t="shared" si="59"/>
        <v>7291.1063565741506</v>
      </c>
      <c r="I31" s="92">
        <f t="shared" si="59"/>
        <v>7373.3480702665202</v>
      </c>
      <c r="J31" s="92">
        <f t="shared" si="59"/>
        <v>7036.5163454638623</v>
      </c>
      <c r="K31" s="92">
        <f t="shared" si="59"/>
        <v>7077.4191954871503</v>
      </c>
      <c r="L31" s="92">
        <f t="shared" si="59"/>
        <v>7199.8188273334999</v>
      </c>
      <c r="M31" s="92">
        <f t="shared" si="59"/>
        <v>6625.9288156554903</v>
      </c>
      <c r="N31" s="92">
        <f t="shared" si="59"/>
        <v>4107.16356887662</v>
      </c>
      <c r="O31" s="92">
        <f t="shared" si="59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59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60">SUM(X32:X35)</f>
        <v>3474.6560119339701</v>
      </c>
      <c r="Y31" s="92">
        <f t="shared" si="60"/>
        <v>2683.6497599999998</v>
      </c>
      <c r="Z31" s="92">
        <f t="shared" si="60"/>
        <v>2908.774242</v>
      </c>
      <c r="AA31" s="92">
        <f t="shared" si="60"/>
        <v>2813.1800400000002</v>
      </c>
      <c r="AB31" s="92">
        <f t="shared" si="60"/>
        <v>2860.5967326019813</v>
      </c>
      <c r="AC31" s="92">
        <f t="shared" si="60"/>
        <v>2767.413</v>
      </c>
      <c r="AD31" s="92">
        <f t="shared" si="60"/>
        <v>2767.413</v>
      </c>
      <c r="AE31" s="92">
        <f>SUM(AE32:AE35)</f>
        <v>2804.5218309811967</v>
      </c>
      <c r="AF31" s="92">
        <f t="shared" ref="AF31:AK31" si="61">SUM(AF32:AF35)</f>
        <v>2778.2290800000001</v>
      </c>
      <c r="AG31" s="92">
        <f t="shared" si="61"/>
        <v>2765.0627399999998</v>
      </c>
      <c r="AH31" s="92">
        <f t="shared" si="61"/>
        <v>2798.74188</v>
      </c>
      <c r="AI31" s="92">
        <f t="shared" si="61"/>
        <v>2547.1094199999998</v>
      </c>
      <c r="AJ31" s="92">
        <f t="shared" si="61"/>
        <v>2591.3391225999999</v>
      </c>
      <c r="AK31" s="92">
        <f t="shared" si="61"/>
        <v>2582.6</v>
      </c>
      <c r="AL31" s="92">
        <f>SUM(AL32:AL35)</f>
        <v>2610.9378000000002</v>
      </c>
      <c r="AM31" s="92">
        <f t="shared" ref="AM31:BU31" si="62">SUM(AM32:AM35)</f>
        <v>2860.5967326019813</v>
      </c>
      <c r="AN31" s="92">
        <f t="shared" si="62"/>
        <v>2617.1378</v>
      </c>
      <c r="AO31" s="92">
        <f t="shared" si="62"/>
        <v>2617.1378</v>
      </c>
      <c r="AP31" s="92">
        <f t="shared" si="62"/>
        <v>2422.7277840199999</v>
      </c>
      <c r="AQ31" s="92">
        <f t="shared" si="62"/>
        <v>2434.39744028</v>
      </c>
      <c r="AR31" s="92">
        <f t="shared" si="62"/>
        <v>2435.548992</v>
      </c>
      <c r="AS31" s="92">
        <f t="shared" si="62"/>
        <v>2427.1594109000002</v>
      </c>
      <c r="AT31" s="92">
        <f t="shared" si="62"/>
        <v>2395.3965954</v>
      </c>
      <c r="AU31" s="92">
        <f t="shared" si="62"/>
        <v>2444.6568654000002</v>
      </c>
      <c r="AV31" s="92">
        <f t="shared" si="62"/>
        <v>2395.7470720000001</v>
      </c>
      <c r="AW31" s="92">
        <f t="shared" si="62"/>
        <v>2410.068722</v>
      </c>
      <c r="AX31" s="92">
        <f t="shared" si="62"/>
        <v>2342.4523800000002</v>
      </c>
      <c r="AY31" s="92">
        <f t="shared" si="62"/>
        <v>2468.86229482</v>
      </c>
      <c r="AZ31" s="92">
        <f t="shared" si="62"/>
        <v>2345.3326542000004</v>
      </c>
      <c r="BA31" s="92">
        <f t="shared" si="62"/>
        <v>2265.548846668999</v>
      </c>
      <c r="BB31" s="92">
        <f t="shared" si="62"/>
        <v>2323.0824148870715</v>
      </c>
      <c r="BC31" s="92">
        <f t="shared" si="62"/>
        <v>2371.609815716331</v>
      </c>
      <c r="BD31" s="92">
        <f t="shared" si="62"/>
        <v>2281.5639114004757</v>
      </c>
      <c r="BE31" s="92">
        <f t="shared" si="62"/>
        <v>2332.9519266778157</v>
      </c>
      <c r="BF31" s="92">
        <f t="shared" si="62"/>
        <v>2328.0063868999964</v>
      </c>
      <c r="BG31" s="92">
        <f t="shared" si="62"/>
        <v>2215.9158048519575</v>
      </c>
      <c r="BH31" s="92">
        <f t="shared" si="62"/>
        <v>2110.9023478497425</v>
      </c>
      <c r="BI31" s="92">
        <f t="shared" si="62"/>
        <v>2249.396514027892</v>
      </c>
      <c r="BJ31" s="92">
        <f t="shared" si="62"/>
        <v>2198.7298614625593</v>
      </c>
      <c r="BK31" s="92">
        <f t="shared" si="62"/>
        <v>2261.793069491689</v>
      </c>
      <c r="BL31" s="92">
        <f t="shared" si="62"/>
        <v>2238.9706506480006</v>
      </c>
      <c r="BM31" s="92">
        <f t="shared" si="62"/>
        <v>2261.1427227291206</v>
      </c>
      <c r="BN31" s="92">
        <f t="shared" si="62"/>
        <v>2178.678356707233</v>
      </c>
      <c r="BO31" s="92">
        <f t="shared" si="62"/>
        <v>2175.3172851725767</v>
      </c>
      <c r="BP31" s="92">
        <f t="shared" si="62"/>
        <v>2181.0846818688756</v>
      </c>
      <c r="BQ31" s="92">
        <f t="shared" si="62"/>
        <v>2181.0846818688756</v>
      </c>
      <c r="BR31" s="92">
        <f t="shared" si="62"/>
        <v>2229.2904508427027</v>
      </c>
      <c r="BS31" s="92">
        <f t="shared" si="62"/>
        <v>2173.7218421160924</v>
      </c>
      <c r="BT31" s="92">
        <f t="shared" si="62"/>
        <v>2142.7942502956985</v>
      </c>
      <c r="BU31" s="92">
        <f t="shared" si="62"/>
        <v>2209.8389910430747</v>
      </c>
      <c r="BV31" s="92">
        <f t="shared" ref="BV31" si="63">SUM(BV32:BV35)</f>
        <v>2160.0068589623584</v>
      </c>
      <c r="BW31" s="92">
        <f t="shared" ref="BW31:CF31" si="64">SUM(BW32:BW35)</f>
        <v>2012.8571225016144</v>
      </c>
      <c r="BX31" s="92">
        <f t="shared" si="64"/>
        <v>2131.1966431293254</v>
      </c>
      <c r="BY31" s="92">
        <f t="shared" si="64"/>
        <v>2178.4095421560796</v>
      </c>
      <c r="BZ31" s="92">
        <f t="shared" si="64"/>
        <v>2165.7698824788304</v>
      </c>
      <c r="CA31" s="92">
        <f t="shared" si="64"/>
        <v>2193.6805703008613</v>
      </c>
      <c r="CB31" s="92">
        <f t="shared" si="64"/>
        <v>2202.4262575267908</v>
      </c>
      <c r="CC31" s="92">
        <f t="shared" si="64"/>
        <v>2163.471848577507</v>
      </c>
      <c r="CD31" s="92">
        <f t="shared" si="64"/>
        <v>2004.6870370746203</v>
      </c>
      <c r="CE31" s="92">
        <f t="shared" si="64"/>
        <v>2034.6617855205982</v>
      </c>
      <c r="CF31" s="92">
        <f t="shared" si="64"/>
        <v>2007.9502077917025</v>
      </c>
      <c r="CG31" s="92">
        <f t="shared" ref="CG31:CK31" si="65">SUM(CG32:CG35)</f>
        <v>2066.9674665502985</v>
      </c>
      <c r="CH31" s="92">
        <f t="shared" si="65"/>
        <v>2066.9674665502985</v>
      </c>
      <c r="CI31" s="92">
        <v>2020.2040008196866</v>
      </c>
      <c r="CJ31" s="92">
        <v>2020.8569614304711</v>
      </c>
      <c r="CK31" s="92">
        <f t="shared" si="65"/>
        <v>1943.3008387469213</v>
      </c>
      <c r="CL31" s="92">
        <f>SUM(CL32:CL35)</f>
        <v>1914.1053571040591</v>
      </c>
      <c r="CM31" s="92">
        <f t="shared" ref="CM31:CQ31" si="66">SUM(CM32:CM35)</f>
        <v>1983.1995604344468</v>
      </c>
      <c r="CN31" s="92">
        <f t="shared" si="66"/>
        <v>1980.5601251120445</v>
      </c>
      <c r="CO31" s="33">
        <f t="shared" si="66"/>
        <v>1951.7059854698389</v>
      </c>
      <c r="CP31" s="33">
        <f t="shared" si="66"/>
        <v>1951.7059854698389</v>
      </c>
      <c r="CQ31" s="33">
        <f t="shared" si="66"/>
        <v>1808.9174383064133</v>
      </c>
      <c r="CR31" s="33">
        <v>1852.9471567426974</v>
      </c>
      <c r="CS31" s="33">
        <v>1867.63656922429</v>
      </c>
      <c r="CT31" s="33">
        <f t="shared" ref="CT31:CV31" si="67">SUM(CT32:CT35)</f>
        <v>1872.8128147380471</v>
      </c>
      <c r="CU31" s="33">
        <f t="shared" si="67"/>
        <v>1864.506648787833</v>
      </c>
      <c r="CV31" s="33">
        <f t="shared" si="67"/>
        <v>1874.472408761176</v>
      </c>
      <c r="CW31" s="33">
        <f>SUM(CW32:CW35)</f>
        <v>1754.8195094376258</v>
      </c>
      <c r="CX31" s="33">
        <f>SUM(CX32:CX35)</f>
        <v>1766.1894125068777</v>
      </c>
      <c r="CY31" s="33">
        <f>SUM(CY32:CY35)</f>
        <v>1781.257308526237</v>
      </c>
      <c r="CZ31" s="33">
        <f>SUM(CZ32:CZ35)</f>
        <v>1748.5356887642604</v>
      </c>
      <c r="DA31" s="186">
        <f>SUM(DA32:DA35)</f>
        <v>1777.9711796568931</v>
      </c>
    </row>
    <row r="32" spans="1:105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  <c r="CR32" s="165">
        <v>0</v>
      </c>
      <c r="CS32" s="165">
        <v>0</v>
      </c>
      <c r="CT32" s="165">
        <v>0</v>
      </c>
      <c r="CU32" s="165">
        <v>0</v>
      </c>
      <c r="CV32" s="165">
        <v>0</v>
      </c>
      <c r="CW32" s="165">
        <v>0</v>
      </c>
      <c r="CX32" s="165">
        <v>0</v>
      </c>
      <c r="CY32" s="165">
        <v>0</v>
      </c>
      <c r="CZ32" s="165">
        <v>0</v>
      </c>
      <c r="DA32" s="182">
        <v>0</v>
      </c>
    </row>
    <row r="33" spans="1:105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  <c r="CR33" s="165">
        <v>0</v>
      </c>
      <c r="CS33" s="165">
        <v>0</v>
      </c>
      <c r="CT33" s="165">
        <v>0</v>
      </c>
      <c r="CU33" s="165">
        <v>0</v>
      </c>
      <c r="CV33" s="165">
        <v>0</v>
      </c>
      <c r="CW33" s="165">
        <v>0</v>
      </c>
      <c r="CX33" s="165">
        <v>0</v>
      </c>
      <c r="CY33" s="165">
        <v>0</v>
      </c>
      <c r="CZ33" s="165">
        <v>0</v>
      </c>
      <c r="DA33" s="182">
        <v>0</v>
      </c>
    </row>
    <row r="34" spans="1:105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  <c r="CR34" s="33">
        <v>1852.9471567426974</v>
      </c>
      <c r="CS34" s="33">
        <v>1867.63656922429</v>
      </c>
      <c r="CT34" s="33">
        <v>1872.8128147380471</v>
      </c>
      <c r="CU34" s="33">
        <v>1864.506648787833</v>
      </c>
      <c r="CV34" s="33">
        <v>1874.472408761176</v>
      </c>
      <c r="CW34" s="33">
        <v>1754.8195094376258</v>
      </c>
      <c r="CX34" s="33">
        <v>1766.1894125068777</v>
      </c>
      <c r="CY34" s="33">
        <v>1781.257308526237</v>
      </c>
      <c r="CZ34" s="33">
        <v>1748.5356887642604</v>
      </c>
      <c r="DA34" s="186">
        <v>1777.9711796568931</v>
      </c>
    </row>
    <row r="35" spans="1:105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  <c r="CR35" s="165">
        <v>0</v>
      </c>
      <c r="CS35" s="165">
        <v>0</v>
      </c>
      <c r="CT35" s="165">
        <v>0</v>
      </c>
      <c r="CU35" s="192">
        <v>0</v>
      </c>
      <c r="CV35" s="165">
        <v>0</v>
      </c>
      <c r="CW35" s="165">
        <v>0</v>
      </c>
      <c r="CX35" s="165">
        <v>0</v>
      </c>
      <c r="CY35" s="165">
        <v>0</v>
      </c>
      <c r="CZ35" s="165">
        <v>0</v>
      </c>
      <c r="DA35" s="194">
        <v>0</v>
      </c>
    </row>
    <row r="36" spans="1:105" x14ac:dyDescent="0.25">
      <c r="A36" s="90" t="s">
        <v>15</v>
      </c>
      <c r="B36" s="25">
        <f t="shared" ref="B36:X36" si="68">+B6+B27</f>
        <v>406958.13745115628</v>
      </c>
      <c r="C36" s="25">
        <f t="shared" si="68"/>
        <v>410279.01660122123</v>
      </c>
      <c r="D36" s="25">
        <f t="shared" si="68"/>
        <v>417583.70217965532</v>
      </c>
      <c r="E36" s="25">
        <f t="shared" si="68"/>
        <v>425714.57020256278</v>
      </c>
      <c r="F36" s="184">
        <f t="shared" si="68"/>
        <v>427468.36687306606</v>
      </c>
      <c r="G36" s="25">
        <f t="shared" si="68"/>
        <v>429637.12894237012</v>
      </c>
      <c r="H36" s="184">
        <f t="shared" si="68"/>
        <v>437471.48508853867</v>
      </c>
      <c r="I36" s="25">
        <f t="shared" si="68"/>
        <v>443451.75122183328</v>
      </c>
      <c r="J36" s="25">
        <f t="shared" si="68"/>
        <v>435546.41635478428</v>
      </c>
      <c r="K36" s="25">
        <f t="shared" si="68"/>
        <v>449344.34829327965</v>
      </c>
      <c r="L36" s="25">
        <f t="shared" si="68"/>
        <v>456455.62574760616</v>
      </c>
      <c r="M36" s="184">
        <f t="shared" si="68"/>
        <v>464105.38658820611</v>
      </c>
      <c r="N36" s="184">
        <f t="shared" si="68"/>
        <v>465978.7020499545</v>
      </c>
      <c r="O36" s="184">
        <f t="shared" si="68"/>
        <v>478179.06777820573</v>
      </c>
      <c r="P36" s="184">
        <f t="shared" si="68"/>
        <v>476788.25599499623</v>
      </c>
      <c r="Q36" s="184">
        <f t="shared" si="68"/>
        <v>506162.45990149921</v>
      </c>
      <c r="R36" s="184">
        <f t="shared" si="68"/>
        <v>474216.27725439571</v>
      </c>
      <c r="S36" s="184">
        <f t="shared" si="68"/>
        <v>512211.83063477714</v>
      </c>
      <c r="T36" s="184">
        <f t="shared" si="68"/>
        <v>501008.68425098143</v>
      </c>
      <c r="U36" s="184">
        <f t="shared" si="68"/>
        <v>507462.91763685161</v>
      </c>
      <c r="V36" s="184">
        <f t="shared" si="68"/>
        <v>546094.10485056322</v>
      </c>
      <c r="W36" s="184">
        <f t="shared" si="68"/>
        <v>553681.19520811411</v>
      </c>
      <c r="X36" s="184">
        <f t="shared" si="68"/>
        <v>593102.03578715853</v>
      </c>
      <c r="Y36" s="184">
        <f t="shared" ref="Y36:BD36" si="69">+Y6+Y27</f>
        <v>620765.61189447355</v>
      </c>
      <c r="Z36" s="184">
        <f t="shared" si="69"/>
        <v>645744.50442601368</v>
      </c>
      <c r="AA36" s="184">
        <f t="shared" si="69"/>
        <v>618342.55746077688</v>
      </c>
      <c r="AB36" s="184">
        <f t="shared" si="69"/>
        <v>613661.5429038218</v>
      </c>
      <c r="AC36" s="184">
        <f t="shared" si="69"/>
        <v>605620.29837760224</v>
      </c>
      <c r="AD36" s="25">
        <f t="shared" si="69"/>
        <v>607798.31701701286</v>
      </c>
      <c r="AE36" s="184">
        <f t="shared" si="69"/>
        <v>611673.01527175948</v>
      </c>
      <c r="AF36" s="184">
        <f t="shared" si="69"/>
        <v>610600.44730234635</v>
      </c>
      <c r="AG36" s="184">
        <f t="shared" si="69"/>
        <v>611618.3373945225</v>
      </c>
      <c r="AH36" s="184">
        <f t="shared" si="69"/>
        <v>616207.83307373489</v>
      </c>
      <c r="AI36" s="25">
        <f t="shared" si="69"/>
        <v>611969.48757207429</v>
      </c>
      <c r="AJ36" s="25">
        <f t="shared" si="69"/>
        <v>615707.61733694759</v>
      </c>
      <c r="AK36" s="184">
        <f t="shared" si="69"/>
        <v>627515.61400971946</v>
      </c>
      <c r="AL36" s="184">
        <f t="shared" si="69"/>
        <v>647292.81914363289</v>
      </c>
      <c r="AM36" s="184">
        <f t="shared" si="69"/>
        <v>613661.5429038218</v>
      </c>
      <c r="AN36" s="184">
        <f t="shared" si="69"/>
        <v>653048.55053063878</v>
      </c>
      <c r="AO36" s="184">
        <f t="shared" si="69"/>
        <v>648263.03097330313</v>
      </c>
      <c r="AP36" s="25">
        <f t="shared" si="69"/>
        <v>657204.58645774086</v>
      </c>
      <c r="AQ36" s="184">
        <f t="shared" si="69"/>
        <v>658888.65693997929</v>
      </c>
      <c r="AR36" s="25">
        <f t="shared" si="69"/>
        <v>658767.23835723859</v>
      </c>
      <c r="AS36" s="184">
        <f t="shared" si="69"/>
        <v>667910.24986607197</v>
      </c>
      <c r="AT36" s="184">
        <f t="shared" si="69"/>
        <v>660946.21407487371</v>
      </c>
      <c r="AU36" s="25">
        <f t="shared" si="69"/>
        <v>657139.72120056523</v>
      </c>
      <c r="AV36" s="184">
        <f t="shared" si="69"/>
        <v>655824.19064360927</v>
      </c>
      <c r="AW36" s="25">
        <f t="shared" si="69"/>
        <v>656563.66281398793</v>
      </c>
      <c r="AX36" s="25">
        <f t="shared" si="69"/>
        <v>645107.70631807286</v>
      </c>
      <c r="AY36" s="25">
        <f t="shared" si="69"/>
        <v>647955.80068811274</v>
      </c>
      <c r="AZ36" s="25">
        <f t="shared" si="69"/>
        <v>638075.7150277046</v>
      </c>
      <c r="BA36" s="25">
        <f t="shared" si="69"/>
        <v>640016.46937923215</v>
      </c>
      <c r="BB36" s="25">
        <f t="shared" si="69"/>
        <v>652359.80520661816</v>
      </c>
      <c r="BC36" s="25">
        <f t="shared" si="69"/>
        <v>662011.40019816021</v>
      </c>
      <c r="BD36" s="184">
        <f t="shared" si="69"/>
        <v>658307.65687380161</v>
      </c>
      <c r="BE36" s="184">
        <f t="shared" ref="BE36:BU36" si="70">+BE6+BE27</f>
        <v>663293.43827680417</v>
      </c>
      <c r="BF36" s="25">
        <f t="shared" si="70"/>
        <v>660662.68398931902</v>
      </c>
      <c r="BG36" s="184">
        <f t="shared" si="70"/>
        <v>661399.14934757992</v>
      </c>
      <c r="BH36" s="25">
        <f t="shared" si="70"/>
        <v>659207.12553212361</v>
      </c>
      <c r="BI36" s="184">
        <f t="shared" si="70"/>
        <v>691234.45454142021</v>
      </c>
      <c r="BJ36" s="25">
        <f t="shared" si="70"/>
        <v>676055.40379066847</v>
      </c>
      <c r="BK36" s="25">
        <f t="shared" si="70"/>
        <v>684253.48907342565</v>
      </c>
      <c r="BL36" s="25">
        <f t="shared" si="70"/>
        <v>707439.02892969328</v>
      </c>
      <c r="BM36" s="184">
        <f t="shared" si="70"/>
        <v>713110.92740692408</v>
      </c>
      <c r="BN36" s="25">
        <f t="shared" si="70"/>
        <v>732683.32531244785</v>
      </c>
      <c r="BO36" s="25">
        <f t="shared" si="70"/>
        <v>735345.70528382028</v>
      </c>
      <c r="BP36" s="25">
        <f t="shared" si="70"/>
        <v>714517.24673594406</v>
      </c>
      <c r="BQ36" s="25">
        <f t="shared" si="70"/>
        <v>738936.52854439721</v>
      </c>
      <c r="BR36" s="184">
        <f t="shared" si="70"/>
        <v>736092.36571901222</v>
      </c>
      <c r="BS36" s="25">
        <f t="shared" si="70"/>
        <v>728754.601402128</v>
      </c>
      <c r="BT36" s="25">
        <f t="shared" si="70"/>
        <v>726923.99016525201</v>
      </c>
      <c r="BU36" s="25">
        <f t="shared" si="70"/>
        <v>724329.74805113592</v>
      </c>
      <c r="BV36" s="25">
        <f t="shared" ref="BV36:CK36" si="71">+BV6+BV27</f>
        <v>734769.87157190102</v>
      </c>
      <c r="BW36" s="184">
        <f t="shared" si="71"/>
        <v>729097.85506495135</v>
      </c>
      <c r="BX36" s="25">
        <f t="shared" si="71"/>
        <v>718755.17895185295</v>
      </c>
      <c r="BY36" s="25">
        <f t="shared" si="71"/>
        <v>747209.86454755103</v>
      </c>
      <c r="BZ36" s="25">
        <f t="shared" si="71"/>
        <v>754428.35996076849</v>
      </c>
      <c r="CA36" s="25">
        <f t="shared" si="71"/>
        <v>760152.89563880116</v>
      </c>
      <c r="CB36" s="184">
        <f t="shared" si="71"/>
        <v>770343.83256347117</v>
      </c>
      <c r="CC36" s="25">
        <f t="shared" si="71"/>
        <v>774952.97605025594</v>
      </c>
      <c r="CD36" s="25">
        <f t="shared" si="71"/>
        <v>773687.44725482713</v>
      </c>
      <c r="CE36" s="25">
        <f t="shared" si="71"/>
        <v>775221.68180917925</v>
      </c>
      <c r="CF36" s="184">
        <f t="shared" si="71"/>
        <v>778292.42664076912</v>
      </c>
      <c r="CG36" s="184">
        <f t="shared" si="71"/>
        <v>788053.94488365867</v>
      </c>
      <c r="CH36" s="5">
        <f t="shared" si="71"/>
        <v>788053.94488365867</v>
      </c>
      <c r="CI36" s="5">
        <v>789859.25954695465</v>
      </c>
      <c r="CJ36" s="5">
        <v>795087.78754627879</v>
      </c>
      <c r="CK36" s="5">
        <f t="shared" si="71"/>
        <v>803785.96888843412</v>
      </c>
      <c r="CL36" s="5">
        <f>+CL6+CL27</f>
        <v>800922.2688051468</v>
      </c>
      <c r="CM36" s="5">
        <f t="shared" ref="CM36:CR36" si="72">+CM6+CM27</f>
        <v>801839.63967773796</v>
      </c>
      <c r="CN36" s="5">
        <f t="shared" si="72"/>
        <v>803941.01700657338</v>
      </c>
      <c r="CO36" s="184">
        <f t="shared" si="72"/>
        <v>802130.7049508678</v>
      </c>
      <c r="CP36" s="184">
        <f t="shared" si="72"/>
        <v>804250.53327156487</v>
      </c>
      <c r="CQ36" s="184">
        <f t="shared" si="72"/>
        <v>804808.27774727193</v>
      </c>
      <c r="CR36" s="184">
        <f t="shared" si="72"/>
        <v>810165.13868370058</v>
      </c>
      <c r="CS36" s="25">
        <v>815659.14886112569</v>
      </c>
      <c r="CT36" s="193">
        <f t="shared" ref="CT36:CV36" si="73">+CT6+CT27</f>
        <v>839143.11775557662</v>
      </c>
      <c r="CU36" s="25">
        <f t="shared" si="73"/>
        <v>839115.67486627749</v>
      </c>
      <c r="CV36" s="25">
        <f t="shared" si="73"/>
        <v>841910.65775414475</v>
      </c>
      <c r="CW36" s="25">
        <f>+CW6+CW27</f>
        <v>867316.33716661984</v>
      </c>
      <c r="CX36" s="193">
        <f>+CX6+CX27</f>
        <v>907214.91777804773</v>
      </c>
      <c r="CY36" s="25">
        <f>+CY6+CY27</f>
        <v>913648.7042318387</v>
      </c>
      <c r="CZ36" s="193">
        <f>+CZ6+CZ27</f>
        <v>927530.35562003101</v>
      </c>
      <c r="DA36" s="147">
        <f t="shared" ref="DA36" si="74">+DA6+DA27</f>
        <v>929375.25172304478</v>
      </c>
    </row>
    <row r="37" spans="1:105" x14ac:dyDescent="0.25">
      <c r="A37" s="185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3"/>
      <c r="BY37" s="13"/>
      <c r="BZ37" s="13"/>
      <c r="CA37" s="13"/>
      <c r="CB37" s="13"/>
      <c r="CC37" s="13"/>
      <c r="CD37" s="13"/>
      <c r="CE37" s="13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3"/>
      <c r="CT37" s="13"/>
      <c r="CU37" s="13"/>
      <c r="CV37" s="13"/>
      <c r="CW37" s="13"/>
      <c r="CX37" s="13"/>
      <c r="CY37" s="13"/>
      <c r="CZ37" s="33"/>
      <c r="DA37" s="205"/>
    </row>
    <row r="38" spans="1:105" x14ac:dyDescent="0.25">
      <c r="A38" s="89" t="s">
        <v>149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6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6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38"/>
    </row>
    <row r="39" spans="1:105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8"/>
    </row>
    <row r="40" spans="1:10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5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</row>
    <row r="42" spans="1:105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</row>
    <row r="43" spans="1:105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</row>
    <row r="44" spans="1:105" hidden="1" x14ac:dyDescent="0.25">
      <c r="A44" s="201" t="s">
        <v>73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75">SUM(BV46:BV49)</f>
        <v>2160.0068589623584</v>
      </c>
      <c r="BW44" s="38">
        <f t="shared" si="75"/>
        <v>2219.1985109953625</v>
      </c>
      <c r="BX44" s="2">
        <f t="shared" si="75"/>
        <v>2164.6988258074521</v>
      </c>
      <c r="BY44" s="145">
        <f t="shared" si="75"/>
        <v>2172.5397747776724</v>
      </c>
      <c r="BZ44" s="145">
        <f t="shared" si="75"/>
        <v>2187.8276525033493</v>
      </c>
      <c r="CA44" s="145">
        <f t="shared" si="75"/>
        <v>2228.1649936132799</v>
      </c>
      <c r="CB44" s="145">
        <f t="shared" si="75"/>
        <v>2237.0481621045037</v>
      </c>
      <c r="CC44" s="145">
        <f t="shared" si="75"/>
        <v>2197.481394024051</v>
      </c>
      <c r="CD44" s="145">
        <f t="shared" si="75"/>
        <v>2230.6082525680445</v>
      </c>
      <c r="CE44" s="145">
        <f t="shared" si="75"/>
        <v>2263.9610502944261</v>
      </c>
      <c r="CF44" s="8">
        <f t="shared" si="75"/>
        <v>2234.2391712084341</v>
      </c>
      <c r="CG44" s="38">
        <f t="shared" si="75"/>
        <v>2066.9674665502985</v>
      </c>
      <c r="CH44" s="38">
        <f t="shared" ref="CH44" si="76">SUM(CH46:CH49)</f>
        <v>2020.8569614304711</v>
      </c>
      <c r="CI44" s="38">
        <f t="shared" si="75"/>
        <v>2020.8569614304711</v>
      </c>
    </row>
    <row r="45" spans="1:105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</row>
    <row r="46" spans="1:105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</row>
    <row r="47" spans="1:105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</row>
    <row r="48" spans="1:105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</row>
    <row r="49" spans="1:8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</row>
    <row r="50" spans="1:8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</row>
    <row r="51" spans="1:87" hidden="1" x14ac:dyDescent="0.25">
      <c r="A51" s="69" t="s">
        <v>2</v>
      </c>
      <c r="B51" s="32">
        <f t="shared" ref="B51:BF51" si="77">SUM(B53:B55)</f>
        <v>43.162834308408641</v>
      </c>
      <c r="C51" s="32">
        <f t="shared" si="77"/>
        <v>43.09004328755573</v>
      </c>
      <c r="D51" s="32">
        <f t="shared" si="77"/>
        <v>43.006464171832008</v>
      </c>
      <c r="E51" s="32">
        <f t="shared" si="77"/>
        <v>42.693938986791828</v>
      </c>
      <c r="F51" s="32">
        <f t="shared" si="77"/>
        <v>42.787968088987071</v>
      </c>
      <c r="G51" s="32">
        <f t="shared" si="77"/>
        <v>43.617046213551184</v>
      </c>
      <c r="H51" s="32">
        <f t="shared" si="77"/>
        <v>44.510543148173419</v>
      </c>
      <c r="I51" s="32">
        <f t="shared" si="77"/>
        <v>44.616748230831035</v>
      </c>
      <c r="J51" s="32">
        <f t="shared" si="77"/>
        <v>44.591213327824732</v>
      </c>
      <c r="K51" s="32">
        <f t="shared" si="77"/>
        <v>44.323322232724408</v>
      </c>
      <c r="L51" s="32">
        <f t="shared" si="77"/>
        <v>44.585446368528949</v>
      </c>
      <c r="M51" s="32">
        <f t="shared" si="77"/>
        <v>44.893622480387222</v>
      </c>
      <c r="N51" s="32">
        <f t="shared" si="77"/>
        <v>44.871944566258705</v>
      </c>
      <c r="O51" s="32">
        <f t="shared" si="77"/>
        <v>44.949376690672047</v>
      </c>
      <c r="P51" s="32">
        <f t="shared" si="77"/>
        <v>44.84202701176276</v>
      </c>
      <c r="Q51" s="32">
        <f t="shared" si="77"/>
        <v>43.357470858918504</v>
      </c>
      <c r="R51" s="32">
        <f t="shared" si="77"/>
        <v>44.471245944727578</v>
      </c>
      <c r="S51" s="32">
        <f t="shared" si="77"/>
        <v>43.179295255650068</v>
      </c>
      <c r="T51" s="32">
        <f t="shared" si="77"/>
        <v>44.716288734825675</v>
      </c>
      <c r="U51" s="32">
        <f t="shared" si="77"/>
        <v>45.016453965629125</v>
      </c>
      <c r="V51" s="32">
        <f t="shared" si="77"/>
        <v>43.664007855292319</v>
      </c>
      <c r="W51" s="32">
        <f t="shared" si="77"/>
        <v>43.741876883904631</v>
      </c>
      <c r="X51" s="32">
        <f t="shared" si="77"/>
        <v>41.124816904275065</v>
      </c>
      <c r="Y51" s="47">
        <f t="shared" si="77"/>
        <v>41.419937272577457</v>
      </c>
      <c r="Z51" s="77">
        <f t="shared" si="77"/>
        <v>41.360647429391705</v>
      </c>
      <c r="AA51" s="77">
        <f t="shared" si="77"/>
        <v>41.454530479055045</v>
      </c>
      <c r="AB51" s="77">
        <f t="shared" si="77"/>
        <v>41.595065782065731</v>
      </c>
      <c r="AC51" s="77">
        <f t="shared" si="77"/>
        <v>41.609892592809331</v>
      </c>
      <c r="AD51" s="77">
        <f t="shared" si="77"/>
        <v>41.759279485228973</v>
      </c>
      <c r="AE51" s="77">
        <f t="shared" si="77"/>
        <v>41.723963567961832</v>
      </c>
      <c r="AF51" s="77">
        <f t="shared" si="77"/>
        <v>41.575166966167984</v>
      </c>
      <c r="AG51" s="77">
        <f t="shared" si="77"/>
        <v>41.56599884839423</v>
      </c>
      <c r="AH51" s="77">
        <f t="shared" si="77"/>
        <v>41.57560271635198</v>
      </c>
      <c r="AI51" s="77">
        <f t="shared" si="77"/>
        <v>41.404371111408899</v>
      </c>
      <c r="AJ51" s="77">
        <f t="shared" si="77"/>
        <v>41.485159523666283</v>
      </c>
      <c r="AK51" s="77">
        <f t="shared" si="77"/>
        <v>42.61013852285005</v>
      </c>
      <c r="AL51" s="77">
        <f t="shared" si="77"/>
        <v>43.714317436205249</v>
      </c>
      <c r="AM51" s="77">
        <f t="shared" si="77"/>
        <v>41.595065782065731</v>
      </c>
      <c r="AN51" s="77">
        <f t="shared" si="77"/>
        <v>43.460675501122971</v>
      </c>
      <c r="AO51" s="77">
        <f t="shared" si="77"/>
        <v>43.994995248575378</v>
      </c>
      <c r="AP51" s="77">
        <f t="shared" si="77"/>
        <v>43.918250834535051</v>
      </c>
      <c r="AQ51" s="77">
        <f t="shared" si="77"/>
        <v>43.868601880924246</v>
      </c>
      <c r="AR51" s="77">
        <f t="shared" si="77"/>
        <v>43.826834669603137</v>
      </c>
      <c r="AS51" s="77">
        <f t="shared" si="77"/>
        <v>44.542156170683576</v>
      </c>
      <c r="AT51" s="77">
        <f t="shared" si="77"/>
        <v>44.506538028898376</v>
      </c>
      <c r="AU51" s="77">
        <f t="shared" si="77"/>
        <v>44.733646438684744</v>
      </c>
      <c r="AV51" s="77">
        <f t="shared" si="77"/>
        <v>44.848292796151583</v>
      </c>
      <c r="AW51" s="77">
        <f t="shared" si="77"/>
        <v>45.043535161362939</v>
      </c>
      <c r="AX51" s="77">
        <f t="shared" si="77"/>
        <v>45.01504858875176</v>
      </c>
      <c r="AY51" s="77">
        <f t="shared" si="77"/>
        <v>45.364600766493211</v>
      </c>
      <c r="AZ51" s="77">
        <f t="shared" si="77"/>
        <v>44.941131682575111</v>
      </c>
      <c r="BA51" s="77">
        <f t="shared" si="77"/>
        <v>45.252466179173098</v>
      </c>
      <c r="BB51" s="77">
        <f t="shared" si="77"/>
        <v>45.592873697447409</v>
      </c>
      <c r="BC51" s="77">
        <f t="shared" si="77"/>
        <v>46.236794103691309</v>
      </c>
      <c r="BD51" s="77">
        <f t="shared" si="77"/>
        <v>46.062598586721457</v>
      </c>
      <c r="BE51" s="32">
        <f t="shared" si="77"/>
        <v>46.046960295436996</v>
      </c>
      <c r="BF51" s="32">
        <f t="shared" si="77"/>
        <v>45.529064867862004</v>
      </c>
      <c r="BG51" s="77">
        <f t="shared" ref="BG51:BN51" si="78">SUM(BG53:BG55)</f>
        <v>45.607330698404638</v>
      </c>
      <c r="BH51" s="87">
        <f t="shared" si="78"/>
        <v>45.623710343716638</v>
      </c>
      <c r="BI51" s="32">
        <f t="shared" si="78"/>
        <v>44.570405525798343</v>
      </c>
      <c r="BJ51" s="77">
        <f t="shared" si="78"/>
        <v>45.962884940666726</v>
      </c>
      <c r="BK51" s="77">
        <f t="shared" si="78"/>
        <v>46.069609286274741</v>
      </c>
      <c r="BL51" s="77">
        <f t="shared" si="78"/>
        <v>44.713434704498624</v>
      </c>
      <c r="BM51" s="77">
        <f t="shared" si="78"/>
        <v>44.547154104604552</v>
      </c>
      <c r="BN51" s="77">
        <f t="shared" si="78"/>
        <v>43.433615329556062</v>
      </c>
      <c r="BO51" s="77">
        <f t="shared" ref="BO51:BU51" si="79">SUM(BO53:BO56)</f>
        <v>45.976052026889157</v>
      </c>
      <c r="BP51" s="77">
        <f t="shared" si="79"/>
        <v>44.78249098249421</v>
      </c>
      <c r="BQ51" s="48">
        <f t="shared" si="79"/>
        <v>45.84738692889821</v>
      </c>
      <c r="BR51" s="48">
        <f t="shared" si="79"/>
        <v>45.79650051964321</v>
      </c>
      <c r="BS51" s="48">
        <f t="shared" si="79"/>
        <v>45.794087115465587</v>
      </c>
      <c r="BT51" s="48">
        <f t="shared" si="79"/>
        <v>45.8876924631873</v>
      </c>
      <c r="BU51" s="48">
        <f t="shared" si="79"/>
        <v>46.002073434421327</v>
      </c>
      <c r="BV51" s="25">
        <f t="shared" ref="BV51:CI51" si="80">+BV6+BV37</f>
        <v>732609.86471293867</v>
      </c>
      <c r="BW51" s="82">
        <f t="shared" si="80"/>
        <v>727084.99794244976</v>
      </c>
      <c r="BX51" s="81">
        <f t="shared" si="80"/>
        <v>716623.98230872361</v>
      </c>
      <c r="BY51" s="147">
        <f t="shared" si="80"/>
        <v>745031.45500539499</v>
      </c>
      <c r="BZ51" s="147">
        <f t="shared" si="80"/>
        <v>752262.59007828962</v>
      </c>
      <c r="CA51" s="147">
        <f t="shared" si="80"/>
        <v>757959.21506850026</v>
      </c>
      <c r="CB51" s="147">
        <f t="shared" si="80"/>
        <v>768141.40630594443</v>
      </c>
      <c r="CC51" s="147">
        <f t="shared" si="80"/>
        <v>772789.50420167844</v>
      </c>
      <c r="CD51" s="147">
        <f t="shared" si="80"/>
        <v>771682.76021775254</v>
      </c>
      <c r="CE51" s="147">
        <f t="shared" si="80"/>
        <v>773187.02002365864</v>
      </c>
      <c r="CF51" s="26">
        <f t="shared" si="80"/>
        <v>776284.47643297736</v>
      </c>
      <c r="CG51" s="82">
        <f t="shared" si="80"/>
        <v>785986.97741710837</v>
      </c>
      <c r="CH51" s="82">
        <f t="shared" ref="CH51" si="81">+CH6+CH37</f>
        <v>785986.97741710837</v>
      </c>
      <c r="CI51" s="82">
        <f t="shared" si="80"/>
        <v>787839.05554613494</v>
      </c>
    </row>
    <row r="52" spans="1:8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</row>
    <row r="53" spans="1:87" hidden="1" x14ac:dyDescent="0.25">
      <c r="A53" s="64" t="s">
        <v>3</v>
      </c>
      <c r="B53" s="7">
        <f t="shared" ref="B53:K53" si="82">B8/B36*100</f>
        <v>33.835997804045363</v>
      </c>
      <c r="C53" s="7">
        <f t="shared" si="82"/>
        <v>33.732008054191553</v>
      </c>
      <c r="D53" s="7">
        <f t="shared" si="82"/>
        <v>33.703432688319928</v>
      </c>
      <c r="E53" s="7">
        <f t="shared" si="82"/>
        <v>33.456511390643087</v>
      </c>
      <c r="F53" s="7">
        <f t="shared" si="82"/>
        <v>33.577039016257977</v>
      </c>
      <c r="G53" s="7">
        <f t="shared" si="82"/>
        <v>34.427642179091656</v>
      </c>
      <c r="H53" s="7">
        <f t="shared" si="82"/>
        <v>35.472257073067368</v>
      </c>
      <c r="I53" s="7">
        <f t="shared" si="82"/>
        <v>35.58394794241137</v>
      </c>
      <c r="J53" s="7">
        <f t="shared" si="82"/>
        <v>35.651683774280549</v>
      </c>
      <c r="K53" s="7">
        <f t="shared" si="82"/>
        <v>35.441740019500763</v>
      </c>
      <c r="L53" s="7">
        <f t="shared" ref="L53:AQ53" si="83">L8/L36*100</f>
        <v>35.633098648052041</v>
      </c>
      <c r="M53" s="7">
        <f t="shared" si="83"/>
        <v>35.966836300507495</v>
      </c>
      <c r="N53" s="7">
        <f t="shared" si="83"/>
        <v>36.165541073804455</v>
      </c>
      <c r="O53" s="7">
        <f t="shared" si="83"/>
        <v>36.250809938829178</v>
      </c>
      <c r="P53" s="7">
        <f t="shared" si="83"/>
        <v>36.115063929434115</v>
      </c>
      <c r="Q53" s="7">
        <f t="shared" si="83"/>
        <v>35.328135021259499</v>
      </c>
      <c r="R53" s="7">
        <f t="shared" si="83"/>
        <v>35.852317221214932</v>
      </c>
      <c r="S53" s="7">
        <f t="shared" si="83"/>
        <v>35.250559932770827</v>
      </c>
      <c r="T53" s="7">
        <f t="shared" si="83"/>
        <v>36.387408005975153</v>
      </c>
      <c r="U53" s="7">
        <f t="shared" si="83"/>
        <v>36.703344528713295</v>
      </c>
      <c r="V53" s="7">
        <f t="shared" si="83"/>
        <v>35.912263070870516</v>
      </c>
      <c r="W53" s="7">
        <f t="shared" si="83"/>
        <v>36.012354618630091</v>
      </c>
      <c r="X53" s="7">
        <f t="shared" si="83"/>
        <v>33.888525897097601</v>
      </c>
      <c r="Y53" s="8">
        <f t="shared" si="83"/>
        <v>34.18439399232755</v>
      </c>
      <c r="Z53" s="2">
        <f t="shared" si="83"/>
        <v>34.136882019023659</v>
      </c>
      <c r="AA53" s="2">
        <f t="shared" si="83"/>
        <v>34.278509729724888</v>
      </c>
      <c r="AB53" s="2">
        <f t="shared" si="83"/>
        <v>34.434273259289505</v>
      </c>
      <c r="AC53" s="2">
        <f t="shared" si="83"/>
        <v>34.455743406355602</v>
      </c>
      <c r="AD53" s="2">
        <f t="shared" si="83"/>
        <v>34.600568868340062</v>
      </c>
      <c r="AE53" s="2">
        <f t="shared" si="83"/>
        <v>34.585831540948</v>
      </c>
      <c r="AF53" s="2">
        <f t="shared" si="83"/>
        <v>34.424496245795119</v>
      </c>
      <c r="AG53" s="2">
        <f t="shared" si="83"/>
        <v>34.454796482269579</v>
      </c>
      <c r="AH53" s="2">
        <f t="shared" si="83"/>
        <v>34.434016775794937</v>
      </c>
      <c r="AI53" s="2">
        <f t="shared" si="83"/>
        <v>34.251070384441661</v>
      </c>
      <c r="AJ53" s="2">
        <f t="shared" si="83"/>
        <v>34.337738561740203</v>
      </c>
      <c r="AK53" s="2">
        <f t="shared" si="83"/>
        <v>35.597210983960956</v>
      </c>
      <c r="AL53" s="2">
        <f t="shared" si="83"/>
        <v>36.893073366232933</v>
      </c>
      <c r="AM53" s="2">
        <f t="shared" si="83"/>
        <v>34.434273259289505</v>
      </c>
      <c r="AN53" s="2">
        <f t="shared" si="83"/>
        <v>36.705936762842811</v>
      </c>
      <c r="AO53" s="2">
        <f t="shared" si="83"/>
        <v>37.313871618468234</v>
      </c>
      <c r="AP53" s="2">
        <f t="shared" si="83"/>
        <v>37.201576182020226</v>
      </c>
      <c r="AQ53" s="2">
        <f t="shared" si="83"/>
        <v>37.181753432589076</v>
      </c>
      <c r="AR53" s="2">
        <f t="shared" ref="AR53:BU53" si="84">AR8/AR36*100</f>
        <v>37.142152786323145</v>
      </c>
      <c r="AS53" s="2">
        <f t="shared" si="84"/>
        <v>38.012622431404701</v>
      </c>
      <c r="AT53" s="2">
        <f t="shared" si="84"/>
        <v>38.008643123050739</v>
      </c>
      <c r="AU53" s="2">
        <f t="shared" si="84"/>
        <v>38.308752647289189</v>
      </c>
      <c r="AV53" s="2">
        <f t="shared" si="84"/>
        <v>38.489805472793634</v>
      </c>
      <c r="AW53" s="2">
        <f t="shared" si="84"/>
        <v>38.730124602918153</v>
      </c>
      <c r="AX53" s="2">
        <f t="shared" si="84"/>
        <v>38.729716723826996</v>
      </c>
      <c r="AY53" s="2">
        <f t="shared" si="84"/>
        <v>39.150961651290203</v>
      </c>
      <c r="AZ53" s="2">
        <f t="shared" si="84"/>
        <v>38.743402213551065</v>
      </c>
      <c r="BA53" s="2">
        <f t="shared" si="84"/>
        <v>39.088582050775251</v>
      </c>
      <c r="BB53" s="2">
        <f t="shared" si="84"/>
        <v>39.442452911715868</v>
      </c>
      <c r="BC53" s="2">
        <f t="shared" si="84"/>
        <v>40.158017874543063</v>
      </c>
      <c r="BD53" s="2">
        <f t="shared" si="84"/>
        <v>39.952738371065848</v>
      </c>
      <c r="BE53" s="7">
        <f t="shared" si="84"/>
        <v>39.943134030077765</v>
      </c>
      <c r="BF53" s="7">
        <f t="shared" si="84"/>
        <v>39.39608417152489</v>
      </c>
      <c r="BG53" s="2">
        <f t="shared" si="84"/>
        <v>39.468365219603967</v>
      </c>
      <c r="BH53" s="6">
        <f t="shared" si="84"/>
        <v>39.510978623000462</v>
      </c>
      <c r="BI53" s="7">
        <f t="shared" si="84"/>
        <v>38.668254057801782</v>
      </c>
      <c r="BJ53" s="2">
        <f t="shared" si="84"/>
        <v>39.914332232814942</v>
      </c>
      <c r="BK53" s="2">
        <f t="shared" si="84"/>
        <v>40.018232990327789</v>
      </c>
      <c r="BL53" s="2">
        <f t="shared" si="84"/>
        <v>38.835549000408939</v>
      </c>
      <c r="BM53" s="2">
        <f t="shared" si="84"/>
        <v>38.635513992824741</v>
      </c>
      <c r="BN53" s="2">
        <f t="shared" si="84"/>
        <v>37.651329053736568</v>
      </c>
      <c r="BO53" s="2">
        <f t="shared" si="84"/>
        <v>37.845684966207337</v>
      </c>
      <c r="BP53" s="2">
        <f t="shared" si="84"/>
        <v>38.904964588744875</v>
      </c>
      <c r="BQ53" s="38">
        <f t="shared" si="84"/>
        <v>37.781542526236613</v>
      </c>
      <c r="BR53" s="38">
        <f t="shared" si="84"/>
        <v>37.651557874275483</v>
      </c>
      <c r="BS53" s="38">
        <f t="shared" si="84"/>
        <v>37.672394969946872</v>
      </c>
      <c r="BT53" s="38">
        <f t="shared" si="84"/>
        <v>37.811333607344793</v>
      </c>
      <c r="BU53" s="38">
        <f t="shared" si="84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</row>
    <row r="54" spans="1:87" ht="18.75" hidden="1" thickBot="1" x14ac:dyDescent="0.3">
      <c r="A54" s="64" t="s">
        <v>14</v>
      </c>
      <c r="B54" s="37">
        <f t="shared" ref="B54:K54" si="85">B29/B36*100</f>
        <v>0</v>
      </c>
      <c r="C54" s="37">
        <f t="shared" si="85"/>
        <v>0</v>
      </c>
      <c r="D54" s="37">
        <f t="shared" si="85"/>
        <v>0</v>
      </c>
      <c r="E54" s="37">
        <f t="shared" si="85"/>
        <v>0</v>
      </c>
      <c r="F54" s="37">
        <f t="shared" si="85"/>
        <v>0</v>
      </c>
      <c r="G54" s="37">
        <f t="shared" si="85"/>
        <v>0</v>
      </c>
      <c r="H54" s="37">
        <f t="shared" si="85"/>
        <v>0</v>
      </c>
      <c r="I54" s="37">
        <f t="shared" si="85"/>
        <v>0</v>
      </c>
      <c r="J54" s="37">
        <f t="shared" si="85"/>
        <v>0</v>
      </c>
      <c r="K54" s="37">
        <f t="shared" si="85"/>
        <v>0</v>
      </c>
      <c r="L54" s="37">
        <f t="shared" ref="L54:AQ54" si="86">L29/L36*100</f>
        <v>0</v>
      </c>
      <c r="M54" s="37">
        <f t="shared" si="86"/>
        <v>0</v>
      </c>
      <c r="N54" s="37">
        <f t="shared" si="86"/>
        <v>0</v>
      </c>
      <c r="O54" s="37">
        <f t="shared" si="86"/>
        <v>0</v>
      </c>
      <c r="P54" s="37">
        <f t="shared" si="86"/>
        <v>0</v>
      </c>
      <c r="Q54" s="37">
        <f t="shared" si="86"/>
        <v>0</v>
      </c>
      <c r="R54" s="37">
        <f t="shared" si="86"/>
        <v>0</v>
      </c>
      <c r="S54" s="37">
        <f t="shared" si="86"/>
        <v>0</v>
      </c>
      <c r="T54" s="37">
        <f t="shared" si="86"/>
        <v>0</v>
      </c>
      <c r="U54" s="37">
        <f t="shared" si="86"/>
        <v>0</v>
      </c>
      <c r="V54" s="37">
        <f t="shared" si="86"/>
        <v>0</v>
      </c>
      <c r="W54" s="37">
        <f t="shared" si="86"/>
        <v>0</v>
      </c>
      <c r="X54" s="37">
        <f t="shared" si="86"/>
        <v>0</v>
      </c>
      <c r="Y54" s="34">
        <f t="shared" si="86"/>
        <v>0</v>
      </c>
      <c r="Z54" s="34">
        <f t="shared" si="86"/>
        <v>0</v>
      </c>
      <c r="AA54" s="34">
        <f t="shared" si="86"/>
        <v>0</v>
      </c>
      <c r="AB54" s="34">
        <f t="shared" si="86"/>
        <v>0</v>
      </c>
      <c r="AC54" s="34">
        <f t="shared" si="86"/>
        <v>0</v>
      </c>
      <c r="AD54" s="34">
        <f t="shared" si="86"/>
        <v>0</v>
      </c>
      <c r="AE54" s="34">
        <f t="shared" si="86"/>
        <v>0</v>
      </c>
      <c r="AF54" s="34">
        <f t="shared" si="86"/>
        <v>0</v>
      </c>
      <c r="AG54" s="34">
        <f t="shared" si="86"/>
        <v>0</v>
      </c>
      <c r="AH54" s="34">
        <f t="shared" si="86"/>
        <v>0</v>
      </c>
      <c r="AI54" s="34">
        <f t="shared" si="86"/>
        <v>0</v>
      </c>
      <c r="AJ54" s="34">
        <f t="shared" si="86"/>
        <v>0</v>
      </c>
      <c r="AK54" s="34">
        <f t="shared" si="86"/>
        <v>0</v>
      </c>
      <c r="AL54" s="34">
        <f t="shared" si="86"/>
        <v>0</v>
      </c>
      <c r="AM54" s="34">
        <f t="shared" si="86"/>
        <v>0</v>
      </c>
      <c r="AN54" s="34">
        <f t="shared" si="86"/>
        <v>0</v>
      </c>
      <c r="AO54" s="34">
        <f t="shared" si="86"/>
        <v>0</v>
      </c>
      <c r="AP54" s="34">
        <f t="shared" si="86"/>
        <v>0</v>
      </c>
      <c r="AQ54" s="34">
        <f t="shared" si="86"/>
        <v>0</v>
      </c>
      <c r="AR54" s="34">
        <f t="shared" ref="AR54:BU54" si="87">AR29/AR36*100</f>
        <v>0</v>
      </c>
      <c r="AS54" s="34">
        <f t="shared" si="87"/>
        <v>0</v>
      </c>
      <c r="AT54" s="34">
        <f t="shared" si="87"/>
        <v>0</v>
      </c>
      <c r="AU54" s="34">
        <f t="shared" si="87"/>
        <v>0</v>
      </c>
      <c r="AV54" s="34">
        <f t="shared" si="87"/>
        <v>0</v>
      </c>
      <c r="AW54" s="34">
        <f t="shared" si="87"/>
        <v>0</v>
      </c>
      <c r="AX54" s="34">
        <f t="shared" si="87"/>
        <v>0</v>
      </c>
      <c r="AY54" s="34">
        <f t="shared" si="87"/>
        <v>0</v>
      </c>
      <c r="AZ54" s="34">
        <f t="shared" si="87"/>
        <v>0</v>
      </c>
      <c r="BA54" s="34">
        <f t="shared" si="87"/>
        <v>0</v>
      </c>
      <c r="BB54" s="34">
        <f t="shared" si="87"/>
        <v>0</v>
      </c>
      <c r="BC54" s="34">
        <f t="shared" si="87"/>
        <v>0</v>
      </c>
      <c r="BD54" s="34">
        <f t="shared" si="87"/>
        <v>0</v>
      </c>
      <c r="BE54" s="36">
        <f t="shared" si="87"/>
        <v>0</v>
      </c>
      <c r="BF54" s="36">
        <f t="shared" si="87"/>
        <v>0</v>
      </c>
      <c r="BG54" s="34">
        <f t="shared" si="87"/>
        <v>0</v>
      </c>
      <c r="BH54" s="37">
        <f t="shared" si="87"/>
        <v>0</v>
      </c>
      <c r="BI54" s="36">
        <f t="shared" si="87"/>
        <v>0</v>
      </c>
      <c r="BJ54" s="34">
        <f t="shared" si="87"/>
        <v>0</v>
      </c>
      <c r="BK54" s="34">
        <f t="shared" si="87"/>
        <v>0</v>
      </c>
      <c r="BL54" s="34">
        <f t="shared" si="87"/>
        <v>0</v>
      </c>
      <c r="BM54" s="34">
        <f t="shared" si="87"/>
        <v>0</v>
      </c>
      <c r="BN54" s="34">
        <f t="shared" si="87"/>
        <v>0</v>
      </c>
      <c r="BO54" s="34">
        <f t="shared" si="87"/>
        <v>0</v>
      </c>
      <c r="BP54" s="34">
        <f t="shared" si="87"/>
        <v>0</v>
      </c>
      <c r="BQ54" s="43">
        <f t="shared" si="87"/>
        <v>0</v>
      </c>
      <c r="BR54" s="43">
        <f t="shared" si="87"/>
        <v>0</v>
      </c>
      <c r="BS54" s="43">
        <f t="shared" si="87"/>
        <v>0</v>
      </c>
      <c r="BT54" s="43">
        <f t="shared" si="87"/>
        <v>0</v>
      </c>
      <c r="BU54" s="43">
        <f t="shared" si="87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</row>
    <row r="55" spans="1:87" hidden="1" x14ac:dyDescent="0.25">
      <c r="A55" s="64" t="s">
        <v>115</v>
      </c>
      <c r="B55" s="7">
        <f t="shared" ref="B55:K55" si="88">(+B11+B30)/B36*100</f>
        <v>9.3268365043632784</v>
      </c>
      <c r="C55" s="7">
        <f t="shared" si="88"/>
        <v>9.3580352333641788</v>
      </c>
      <c r="D55" s="7">
        <f t="shared" si="88"/>
        <v>9.3030314835120773</v>
      </c>
      <c r="E55" s="7">
        <f t="shared" si="88"/>
        <v>9.2374275961487431</v>
      </c>
      <c r="F55" s="7">
        <f t="shared" si="88"/>
        <v>9.2109290727290958</v>
      </c>
      <c r="G55" s="7">
        <f t="shared" si="88"/>
        <v>9.18940403445953</v>
      </c>
      <c r="H55" s="7">
        <f t="shared" si="88"/>
        <v>9.0382860751060523</v>
      </c>
      <c r="I55" s="7">
        <f t="shared" si="88"/>
        <v>9.0328002884196632</v>
      </c>
      <c r="J55" s="7">
        <f t="shared" si="88"/>
        <v>8.939529553544185</v>
      </c>
      <c r="K55" s="7">
        <f t="shared" si="88"/>
        <v>8.8815822132236413</v>
      </c>
      <c r="L55" s="7">
        <f t="shared" ref="L55:AQ55" si="89">(+L11+L30)/L36*100</f>
        <v>8.9523477204769097</v>
      </c>
      <c r="M55" s="7">
        <f t="shared" si="89"/>
        <v>8.9267861798797234</v>
      </c>
      <c r="N55" s="7">
        <f t="shared" si="89"/>
        <v>8.7064034924542497</v>
      </c>
      <c r="O55" s="7">
        <f t="shared" si="89"/>
        <v>8.6985667518428684</v>
      </c>
      <c r="P55" s="7">
        <f t="shared" si="89"/>
        <v>8.7269630823286448</v>
      </c>
      <c r="Q55" s="7">
        <f t="shared" si="89"/>
        <v>8.0293358376590032</v>
      </c>
      <c r="R55" s="7">
        <f t="shared" si="89"/>
        <v>8.6189287235126457</v>
      </c>
      <c r="S55" s="7">
        <f t="shared" si="89"/>
        <v>7.9287353228792403</v>
      </c>
      <c r="T55" s="7">
        <f t="shared" si="89"/>
        <v>8.3288807288505229</v>
      </c>
      <c r="U55" s="7">
        <f t="shared" si="89"/>
        <v>8.3131094369158269</v>
      </c>
      <c r="V55" s="7">
        <f t="shared" si="89"/>
        <v>7.7517447844218035</v>
      </c>
      <c r="W55" s="7">
        <f t="shared" si="89"/>
        <v>7.7295222652745412</v>
      </c>
      <c r="X55" s="7">
        <f t="shared" si="89"/>
        <v>7.2362910071774627</v>
      </c>
      <c r="Y55" s="8">
        <f t="shared" si="89"/>
        <v>7.235543280249904</v>
      </c>
      <c r="Z55" s="2">
        <f t="shared" si="89"/>
        <v>7.2237654103680464</v>
      </c>
      <c r="AA55" s="2">
        <f t="shared" si="89"/>
        <v>7.1760207493301573</v>
      </c>
      <c r="AB55" s="2">
        <f t="shared" si="89"/>
        <v>7.1607925227762284</v>
      </c>
      <c r="AC55" s="2">
        <f t="shared" si="89"/>
        <v>7.1541491864537328</v>
      </c>
      <c r="AD55" s="2">
        <f t="shared" si="89"/>
        <v>7.1587106168889081</v>
      </c>
      <c r="AE55" s="2">
        <f t="shared" si="89"/>
        <v>7.1381320270138282</v>
      </c>
      <c r="AF55" s="2">
        <f t="shared" si="89"/>
        <v>7.1506707203728688</v>
      </c>
      <c r="AG55" s="2">
        <f t="shared" si="89"/>
        <v>7.1112023661246475</v>
      </c>
      <c r="AH55" s="2">
        <f t="shared" si="89"/>
        <v>7.1415859405570465</v>
      </c>
      <c r="AI55" s="2">
        <f t="shared" si="89"/>
        <v>7.1533007269672408</v>
      </c>
      <c r="AJ55" s="2">
        <f t="shared" si="89"/>
        <v>7.1474209619260822</v>
      </c>
      <c r="AK55" s="2">
        <f t="shared" si="89"/>
        <v>7.0129275388890964</v>
      </c>
      <c r="AL55" s="2">
        <f t="shared" si="89"/>
        <v>6.8212440699723151</v>
      </c>
      <c r="AM55" s="2">
        <f t="shared" si="89"/>
        <v>7.1607925227762284</v>
      </c>
      <c r="AN55" s="2">
        <f t="shared" si="89"/>
        <v>6.7547387382801611</v>
      </c>
      <c r="AO55" s="2">
        <f t="shared" si="89"/>
        <v>6.6811236301071473</v>
      </c>
      <c r="AP55" s="2">
        <f t="shared" si="89"/>
        <v>6.7166746525148255</v>
      </c>
      <c r="AQ55" s="2">
        <f t="shared" si="89"/>
        <v>6.6868484483351693</v>
      </c>
      <c r="AR55" s="2">
        <f t="shared" ref="AR55:BU55" si="90">(+AR11+AR30)/AR36*100</f>
        <v>6.6846818832799899</v>
      </c>
      <c r="AS55" s="2">
        <f t="shared" si="90"/>
        <v>6.5295337392788744</v>
      </c>
      <c r="AT55" s="2">
        <f t="shared" si="90"/>
        <v>6.4978949058476374</v>
      </c>
      <c r="AU55" s="2">
        <f t="shared" si="90"/>
        <v>6.4248937913955553</v>
      </c>
      <c r="AV55" s="2">
        <f t="shared" si="90"/>
        <v>6.3584873233579486</v>
      </c>
      <c r="AW55" s="2">
        <f t="shared" si="90"/>
        <v>6.313410558444783</v>
      </c>
      <c r="AX55" s="2">
        <f t="shared" si="90"/>
        <v>6.2853318649247623</v>
      </c>
      <c r="AY55" s="2">
        <f t="shared" si="90"/>
        <v>6.2136391152030086</v>
      </c>
      <c r="AZ55" s="2">
        <f t="shared" si="90"/>
        <v>6.1977294690240452</v>
      </c>
      <c r="BA55" s="2">
        <f t="shared" si="90"/>
        <v>6.1638841283978465</v>
      </c>
      <c r="BB55" s="2">
        <f t="shared" si="90"/>
        <v>6.1504207857315425</v>
      </c>
      <c r="BC55" s="2">
        <f t="shared" si="90"/>
        <v>6.0787762291482457</v>
      </c>
      <c r="BD55" s="2">
        <f t="shared" si="90"/>
        <v>6.1098602156556101</v>
      </c>
      <c r="BE55" s="7">
        <f t="shared" si="90"/>
        <v>6.1038262653592303</v>
      </c>
      <c r="BF55" s="7">
        <f t="shared" si="90"/>
        <v>6.1329806963371141</v>
      </c>
      <c r="BG55" s="2">
        <f t="shared" si="90"/>
        <v>6.1389654788006682</v>
      </c>
      <c r="BH55" s="6">
        <f t="shared" si="90"/>
        <v>6.1127317207161758</v>
      </c>
      <c r="BI55" s="7">
        <f t="shared" si="90"/>
        <v>5.9021514679965588</v>
      </c>
      <c r="BJ55" s="2">
        <f t="shared" si="90"/>
        <v>6.0485527078517869</v>
      </c>
      <c r="BK55" s="2">
        <f t="shared" si="90"/>
        <v>6.0513762959469517</v>
      </c>
      <c r="BL55" s="2">
        <f t="shared" si="90"/>
        <v>5.8778857040896844</v>
      </c>
      <c r="BM55" s="2">
        <f t="shared" si="90"/>
        <v>5.9116401117798096</v>
      </c>
      <c r="BN55" s="2">
        <f t="shared" si="90"/>
        <v>5.7822862758194926</v>
      </c>
      <c r="BO55" s="2">
        <f t="shared" si="90"/>
        <v>5.7627714314926148</v>
      </c>
      <c r="BP55" s="2">
        <f t="shared" si="90"/>
        <v>5.8774690674629007</v>
      </c>
      <c r="BQ55" s="38">
        <f t="shared" si="90"/>
        <v>5.7386922066706267</v>
      </c>
      <c r="BR55" s="38">
        <f t="shared" si="90"/>
        <v>5.7540883908147267</v>
      </c>
      <c r="BS55" s="38">
        <f t="shared" si="90"/>
        <v>5.7569998645351204</v>
      </c>
      <c r="BT55" s="38">
        <f t="shared" si="90"/>
        <v>5.7237663261161682</v>
      </c>
      <c r="BU55" s="38">
        <f t="shared" si="90"/>
        <v>5.6833297253845174</v>
      </c>
    </row>
    <row r="56" spans="1:8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91">+N12*100/N36</f>
        <v>0</v>
      </c>
      <c r="O56" s="7">
        <f t="shared" si="91"/>
        <v>0</v>
      </c>
      <c r="P56" s="7">
        <f t="shared" si="91"/>
        <v>0</v>
      </c>
      <c r="Q56" s="7">
        <f t="shared" si="91"/>
        <v>0</v>
      </c>
      <c r="R56" s="7">
        <f t="shared" si="91"/>
        <v>0</v>
      </c>
      <c r="S56" s="7">
        <f t="shared" si="91"/>
        <v>0</v>
      </c>
      <c r="T56" s="7">
        <f t="shared" si="91"/>
        <v>0</v>
      </c>
      <c r="U56" s="7">
        <f t="shared" si="91"/>
        <v>0</v>
      </c>
      <c r="V56" s="7">
        <f t="shared" si="91"/>
        <v>0</v>
      </c>
      <c r="W56" s="7">
        <f t="shared" si="91"/>
        <v>0</v>
      </c>
      <c r="X56" s="7">
        <f t="shared" si="91"/>
        <v>0</v>
      </c>
      <c r="Y56" s="7">
        <f t="shared" si="91"/>
        <v>0</v>
      </c>
      <c r="Z56" s="7">
        <f t="shared" si="91"/>
        <v>0</v>
      </c>
      <c r="AA56" s="7">
        <f t="shared" si="91"/>
        <v>0</v>
      </c>
      <c r="AB56" s="7">
        <f t="shared" si="91"/>
        <v>0</v>
      </c>
      <c r="AC56" s="7">
        <f t="shared" si="91"/>
        <v>0</v>
      </c>
      <c r="AD56" s="7">
        <f t="shared" si="91"/>
        <v>0</v>
      </c>
      <c r="AE56" s="7">
        <f t="shared" si="91"/>
        <v>0</v>
      </c>
      <c r="AF56" s="7">
        <f t="shared" si="91"/>
        <v>0</v>
      </c>
      <c r="AG56" s="7">
        <f t="shared" si="91"/>
        <v>0</v>
      </c>
      <c r="AH56" s="7">
        <f t="shared" si="91"/>
        <v>0</v>
      </c>
      <c r="AI56" s="7">
        <f t="shared" si="91"/>
        <v>0</v>
      </c>
      <c r="AJ56" s="7">
        <f t="shared" si="91"/>
        <v>0</v>
      </c>
      <c r="AK56" s="7">
        <f t="shared" si="91"/>
        <v>0</v>
      </c>
      <c r="AL56" s="7">
        <f t="shared" si="91"/>
        <v>0</v>
      </c>
      <c r="AM56" s="7">
        <f t="shared" si="91"/>
        <v>0</v>
      </c>
      <c r="AN56" s="7">
        <f t="shared" si="91"/>
        <v>0</v>
      </c>
      <c r="AO56" s="7">
        <f t="shared" si="91"/>
        <v>0</v>
      </c>
      <c r="AP56" s="7">
        <f t="shared" si="91"/>
        <v>0</v>
      </c>
      <c r="AQ56" s="7">
        <f t="shared" si="91"/>
        <v>0</v>
      </c>
      <c r="AR56" s="7">
        <f t="shared" si="91"/>
        <v>0</v>
      </c>
      <c r="AS56" s="7">
        <f t="shared" si="91"/>
        <v>0</v>
      </c>
      <c r="AT56" s="7">
        <f t="shared" si="91"/>
        <v>0</v>
      </c>
      <c r="AU56" s="7">
        <f t="shared" si="91"/>
        <v>0</v>
      </c>
      <c r="AV56" s="7">
        <f t="shared" si="91"/>
        <v>0</v>
      </c>
      <c r="AW56" s="7">
        <f t="shared" si="91"/>
        <v>0</v>
      </c>
      <c r="AX56" s="7">
        <f t="shared" si="91"/>
        <v>0</v>
      </c>
      <c r="AY56" s="7">
        <f t="shared" si="91"/>
        <v>0</v>
      </c>
      <c r="AZ56" s="7">
        <f t="shared" si="91"/>
        <v>0</v>
      </c>
      <c r="BA56" s="7">
        <f t="shared" si="91"/>
        <v>0</v>
      </c>
      <c r="BB56" s="7">
        <f t="shared" si="91"/>
        <v>0</v>
      </c>
      <c r="BC56" s="7">
        <f t="shared" si="91"/>
        <v>0</v>
      </c>
      <c r="BD56" s="7">
        <f t="shared" si="91"/>
        <v>0</v>
      </c>
      <c r="BE56" s="7">
        <f t="shared" si="91"/>
        <v>0</v>
      </c>
      <c r="BF56" s="7">
        <f t="shared" si="91"/>
        <v>0</v>
      </c>
      <c r="BG56" s="7">
        <f t="shared" si="91"/>
        <v>0</v>
      </c>
      <c r="BH56" s="36">
        <f t="shared" si="91"/>
        <v>0</v>
      </c>
      <c r="BI56" s="7"/>
      <c r="BJ56" s="2"/>
      <c r="BK56" s="2"/>
      <c r="BL56" s="2"/>
      <c r="BM56" s="2"/>
      <c r="BN56" s="2"/>
      <c r="BO56" s="2">
        <f t="shared" ref="BO56:BU56" si="92">+BO12*100/BO36</f>
        <v>2.3675956291892049</v>
      </c>
      <c r="BP56" s="2">
        <f t="shared" si="92"/>
        <v>5.7326286437780199E-5</v>
      </c>
      <c r="BQ56" s="38">
        <f t="shared" si="92"/>
        <v>2.3271521959909687</v>
      </c>
      <c r="BR56" s="38">
        <f t="shared" si="92"/>
        <v>2.3908542545529983</v>
      </c>
      <c r="BS56" s="38">
        <f t="shared" si="92"/>
        <v>2.3646922809835988</v>
      </c>
      <c r="BT56" s="38">
        <f t="shared" si="92"/>
        <v>2.3525925297263361</v>
      </c>
      <c r="BU56" s="38">
        <f t="shared" si="92"/>
        <v>2.3455053963149504</v>
      </c>
    </row>
    <row r="57" spans="1:8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</row>
    <row r="58" spans="1:87" hidden="1" x14ac:dyDescent="0.25">
      <c r="A58" s="69" t="s">
        <v>4</v>
      </c>
      <c r="B58" s="32">
        <f t="shared" ref="B58:BF58" si="93">SUM(B60:B63)</f>
        <v>15.887401077345352</v>
      </c>
      <c r="C58" s="32">
        <f t="shared" si="93"/>
        <v>15.921742775413508</v>
      </c>
      <c r="D58" s="32">
        <f t="shared" si="93"/>
        <v>15.824254385330828</v>
      </c>
      <c r="E58" s="32">
        <f t="shared" si="93"/>
        <v>15.728618814074782</v>
      </c>
      <c r="F58" s="32">
        <f t="shared" si="93"/>
        <v>15.672846316019193</v>
      </c>
      <c r="G58" s="32">
        <f t="shared" si="93"/>
        <v>15.52234511640795</v>
      </c>
      <c r="H58" s="32">
        <f t="shared" si="93"/>
        <v>15.264533924040826</v>
      </c>
      <c r="I58" s="32">
        <f t="shared" si="93"/>
        <v>15.253322739116834</v>
      </c>
      <c r="J58" s="32">
        <f t="shared" si="93"/>
        <v>15.057034056498081</v>
      </c>
      <c r="K58" s="32">
        <f t="shared" si="93"/>
        <v>14.934754334738061</v>
      </c>
      <c r="L58" s="32">
        <f t="shared" si="93"/>
        <v>15.042307909861131</v>
      </c>
      <c r="M58" s="32">
        <f t="shared" si="93"/>
        <v>14.84927950608925</v>
      </c>
      <c r="N58" s="32" t="e">
        <f t="shared" si="93"/>
        <v>#VALUE!</v>
      </c>
      <c r="O58" s="32" t="e">
        <f t="shared" si="93"/>
        <v>#VALUE!</v>
      </c>
      <c r="P58" s="32">
        <f t="shared" si="93"/>
        <v>14.601968466028447</v>
      </c>
      <c r="Q58" s="32" t="e">
        <f t="shared" si="93"/>
        <v>#VALUE!</v>
      </c>
      <c r="R58" s="32" t="e">
        <f t="shared" si="93"/>
        <v>#VALUE!</v>
      </c>
      <c r="S58" s="32">
        <f t="shared" si="93"/>
        <v>13.427278678863786</v>
      </c>
      <c r="T58" s="32">
        <f t="shared" si="93"/>
        <v>14.141477037723964</v>
      </c>
      <c r="U58" s="32">
        <f t="shared" si="93"/>
        <v>13.95124385795042</v>
      </c>
      <c r="V58" s="32">
        <f t="shared" si="93"/>
        <v>13.207120998761347</v>
      </c>
      <c r="W58" s="32">
        <f t="shared" si="93"/>
        <v>13.251843544683256</v>
      </c>
      <c r="X58" s="32">
        <f t="shared" si="93"/>
        <v>18.199111269753011</v>
      </c>
      <c r="Y58" s="47">
        <f t="shared" si="93"/>
        <v>18.022753624791186</v>
      </c>
      <c r="Z58" s="77">
        <f t="shared" si="93"/>
        <v>18.109686154666093</v>
      </c>
      <c r="AA58" s="77">
        <f t="shared" si="93"/>
        <v>18.243658778291657</v>
      </c>
      <c r="AB58" s="77">
        <f t="shared" si="93"/>
        <v>18.217927043809865</v>
      </c>
      <c r="AC58" s="77">
        <f t="shared" si="93"/>
        <v>18.214037108159662</v>
      </c>
      <c r="AD58" s="77">
        <f t="shared" si="93"/>
        <v>18.156520966680745</v>
      </c>
      <c r="AE58" s="77">
        <f t="shared" si="93"/>
        <v>18.148037255494579</v>
      </c>
      <c r="AF58" s="77">
        <f t="shared" si="93"/>
        <v>18.175609669573575</v>
      </c>
      <c r="AG58" s="77">
        <f t="shared" si="93"/>
        <v>18.246684764768617</v>
      </c>
      <c r="AH58" s="77">
        <f t="shared" si="93"/>
        <v>18.345446245323899</v>
      </c>
      <c r="AI58" s="77">
        <f t="shared" si="93"/>
        <v>18.406595638329566</v>
      </c>
      <c r="AJ58" s="77">
        <f t="shared" si="93"/>
        <v>18.442647789463511</v>
      </c>
      <c r="AK58" s="77">
        <f t="shared" si="93"/>
        <v>18.139372582482711</v>
      </c>
      <c r="AL58" s="77">
        <f t="shared" si="93"/>
        <v>17.751012069224075</v>
      </c>
      <c r="AM58" s="77">
        <f t="shared" si="93"/>
        <v>18.217927043809865</v>
      </c>
      <c r="AN58" s="77">
        <f t="shared" si="93"/>
        <v>17.802055971250688</v>
      </c>
      <c r="AO58" s="77">
        <f t="shared" si="93"/>
        <v>17.7128331473467</v>
      </c>
      <c r="AP58" s="77">
        <f t="shared" si="93"/>
        <v>17.672199770134668</v>
      </c>
      <c r="AQ58" s="77">
        <f t="shared" si="93"/>
        <v>17.613797940932823</v>
      </c>
      <c r="AR58" s="77">
        <f t="shared" si="93"/>
        <v>17.672369977512645</v>
      </c>
      <c r="AS58" s="77">
        <f t="shared" si="93"/>
        <v>17.481643678916893</v>
      </c>
      <c r="AT58" s="77">
        <f t="shared" si="93"/>
        <v>17.580555455298256</v>
      </c>
      <c r="AU58" s="77">
        <f t="shared" si="93"/>
        <v>17.565787930555093</v>
      </c>
      <c r="AV58" s="77">
        <f t="shared" si="93"/>
        <v>17.723494013097675</v>
      </c>
      <c r="AW58" s="77">
        <f t="shared" si="93"/>
        <v>17.740695508363146</v>
      </c>
      <c r="AX58" s="77">
        <f t="shared" si="93"/>
        <v>17.880344456302339</v>
      </c>
      <c r="AY58" s="77">
        <f t="shared" si="93"/>
        <v>17.906638946387837</v>
      </c>
      <c r="AZ58" s="77">
        <f t="shared" si="93"/>
        <v>18.364805500191562</v>
      </c>
      <c r="BA58" s="77">
        <f t="shared" si="93"/>
        <v>18.274390287392691</v>
      </c>
      <c r="BB58" s="77">
        <f t="shared" si="93"/>
        <v>18.214043768277168</v>
      </c>
      <c r="BC58" s="77">
        <f t="shared" si="93"/>
        <v>18.009710104298911</v>
      </c>
      <c r="BD58" s="77">
        <f t="shared" si="93"/>
        <v>18.129326365277034</v>
      </c>
      <c r="BE58" s="32">
        <f t="shared" si="93"/>
        <v>18.177966828947302</v>
      </c>
      <c r="BF58" s="32">
        <f t="shared" si="93"/>
        <v>18.37134405195615</v>
      </c>
      <c r="BG58" s="77">
        <f t="shared" ref="BG58:BU58" si="94">SUM(BG60:BG63)</f>
        <v>18.373907654395236</v>
      </c>
      <c r="BH58" s="87">
        <f t="shared" si="94"/>
        <v>18.420776311913286</v>
      </c>
      <c r="BI58" s="32">
        <f t="shared" si="94"/>
        <v>18.110370620343705</v>
      </c>
      <c r="BJ58" s="77">
        <f t="shared" si="94"/>
        <v>18.576974733277627</v>
      </c>
      <c r="BK58" s="77">
        <f t="shared" si="94"/>
        <v>18.517441612846547</v>
      </c>
      <c r="BL58" s="77">
        <f t="shared" si="94"/>
        <v>18.294876169870562</v>
      </c>
      <c r="BM58" s="77">
        <f t="shared" si="94"/>
        <v>18.343611666116523</v>
      </c>
      <c r="BN58" s="77">
        <f t="shared" si="94"/>
        <v>18.032206392384975</v>
      </c>
      <c r="BO58" s="77">
        <f t="shared" si="94"/>
        <v>17.997565231168331</v>
      </c>
      <c r="BP58" s="77">
        <f t="shared" si="94"/>
        <v>18.472671239640885</v>
      </c>
      <c r="BQ58" s="48">
        <f t="shared" si="94"/>
        <v>18.327087434113736</v>
      </c>
      <c r="BR58" s="48">
        <f t="shared" si="94"/>
        <v>18.170654480084963</v>
      </c>
      <c r="BS58" s="48">
        <f t="shared" si="94"/>
        <v>18.194564569903605</v>
      </c>
      <c r="BT58" s="48">
        <f t="shared" si="94"/>
        <v>18.203143981415547</v>
      </c>
      <c r="BU58" s="48">
        <f t="shared" si="94"/>
        <v>18.211225343315334</v>
      </c>
    </row>
    <row r="59" spans="1:8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</row>
    <row r="60" spans="1:87" hidden="1" x14ac:dyDescent="0.25">
      <c r="A60" s="64" t="s">
        <v>5</v>
      </c>
      <c r="B60" s="7">
        <f t="shared" ref="B60:K60" si="95">(+B14+B32)/B36*100</f>
        <v>14.72615218025736</v>
      </c>
      <c r="C60" s="7">
        <f t="shared" si="95"/>
        <v>14.780026889596758</v>
      </c>
      <c r="D60" s="7">
        <f t="shared" si="95"/>
        <v>14.69916898210146</v>
      </c>
      <c r="E60" s="7">
        <f t="shared" si="95"/>
        <v>14.615007951227746</v>
      </c>
      <c r="F60" s="7">
        <f t="shared" si="95"/>
        <v>14.56673731438555</v>
      </c>
      <c r="G60" s="7">
        <f t="shared" si="95"/>
        <v>14.419579490295048</v>
      </c>
      <c r="H60" s="7">
        <f t="shared" si="95"/>
        <v>14.177948220201777</v>
      </c>
      <c r="I60" s="7">
        <f t="shared" si="95"/>
        <v>14.168620800572956</v>
      </c>
      <c r="J60" s="7">
        <f t="shared" si="95"/>
        <v>13.950629284441421</v>
      </c>
      <c r="K60" s="7">
        <f t="shared" si="95"/>
        <v>13.856128144574742</v>
      </c>
      <c r="L60" s="7">
        <f t="shared" ref="L60:AQ60" si="96">(+L14+L32)/L36*100</f>
        <v>13.961686051159926</v>
      </c>
      <c r="M60" s="7">
        <f t="shared" si="96"/>
        <v>13.743674054631128</v>
      </c>
      <c r="N60" s="7">
        <f t="shared" si="96"/>
        <v>14.025647827734531</v>
      </c>
      <c r="O60" s="7">
        <f t="shared" si="96"/>
        <v>14.009536578716345</v>
      </c>
      <c r="P60" s="7">
        <f t="shared" si="96"/>
        <v>14.047460261021874</v>
      </c>
      <c r="Q60" s="7">
        <f t="shared" si="96"/>
        <v>13.090649892344661</v>
      </c>
      <c r="R60" s="7">
        <f t="shared" si="96"/>
        <v>14.007193660018768</v>
      </c>
      <c r="S60" s="7">
        <f t="shared" si="96"/>
        <v>12.922188135017151</v>
      </c>
      <c r="T60" s="7">
        <f t="shared" si="96"/>
        <v>13.595107865682085</v>
      </c>
      <c r="U60" s="7">
        <f t="shared" si="96"/>
        <v>13.406702137962617</v>
      </c>
      <c r="V60" s="7">
        <f t="shared" si="96"/>
        <v>12.694040583662062</v>
      </c>
      <c r="W60" s="7">
        <f t="shared" si="96"/>
        <v>12.736690650800361</v>
      </c>
      <c r="X60" s="7">
        <f t="shared" si="96"/>
        <v>11.905242726109778</v>
      </c>
      <c r="Y60" s="8">
        <f t="shared" si="96"/>
        <v>11.773745423796683</v>
      </c>
      <c r="Z60" s="2">
        <f t="shared" si="96"/>
        <v>11.823057485764219</v>
      </c>
      <c r="AA60" s="2">
        <f t="shared" si="96"/>
        <v>11.75402032564412</v>
      </c>
      <c r="AB60" s="2">
        <f t="shared" si="96"/>
        <v>11.7291499525678</v>
      </c>
      <c r="AC60" s="2">
        <f t="shared" si="96"/>
        <v>11.720200689746234</v>
      </c>
      <c r="AD60" s="2">
        <f t="shared" si="96"/>
        <v>11.7217103482242</v>
      </c>
      <c r="AE60" s="2">
        <f t="shared" si="96"/>
        <v>11.744660410828105</v>
      </c>
      <c r="AF60" s="2">
        <f t="shared" si="96"/>
        <v>11.765290835558289</v>
      </c>
      <c r="AG60" s="2">
        <f t="shared" si="96"/>
        <v>11.84679686357364</v>
      </c>
      <c r="AH60" s="2">
        <f t="shared" si="96"/>
        <v>11.955016899689166</v>
      </c>
      <c r="AI60" s="2">
        <f t="shared" si="96"/>
        <v>11.979148785508235</v>
      </c>
      <c r="AJ60" s="2">
        <f t="shared" si="96"/>
        <v>12.036129275844871</v>
      </c>
      <c r="AK60" s="2">
        <f t="shared" si="96"/>
        <v>11.809644752959315</v>
      </c>
      <c r="AL60" s="2">
        <f t="shared" si="96"/>
        <v>11.606351322291726</v>
      </c>
      <c r="AM60" s="2">
        <f t="shared" si="96"/>
        <v>11.7291499525678</v>
      </c>
      <c r="AN60" s="2">
        <f t="shared" si="96"/>
        <v>11.562451518589297</v>
      </c>
      <c r="AO60" s="2">
        <f t="shared" si="96"/>
        <v>11.42523506855192</v>
      </c>
      <c r="AP60" s="2">
        <f t="shared" si="96"/>
        <v>11.468089599983564</v>
      </c>
      <c r="AQ60" s="2">
        <f t="shared" si="96"/>
        <v>11.419630705008469</v>
      </c>
      <c r="AR60" s="2">
        <f t="shared" ref="AR60:BU60" si="97">(+AR14+AR32)/AR36*100</f>
        <v>11.409807598652218</v>
      </c>
      <c r="AS60" s="2">
        <f t="shared" si="97"/>
        <v>11.301498980385277</v>
      </c>
      <c r="AT60" s="2">
        <f t="shared" si="97"/>
        <v>11.308007009882445</v>
      </c>
      <c r="AU60" s="2">
        <f t="shared" si="97"/>
        <v>11.246558940875756</v>
      </c>
      <c r="AV60" s="2">
        <f t="shared" si="97"/>
        <v>11.396282607198421</v>
      </c>
      <c r="AW60" s="2">
        <f t="shared" si="97"/>
        <v>11.379344919394839</v>
      </c>
      <c r="AX60" s="2">
        <f t="shared" si="97"/>
        <v>11.363239950725717</v>
      </c>
      <c r="AY60" s="2">
        <f t="shared" si="97"/>
        <v>11.395102568553897</v>
      </c>
      <c r="AZ60" s="2">
        <f t="shared" si="97"/>
        <v>11.736351727451945</v>
      </c>
      <c r="BA60" s="2">
        <f t="shared" si="97"/>
        <v>11.668374879249226</v>
      </c>
      <c r="BB60" s="2">
        <f t="shared" si="97"/>
        <v>11.717202296749303</v>
      </c>
      <c r="BC60" s="2">
        <f t="shared" si="97"/>
        <v>11.581199501938737</v>
      </c>
      <c r="BD60" s="2">
        <f t="shared" si="97"/>
        <v>11.650742508668523</v>
      </c>
      <c r="BE60" s="7">
        <f t="shared" si="97"/>
        <v>11.719307098894978</v>
      </c>
      <c r="BF60" s="7">
        <f t="shared" si="97"/>
        <v>11.869989363124432</v>
      </c>
      <c r="BG60" s="2">
        <f t="shared" si="97"/>
        <v>11.882184924659706</v>
      </c>
      <c r="BH60" s="6">
        <f t="shared" si="97"/>
        <v>11.868040720008116</v>
      </c>
      <c r="BI60" s="7">
        <f t="shared" si="97"/>
        <v>11.536347829334527</v>
      </c>
      <c r="BJ60" s="2">
        <f t="shared" si="97"/>
        <v>11.829259949010169</v>
      </c>
      <c r="BK60" s="2">
        <f t="shared" si="97"/>
        <v>11.815449097477849</v>
      </c>
      <c r="BL60" s="2">
        <f t="shared" si="97"/>
        <v>11.765094409059207</v>
      </c>
      <c r="BM60" s="2">
        <f t="shared" si="97"/>
        <v>11.8382631955528</v>
      </c>
      <c r="BN60" s="2">
        <f t="shared" si="97"/>
        <v>11.685249411612483</v>
      </c>
      <c r="BO60" s="2">
        <f t="shared" si="97"/>
        <v>11.656944354586939</v>
      </c>
      <c r="BP60" s="2">
        <f t="shared" si="97"/>
        <v>11.922823657288555</v>
      </c>
      <c r="BQ60" s="38">
        <f t="shared" si="97"/>
        <v>11.96845083587284</v>
      </c>
      <c r="BR60" s="38">
        <f t="shared" si="97"/>
        <v>11.758091082085592</v>
      </c>
      <c r="BS60" s="38">
        <f t="shared" si="97"/>
        <v>11.706168425950551</v>
      </c>
      <c r="BT60" s="38">
        <f t="shared" si="97"/>
        <v>11.683507758930856</v>
      </c>
      <c r="BU60" s="38">
        <f t="shared" si="97"/>
        <v>11.637756520692601</v>
      </c>
    </row>
    <row r="61" spans="1:87" ht="18" hidden="1" x14ac:dyDescent="0.25">
      <c r="A61" s="64" t="s">
        <v>6</v>
      </c>
      <c r="B61" s="37">
        <f t="shared" ref="B61:K61" si="98">(+B15+B33)/B36*100</f>
        <v>0</v>
      </c>
      <c r="C61" s="37">
        <f t="shared" si="98"/>
        <v>0</v>
      </c>
      <c r="D61" s="37">
        <f t="shared" si="98"/>
        <v>0</v>
      </c>
      <c r="E61" s="37">
        <f t="shared" si="98"/>
        <v>0</v>
      </c>
      <c r="F61" s="37">
        <f t="shared" si="98"/>
        <v>0</v>
      </c>
      <c r="G61" s="37">
        <f t="shared" si="98"/>
        <v>0</v>
      </c>
      <c r="H61" s="37">
        <f t="shared" si="98"/>
        <v>0</v>
      </c>
      <c r="I61" s="37">
        <f t="shared" si="98"/>
        <v>0</v>
      </c>
      <c r="J61" s="37">
        <f t="shared" si="98"/>
        <v>0</v>
      </c>
      <c r="K61" s="37">
        <f t="shared" si="98"/>
        <v>0</v>
      </c>
      <c r="L61" s="37">
        <f t="shared" ref="L61:AQ61" si="99">(+L15+L33)/L36*100</f>
        <v>0</v>
      </c>
      <c r="M61" s="37">
        <f t="shared" si="99"/>
        <v>0</v>
      </c>
      <c r="N61" s="37" t="e">
        <f t="shared" si="99"/>
        <v>#VALUE!</v>
      </c>
      <c r="O61" s="37" t="e">
        <f t="shared" si="99"/>
        <v>#VALUE!</v>
      </c>
      <c r="P61" s="37">
        <f t="shared" si="99"/>
        <v>0</v>
      </c>
      <c r="Q61" s="37" t="e">
        <f t="shared" si="99"/>
        <v>#VALUE!</v>
      </c>
      <c r="R61" s="37" t="e">
        <f t="shared" si="99"/>
        <v>#VALUE!</v>
      </c>
      <c r="S61" s="37">
        <f t="shared" si="99"/>
        <v>0</v>
      </c>
      <c r="T61" s="37">
        <f t="shared" si="99"/>
        <v>0</v>
      </c>
      <c r="U61" s="37">
        <f t="shared" si="99"/>
        <v>0</v>
      </c>
      <c r="V61" s="37">
        <f t="shared" si="99"/>
        <v>0</v>
      </c>
      <c r="W61" s="37">
        <f t="shared" si="99"/>
        <v>0</v>
      </c>
      <c r="X61" s="37">
        <f t="shared" si="99"/>
        <v>0</v>
      </c>
      <c r="Y61" s="34">
        <f t="shared" si="99"/>
        <v>0</v>
      </c>
      <c r="Z61" s="34">
        <f t="shared" si="99"/>
        <v>0</v>
      </c>
      <c r="AA61" s="34">
        <f t="shared" si="99"/>
        <v>0</v>
      </c>
      <c r="AB61" s="34">
        <f t="shared" si="99"/>
        <v>0</v>
      </c>
      <c r="AC61" s="34">
        <f t="shared" si="99"/>
        <v>0</v>
      </c>
      <c r="AD61" s="34">
        <f t="shared" si="99"/>
        <v>0</v>
      </c>
      <c r="AE61" s="34">
        <f t="shared" si="99"/>
        <v>0</v>
      </c>
      <c r="AF61" s="34">
        <f t="shared" si="99"/>
        <v>0</v>
      </c>
      <c r="AG61" s="34">
        <f t="shared" si="99"/>
        <v>0</v>
      </c>
      <c r="AH61" s="34">
        <f t="shared" si="99"/>
        <v>0</v>
      </c>
      <c r="AI61" s="34">
        <f t="shared" si="99"/>
        <v>0</v>
      </c>
      <c r="AJ61" s="34">
        <f t="shared" si="99"/>
        <v>0</v>
      </c>
      <c r="AK61" s="34">
        <f t="shared" si="99"/>
        <v>0</v>
      </c>
      <c r="AL61" s="34">
        <f t="shared" si="99"/>
        <v>0</v>
      </c>
      <c r="AM61" s="34">
        <f t="shared" si="99"/>
        <v>0</v>
      </c>
      <c r="AN61" s="34">
        <f t="shared" si="99"/>
        <v>0</v>
      </c>
      <c r="AO61" s="34">
        <f t="shared" si="99"/>
        <v>0</v>
      </c>
      <c r="AP61" s="34">
        <f t="shared" si="99"/>
        <v>0</v>
      </c>
      <c r="AQ61" s="34">
        <f t="shared" si="99"/>
        <v>0</v>
      </c>
      <c r="AR61" s="34">
        <f t="shared" ref="AR61:BU61" si="100">(+AR15+AR33)/AR36*100</f>
        <v>0</v>
      </c>
      <c r="AS61" s="34">
        <f t="shared" si="100"/>
        <v>0</v>
      </c>
      <c r="AT61" s="34">
        <f t="shared" si="100"/>
        <v>0</v>
      </c>
      <c r="AU61" s="34">
        <f t="shared" si="100"/>
        <v>0</v>
      </c>
      <c r="AV61" s="34">
        <f t="shared" si="100"/>
        <v>0</v>
      </c>
      <c r="AW61" s="34">
        <f t="shared" si="100"/>
        <v>0</v>
      </c>
      <c r="AX61" s="34">
        <f t="shared" si="100"/>
        <v>0</v>
      </c>
      <c r="AY61" s="34">
        <f t="shared" si="100"/>
        <v>0</v>
      </c>
      <c r="AZ61" s="34">
        <f t="shared" si="100"/>
        <v>0</v>
      </c>
      <c r="BA61" s="34">
        <f t="shared" si="100"/>
        <v>0</v>
      </c>
      <c r="BB61" s="34">
        <f t="shared" si="100"/>
        <v>0</v>
      </c>
      <c r="BC61" s="34">
        <f t="shared" si="100"/>
        <v>0</v>
      </c>
      <c r="BD61" s="34">
        <f t="shared" si="100"/>
        <v>0</v>
      </c>
      <c r="BE61" s="36">
        <f t="shared" si="100"/>
        <v>0</v>
      </c>
      <c r="BF61" s="36">
        <f t="shared" si="100"/>
        <v>0</v>
      </c>
      <c r="BG61" s="34">
        <f t="shared" si="100"/>
        <v>0</v>
      </c>
      <c r="BH61" s="37">
        <f t="shared" si="100"/>
        <v>0</v>
      </c>
      <c r="BI61" s="36">
        <f t="shared" si="100"/>
        <v>0</v>
      </c>
      <c r="BJ61" s="34">
        <f t="shared" si="100"/>
        <v>0</v>
      </c>
      <c r="BK61" s="34">
        <f t="shared" si="100"/>
        <v>0</v>
      </c>
      <c r="BL61" s="34">
        <f t="shared" si="100"/>
        <v>0</v>
      </c>
      <c r="BM61" s="34">
        <f t="shared" si="100"/>
        <v>0</v>
      </c>
      <c r="BN61" s="34">
        <f t="shared" si="100"/>
        <v>0</v>
      </c>
      <c r="BO61" s="34">
        <f t="shared" si="100"/>
        <v>0</v>
      </c>
      <c r="BP61" s="34">
        <f t="shared" si="100"/>
        <v>0</v>
      </c>
      <c r="BQ61" s="43">
        <f t="shared" si="100"/>
        <v>0</v>
      </c>
      <c r="BR61" s="43">
        <f t="shared" si="100"/>
        <v>0</v>
      </c>
      <c r="BS61" s="43">
        <f t="shared" si="100"/>
        <v>0</v>
      </c>
      <c r="BT61" s="43">
        <f t="shared" si="100"/>
        <v>0</v>
      </c>
      <c r="BU61" s="43">
        <f t="shared" si="100"/>
        <v>0</v>
      </c>
    </row>
    <row r="62" spans="1:87" hidden="1" x14ac:dyDescent="0.25">
      <c r="A62" s="64" t="s">
        <v>107</v>
      </c>
      <c r="B62" s="7">
        <f t="shared" ref="B62:K62" si="101">(+B16+B34)/B36*100</f>
        <v>1.1612488970879924</v>
      </c>
      <c r="C62" s="7">
        <f t="shared" si="101"/>
        <v>1.1417158858167489</v>
      </c>
      <c r="D62" s="7">
        <f t="shared" si="101"/>
        <v>1.125085403229368</v>
      </c>
      <c r="E62" s="7">
        <f t="shared" si="101"/>
        <v>1.113610862847036</v>
      </c>
      <c r="F62" s="7">
        <f t="shared" si="101"/>
        <v>1.1061090016336423</v>
      </c>
      <c r="G62" s="7">
        <f t="shared" si="101"/>
        <v>1.1027656261129024</v>
      </c>
      <c r="H62" s="7">
        <f t="shared" si="101"/>
        <v>1.0865857038390478</v>
      </c>
      <c r="I62" s="7">
        <f t="shared" si="101"/>
        <v>1.0847019385438776</v>
      </c>
      <c r="J62" s="7">
        <f t="shared" si="101"/>
        <v>1.1064047720566592</v>
      </c>
      <c r="K62" s="7">
        <f t="shared" si="101"/>
        <v>1.0786261901633196</v>
      </c>
      <c r="L62" s="7">
        <f t="shared" ref="L62:AQ62" si="102">(+L16+L34)/L36*100</f>
        <v>1.0806218587012055</v>
      </c>
      <c r="M62" s="7">
        <f t="shared" si="102"/>
        <v>1.1056054514581222</v>
      </c>
      <c r="N62" s="7" t="e">
        <f t="shared" si="102"/>
        <v>#VALUE!</v>
      </c>
      <c r="O62" s="7" t="e">
        <f t="shared" si="102"/>
        <v>#VALUE!</v>
      </c>
      <c r="P62" s="7">
        <f t="shared" si="102"/>
        <v>0.55450820500657338</v>
      </c>
      <c r="Q62" s="7" t="e">
        <f t="shared" si="102"/>
        <v>#VALUE!</v>
      </c>
      <c r="R62" s="7" t="e">
        <f t="shared" si="102"/>
        <v>#VALUE!</v>
      </c>
      <c r="S62" s="7">
        <f t="shared" si="102"/>
        <v>0.50509054384663488</v>
      </c>
      <c r="T62" s="7">
        <f t="shared" si="102"/>
        <v>0.54636917204187918</v>
      </c>
      <c r="U62" s="7">
        <f t="shared" si="102"/>
        <v>0.54454171998780299</v>
      </c>
      <c r="V62" s="7">
        <f t="shared" si="102"/>
        <v>0.51308041509928604</v>
      </c>
      <c r="W62" s="7">
        <f t="shared" si="102"/>
        <v>0.51515289388289487</v>
      </c>
      <c r="X62" s="7">
        <f t="shared" si="102"/>
        <v>0.452476909211463</v>
      </c>
      <c r="Y62" s="8">
        <f t="shared" si="102"/>
        <v>0.43231289049822624</v>
      </c>
      <c r="Z62" s="2">
        <f t="shared" si="102"/>
        <v>0.45045280634413415</v>
      </c>
      <c r="AA62" s="2">
        <f t="shared" si="102"/>
        <v>0.45495494464303432</v>
      </c>
      <c r="AB62" s="2">
        <f t="shared" si="102"/>
        <v>0.46615219181990003</v>
      </c>
      <c r="AC62" s="2">
        <f t="shared" si="102"/>
        <v>0.45695512640735947</v>
      </c>
      <c r="AD62" s="2">
        <f t="shared" si="102"/>
        <v>0.45531764773256805</v>
      </c>
      <c r="AE62" s="2">
        <f t="shared" si="102"/>
        <v>0.45850017263474979</v>
      </c>
      <c r="AF62" s="2">
        <f t="shared" si="102"/>
        <v>0.45499951601318195</v>
      </c>
      <c r="AG62" s="2">
        <f t="shared" si="102"/>
        <v>0.45208957464864313</v>
      </c>
      <c r="AH62" s="2">
        <f t="shared" si="102"/>
        <v>0.45418797519003706</v>
      </c>
      <c r="AI62" s="2">
        <f t="shared" si="102"/>
        <v>0.41621510087135116</v>
      </c>
      <c r="AJ62" s="2">
        <f t="shared" si="102"/>
        <v>0.4208717010531775</v>
      </c>
      <c r="AK62" s="2">
        <f t="shared" si="102"/>
        <v>0.41155948032872358</v>
      </c>
      <c r="AL62" s="2">
        <f t="shared" si="102"/>
        <v>0.40336270120442019</v>
      </c>
      <c r="AM62" s="2">
        <f t="shared" si="102"/>
        <v>0.46615219181990003</v>
      </c>
      <c r="AN62" s="2">
        <f t="shared" si="102"/>
        <v>0.40075700311614321</v>
      </c>
      <c r="AO62" s="2">
        <f t="shared" si="102"/>
        <v>0.40371541719271342</v>
      </c>
      <c r="AP62" s="2">
        <f t="shared" si="102"/>
        <v>0.3686413384724278</v>
      </c>
      <c r="AQ62" s="2">
        <f t="shared" si="102"/>
        <v>0.36947023061314571</v>
      </c>
      <c r="AR62" s="2">
        <f t="shared" ref="AR62:BU62" si="103">(+AR16+AR34)/AR36*100</f>
        <v>0.36971313237639208</v>
      </c>
      <c r="AS62" s="2">
        <f t="shared" si="103"/>
        <v>0.36339604181649993</v>
      </c>
      <c r="AT62" s="2">
        <f t="shared" si="103"/>
        <v>0.36241929288494923</v>
      </c>
      <c r="AU62" s="2">
        <f t="shared" si="103"/>
        <v>0.37201477654306453</v>
      </c>
      <c r="AV62" s="2">
        <f t="shared" si="103"/>
        <v>0.36530324836735201</v>
      </c>
      <c r="AW62" s="2">
        <f t="shared" si="103"/>
        <v>0.36707312001864478</v>
      </c>
      <c r="AX62" s="2">
        <f t="shared" si="103"/>
        <v>0.36311027709922367</v>
      </c>
      <c r="AY62" s="2">
        <f t="shared" si="103"/>
        <v>0.38102325686383703</v>
      </c>
      <c r="AZ62" s="2">
        <f t="shared" si="103"/>
        <v>0.36756337828938818</v>
      </c>
      <c r="BA62" s="2">
        <f t="shared" si="103"/>
        <v>0.35398289810673322</v>
      </c>
      <c r="BB62" s="2">
        <f t="shared" si="103"/>
        <v>0.35610446817018332</v>
      </c>
      <c r="BC62" s="2">
        <f t="shared" si="103"/>
        <v>0.35824304762824866</v>
      </c>
      <c r="BD62" s="2">
        <f t="shared" si="103"/>
        <v>0.34658018748183184</v>
      </c>
      <c r="BE62" s="7">
        <f t="shared" si="103"/>
        <v>0.3517224492283057</v>
      </c>
      <c r="BF62" s="7">
        <f t="shared" si="103"/>
        <v>0.35237443302271232</v>
      </c>
      <c r="BG62" s="2">
        <f t="shared" si="103"/>
        <v>0.33503457133831971</v>
      </c>
      <c r="BH62" s="6">
        <f t="shared" si="103"/>
        <v>0.3202183753923753</v>
      </c>
      <c r="BI62" s="7">
        <f t="shared" si="103"/>
        <v>0.32541730222637555</v>
      </c>
      <c r="BJ62" s="2">
        <f t="shared" si="103"/>
        <v>0.32522924144000581</v>
      </c>
      <c r="BK62" s="2">
        <f t="shared" si="103"/>
        <v>0.3305490005691416</v>
      </c>
      <c r="BL62" s="2">
        <f t="shared" si="103"/>
        <v>0.31648955727469685</v>
      </c>
      <c r="BM62" s="2">
        <f t="shared" si="103"/>
        <v>0.31708148561841343</v>
      </c>
      <c r="BN62" s="2">
        <f t="shared" si="103"/>
        <v>0.29735607204901932</v>
      </c>
      <c r="BO62" s="2">
        <f t="shared" si="103"/>
        <v>0.29582239612495909</v>
      </c>
      <c r="BP62" s="2">
        <f t="shared" si="103"/>
        <v>0.30525290912605696</v>
      </c>
      <c r="BQ62" s="38">
        <f t="shared" si="103"/>
        <v>0.29516536233028173</v>
      </c>
      <c r="BR62" s="38">
        <f t="shared" si="103"/>
        <v>0.30285471697089811</v>
      </c>
      <c r="BS62" s="38">
        <f t="shared" si="103"/>
        <v>0.2982789869091515</v>
      </c>
      <c r="BT62" s="38">
        <f t="shared" si="103"/>
        <v>0.29477555828203938</v>
      </c>
      <c r="BU62" s="38">
        <f t="shared" si="103"/>
        <v>0.3050874269611063</v>
      </c>
    </row>
    <row r="63" spans="1:87" hidden="1" x14ac:dyDescent="0.25">
      <c r="A63" s="64" t="s">
        <v>108</v>
      </c>
      <c r="B63" s="7">
        <f t="shared" ref="B63:K63" si="104">(+B17+B35)/B36*100</f>
        <v>0</v>
      </c>
      <c r="C63" s="7">
        <f t="shared" si="104"/>
        <v>0</v>
      </c>
      <c r="D63" s="7">
        <f t="shared" si="104"/>
        <v>0</v>
      </c>
      <c r="E63" s="7">
        <f t="shared" si="104"/>
        <v>0</v>
      </c>
      <c r="F63" s="7">
        <f t="shared" si="104"/>
        <v>0</v>
      </c>
      <c r="G63" s="7">
        <f t="shared" si="104"/>
        <v>0</v>
      </c>
      <c r="H63" s="7">
        <f t="shared" si="104"/>
        <v>0</v>
      </c>
      <c r="I63" s="7">
        <f t="shared" si="104"/>
        <v>0</v>
      </c>
      <c r="J63" s="7">
        <f t="shared" si="104"/>
        <v>0</v>
      </c>
      <c r="K63" s="7">
        <f t="shared" si="104"/>
        <v>0</v>
      </c>
      <c r="L63" s="7">
        <f t="shared" ref="L63:AQ63" si="105">(+L17+L35)/L36*100</f>
        <v>0</v>
      </c>
      <c r="M63" s="7">
        <f t="shared" si="105"/>
        <v>0</v>
      </c>
      <c r="N63" s="7" t="e">
        <f t="shared" si="105"/>
        <v>#VALUE!</v>
      </c>
      <c r="O63" s="7" t="e">
        <f t="shared" si="105"/>
        <v>#VALUE!</v>
      </c>
      <c r="P63" s="7">
        <f t="shared" si="105"/>
        <v>0</v>
      </c>
      <c r="Q63" s="7" t="e">
        <f t="shared" si="105"/>
        <v>#VALUE!</v>
      </c>
      <c r="R63" s="7" t="e">
        <f t="shared" si="105"/>
        <v>#VALUE!</v>
      </c>
      <c r="S63" s="7">
        <f t="shared" si="105"/>
        <v>0</v>
      </c>
      <c r="T63" s="7">
        <f t="shared" si="105"/>
        <v>0</v>
      </c>
      <c r="U63" s="7">
        <f t="shared" si="105"/>
        <v>0</v>
      </c>
      <c r="V63" s="7">
        <f t="shared" si="105"/>
        <v>0</v>
      </c>
      <c r="W63" s="7">
        <f t="shared" si="105"/>
        <v>0</v>
      </c>
      <c r="X63" s="7">
        <f t="shared" si="105"/>
        <v>5.84139163443177</v>
      </c>
      <c r="Y63" s="8">
        <f t="shared" si="105"/>
        <v>5.8166953104962769</v>
      </c>
      <c r="Z63" s="2">
        <f t="shared" si="105"/>
        <v>5.8361758625577398</v>
      </c>
      <c r="AA63" s="2">
        <f t="shared" si="105"/>
        <v>6.0346835080045018</v>
      </c>
      <c r="AB63" s="2">
        <f t="shared" si="105"/>
        <v>6.0226248994221674</v>
      </c>
      <c r="AC63" s="2">
        <f t="shared" si="105"/>
        <v>6.0368812920060684</v>
      </c>
      <c r="AD63" s="2">
        <f t="shared" si="105"/>
        <v>5.9794929707239772</v>
      </c>
      <c r="AE63" s="2">
        <f t="shared" si="105"/>
        <v>5.9448766720317252</v>
      </c>
      <c r="AF63" s="2">
        <f t="shared" si="105"/>
        <v>5.9553193180021022</v>
      </c>
      <c r="AG63" s="2">
        <f t="shared" si="105"/>
        <v>5.9477983265463328</v>
      </c>
      <c r="AH63" s="2">
        <f t="shared" si="105"/>
        <v>5.9362413704446944</v>
      </c>
      <c r="AI63" s="2">
        <f t="shared" si="105"/>
        <v>6.0112317519499792</v>
      </c>
      <c r="AJ63" s="2">
        <f t="shared" si="105"/>
        <v>5.9856468125654612</v>
      </c>
      <c r="AK63" s="2">
        <f t="shared" si="105"/>
        <v>5.9181683491946728</v>
      </c>
      <c r="AL63" s="2">
        <f t="shared" si="105"/>
        <v>5.7412980457279295</v>
      </c>
      <c r="AM63" s="2">
        <f t="shared" si="105"/>
        <v>6.0226248994221674</v>
      </c>
      <c r="AN63" s="2">
        <f t="shared" si="105"/>
        <v>5.8388474495452476</v>
      </c>
      <c r="AO63" s="2">
        <f t="shared" si="105"/>
        <v>5.8838826616020663</v>
      </c>
      <c r="AP63" s="2">
        <f t="shared" si="105"/>
        <v>5.8354688316786767</v>
      </c>
      <c r="AQ63" s="2">
        <f t="shared" si="105"/>
        <v>5.824697005311207</v>
      </c>
      <c r="AR63" s="2">
        <f t="shared" ref="AR63:BU63" si="106">(+AR17+AR35)/AR36*100</f>
        <v>5.8928492464840332</v>
      </c>
      <c r="AS63" s="2">
        <f t="shared" si="106"/>
        <v>5.8167486567151148</v>
      </c>
      <c r="AT63" s="2">
        <f t="shared" si="106"/>
        <v>5.9101291525308612</v>
      </c>
      <c r="AU63" s="2">
        <f t="shared" si="106"/>
        <v>5.9472142131362729</v>
      </c>
      <c r="AV63" s="2">
        <f t="shared" si="106"/>
        <v>5.9619081575319015</v>
      </c>
      <c r="AW63" s="2">
        <f t="shared" si="106"/>
        <v>5.9942774689496616</v>
      </c>
      <c r="AX63" s="2">
        <f t="shared" si="106"/>
        <v>6.153994228477397</v>
      </c>
      <c r="AY63" s="2">
        <f t="shared" si="106"/>
        <v>6.1305131209701029</v>
      </c>
      <c r="AZ63" s="2">
        <f t="shared" si="106"/>
        <v>6.2608903944502279</v>
      </c>
      <c r="BA63" s="2">
        <f t="shared" si="106"/>
        <v>6.25203251003673</v>
      </c>
      <c r="BB63" s="2">
        <f t="shared" si="106"/>
        <v>6.1407370033576809</v>
      </c>
      <c r="BC63" s="2">
        <f t="shared" si="106"/>
        <v>6.0702675547319265</v>
      </c>
      <c r="BD63" s="2">
        <f t="shared" si="106"/>
        <v>6.1320036691266786</v>
      </c>
      <c r="BE63" s="7">
        <f t="shared" si="106"/>
        <v>6.1069372808240194</v>
      </c>
      <c r="BF63" s="7">
        <f t="shared" si="106"/>
        <v>6.148980255809005</v>
      </c>
      <c r="BG63" s="2">
        <f t="shared" si="106"/>
        <v>6.15668815839721</v>
      </c>
      <c r="BH63" s="6">
        <f t="shared" si="106"/>
        <v>6.2325172165127967</v>
      </c>
      <c r="BI63" s="7">
        <f t="shared" si="106"/>
        <v>6.2486054887828022</v>
      </c>
      <c r="BJ63" s="2">
        <f t="shared" si="106"/>
        <v>6.4224855428274523</v>
      </c>
      <c r="BK63" s="2">
        <f t="shared" si="106"/>
        <v>6.371443514799557</v>
      </c>
      <c r="BL63" s="2">
        <f t="shared" si="106"/>
        <v>6.2132922035366596</v>
      </c>
      <c r="BM63" s="2">
        <f t="shared" si="106"/>
        <v>6.1882669849453116</v>
      </c>
      <c r="BN63" s="2">
        <f t="shared" si="106"/>
        <v>6.0496009087234714</v>
      </c>
      <c r="BO63" s="2">
        <f t="shared" si="106"/>
        <v>6.0447984804564339</v>
      </c>
      <c r="BP63" s="2">
        <f t="shared" si="106"/>
        <v>6.2445946732262714</v>
      </c>
      <c r="BQ63" s="38">
        <f t="shared" si="106"/>
        <v>6.0634712359106127</v>
      </c>
      <c r="BR63" s="38">
        <f t="shared" si="106"/>
        <v>6.109708681028474</v>
      </c>
      <c r="BS63" s="38">
        <f t="shared" si="106"/>
        <v>6.1901171570439004</v>
      </c>
      <c r="BT63" s="38">
        <f t="shared" si="106"/>
        <v>6.2248606642026516</v>
      </c>
      <c r="BU63" s="38">
        <f t="shared" si="106"/>
        <v>6.2683813956616277</v>
      </c>
    </row>
    <row r="64" spans="1:8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</row>
    <row r="65" spans="1:73" hidden="1" x14ac:dyDescent="0.25">
      <c r="A65" s="69" t="s">
        <v>7</v>
      </c>
      <c r="B65" s="32">
        <f t="shared" ref="B65:BF65" si="107">SUM(B67:B68)</f>
        <v>11.747100275977328</v>
      </c>
      <c r="C65" s="32">
        <f t="shared" si="107"/>
        <v>11.788802409462509</v>
      </c>
      <c r="D65" s="32">
        <f t="shared" si="107"/>
        <v>11.723567152423456</v>
      </c>
      <c r="E65" s="32">
        <f t="shared" si="107"/>
        <v>11.645168054564925</v>
      </c>
      <c r="F65" s="32">
        <f t="shared" si="107"/>
        <v>11.611682368560485</v>
      </c>
      <c r="G65" s="32">
        <f t="shared" si="107"/>
        <v>11.584959357287325</v>
      </c>
      <c r="H65" s="32">
        <f t="shared" si="107"/>
        <v>11.392901167716726</v>
      </c>
      <c r="I65" s="32">
        <f t="shared" si="107"/>
        <v>11.387350918095587</v>
      </c>
      <c r="J65" s="32">
        <f t="shared" si="107"/>
        <v>11.287195036898273</v>
      </c>
      <c r="K65" s="32">
        <f t="shared" si="107"/>
        <v>11.218999312366201</v>
      </c>
      <c r="L65" s="32">
        <f t="shared" si="107"/>
        <v>11.307303890191275</v>
      </c>
      <c r="M65" s="32">
        <f t="shared" si="107"/>
        <v>11.270445656703252</v>
      </c>
      <c r="N65" s="32">
        <f t="shared" si="107"/>
        <v>11.361113625108999</v>
      </c>
      <c r="O65" s="32">
        <f t="shared" si="107"/>
        <v>11.350887347333842</v>
      </c>
      <c r="P65" s="32">
        <f t="shared" si="107"/>
        <v>11.387942135509538</v>
      </c>
      <c r="Q65" s="32">
        <f t="shared" si="107"/>
        <v>10.660344496494629</v>
      </c>
      <c r="R65" s="32">
        <f t="shared" si="107"/>
        <v>11.360889677046949</v>
      </c>
      <c r="S65" s="32">
        <f t="shared" si="107"/>
        <v>10.526779757671893</v>
      </c>
      <c r="T65" s="32">
        <f t="shared" si="107"/>
        <v>10.870245521214418</v>
      </c>
      <c r="U65" s="32">
        <f t="shared" si="107"/>
        <v>10.848563871944888</v>
      </c>
      <c r="V65" s="32">
        <f t="shared" si="107"/>
        <v>10.294244304970672</v>
      </c>
      <c r="W65" s="32">
        <f t="shared" si="107"/>
        <v>10.264733008154819</v>
      </c>
      <c r="X65" s="32">
        <f t="shared" si="107"/>
        <v>9.6097265275618078</v>
      </c>
      <c r="Y65" s="47">
        <f t="shared" si="107"/>
        <v>9.5277526936504007</v>
      </c>
      <c r="Z65" s="77">
        <f t="shared" si="107"/>
        <v>9.5112743228673704</v>
      </c>
      <c r="AA65" s="77">
        <f t="shared" si="107"/>
        <v>9.4484106302103665</v>
      </c>
      <c r="AB65" s="77">
        <f t="shared" si="107"/>
        <v>9.4283601673316433</v>
      </c>
      <c r="AC65" s="77">
        <f t="shared" si="107"/>
        <v>9.4196131232911977</v>
      </c>
      <c r="AD65" s="77">
        <f t="shared" si="107"/>
        <v>9.4256189960886978</v>
      </c>
      <c r="AE65" s="77">
        <f t="shared" si="107"/>
        <v>9.3221618568205411</v>
      </c>
      <c r="AF65" s="77">
        <f t="shared" si="107"/>
        <v>9.3375913704998723</v>
      </c>
      <c r="AG65" s="77">
        <f t="shared" si="107"/>
        <v>9.3420099163977177</v>
      </c>
      <c r="AH65" s="77">
        <f t="shared" si="107"/>
        <v>9.3819249179725901</v>
      </c>
      <c r="AI65" s="77">
        <f t="shared" si="107"/>
        <v>9.3973146713754527</v>
      </c>
      <c r="AJ65" s="77">
        <f t="shared" si="107"/>
        <v>9.389590404719474</v>
      </c>
      <c r="AK65" s="77">
        <f t="shared" si="107"/>
        <v>9.1350658003794862</v>
      </c>
      <c r="AL65" s="77">
        <f t="shared" si="107"/>
        <v>8.8844612453670901</v>
      </c>
      <c r="AM65" s="77">
        <f t="shared" si="107"/>
        <v>9.4283601673316433</v>
      </c>
      <c r="AN65" s="77">
        <f t="shared" si="107"/>
        <v>8.8545896926831755</v>
      </c>
      <c r="AO65" s="77">
        <f t="shared" si="107"/>
        <v>8.758089797822624</v>
      </c>
      <c r="AP65" s="77">
        <f t="shared" si="107"/>
        <v>8.8046925945809082</v>
      </c>
      <c r="AQ65" s="77">
        <f t="shared" si="107"/>
        <v>8.7655942948044316</v>
      </c>
      <c r="AR65" s="77">
        <f t="shared" si="107"/>
        <v>8.6878236276389504</v>
      </c>
      <c r="AS65" s="77">
        <f t="shared" si="107"/>
        <v>8.4852937463659099</v>
      </c>
      <c r="AT65" s="77">
        <f t="shared" si="107"/>
        <v>8.4441782845004774</v>
      </c>
      <c r="AU65" s="77">
        <f t="shared" si="107"/>
        <v>8.4036685942650227</v>
      </c>
      <c r="AV65" s="77">
        <f t="shared" si="107"/>
        <v>8.316809889977792</v>
      </c>
      <c r="AW65" s="77">
        <f t="shared" si="107"/>
        <v>8.2578501303411187</v>
      </c>
      <c r="AX65" s="77">
        <f t="shared" si="107"/>
        <v>8.153786614825604</v>
      </c>
      <c r="AY65" s="77">
        <f t="shared" si="107"/>
        <v>8.0607816000349874</v>
      </c>
      <c r="AZ65" s="77">
        <f t="shared" si="107"/>
        <v>8.039281953257511</v>
      </c>
      <c r="BA65" s="77">
        <f t="shared" si="107"/>
        <v>7.9953800311975129</v>
      </c>
      <c r="BB65" s="77">
        <f t="shared" si="107"/>
        <v>7.9779162796303167</v>
      </c>
      <c r="BC65" s="77">
        <f t="shared" si="107"/>
        <v>7.884983731724196</v>
      </c>
      <c r="BD65" s="77">
        <f t="shared" si="107"/>
        <v>7.8350861898214026</v>
      </c>
      <c r="BE65" s="32">
        <f t="shared" si="107"/>
        <v>7.8444555132790068</v>
      </c>
      <c r="BF65" s="32">
        <f t="shared" si="107"/>
        <v>7.9261442211503175</v>
      </c>
      <c r="BG65" s="77">
        <f t="shared" ref="BG65:BU65" si="108">SUM(BG67:BG68)</f>
        <v>7.933878836875861</v>
      </c>
      <c r="BH65" s="87">
        <f t="shared" si="108"/>
        <v>7.899974841357885</v>
      </c>
      <c r="BI65" s="32">
        <f t="shared" si="108"/>
        <v>7.6278250440857649</v>
      </c>
      <c r="BJ65" s="77">
        <f t="shared" si="108"/>
        <v>7.7481575230999411</v>
      </c>
      <c r="BK65" s="77">
        <f t="shared" si="108"/>
        <v>7.7501789642286614</v>
      </c>
      <c r="BL65" s="77">
        <f t="shared" si="108"/>
        <v>7.5279843642325694</v>
      </c>
      <c r="BM65" s="77">
        <f t="shared" si="108"/>
        <v>7.5712146456819678</v>
      </c>
      <c r="BN65" s="77">
        <f t="shared" si="108"/>
        <v>7.4055473116122972</v>
      </c>
      <c r="BO65" s="77">
        <f t="shared" si="108"/>
        <v>7.380554065680184</v>
      </c>
      <c r="BP65" s="77">
        <f t="shared" si="108"/>
        <v>7.4626075528357649</v>
      </c>
      <c r="BQ65" s="48">
        <f t="shared" si="108"/>
        <v>7.2864029250240341</v>
      </c>
      <c r="BR65" s="48">
        <f t="shared" si="108"/>
        <v>7.348377891221169</v>
      </c>
      <c r="BS65" s="48">
        <f t="shared" si="108"/>
        <v>7.3520960491055662</v>
      </c>
      <c r="BT65" s="48">
        <f t="shared" si="108"/>
        <v>7.3096544697661301</v>
      </c>
      <c r="BU65" s="48">
        <f t="shared" si="108"/>
        <v>7.2580140703438811</v>
      </c>
    </row>
    <row r="66" spans="1:73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</row>
    <row r="67" spans="1:73" ht="18" hidden="1" x14ac:dyDescent="0.25">
      <c r="A67" s="64" t="s">
        <v>8</v>
      </c>
      <c r="B67" s="37">
        <f t="shared" ref="B67:K67" si="109">B19/B36*100</f>
        <v>0</v>
      </c>
      <c r="C67" s="37">
        <f t="shared" si="109"/>
        <v>0</v>
      </c>
      <c r="D67" s="37">
        <f t="shared" si="109"/>
        <v>0</v>
      </c>
      <c r="E67" s="37">
        <f t="shared" si="109"/>
        <v>0</v>
      </c>
      <c r="F67" s="37">
        <f t="shared" si="109"/>
        <v>0</v>
      </c>
      <c r="G67" s="37">
        <f t="shared" si="109"/>
        <v>0</v>
      </c>
      <c r="H67" s="37">
        <f t="shared" si="109"/>
        <v>0</v>
      </c>
      <c r="I67" s="37">
        <f t="shared" si="109"/>
        <v>0</v>
      </c>
      <c r="J67" s="37">
        <f t="shared" si="109"/>
        <v>0</v>
      </c>
      <c r="K67" s="37">
        <f t="shared" si="109"/>
        <v>0</v>
      </c>
      <c r="L67" s="37">
        <f t="shared" ref="L67:AQ67" si="110">L19/L36*100</f>
        <v>0</v>
      </c>
      <c r="M67" s="37">
        <f t="shared" si="110"/>
        <v>0</v>
      </c>
      <c r="N67" s="37">
        <f t="shared" si="110"/>
        <v>0</v>
      </c>
      <c r="O67" s="37">
        <f t="shared" si="110"/>
        <v>0</v>
      </c>
      <c r="P67" s="37">
        <f t="shared" si="110"/>
        <v>0</v>
      </c>
      <c r="Q67" s="37">
        <f t="shared" si="110"/>
        <v>0</v>
      </c>
      <c r="R67" s="37">
        <f t="shared" si="110"/>
        <v>0</v>
      </c>
      <c r="S67" s="37">
        <f t="shared" si="110"/>
        <v>0</v>
      </c>
      <c r="T67" s="37">
        <f t="shared" si="110"/>
        <v>0</v>
      </c>
      <c r="U67" s="37">
        <f t="shared" si="110"/>
        <v>0</v>
      </c>
      <c r="V67" s="37">
        <f t="shared" si="110"/>
        <v>0</v>
      </c>
      <c r="W67" s="37">
        <f t="shared" si="110"/>
        <v>0</v>
      </c>
      <c r="X67" s="37">
        <f t="shared" si="110"/>
        <v>0</v>
      </c>
      <c r="Y67" s="34">
        <f t="shared" si="110"/>
        <v>0</v>
      </c>
      <c r="Z67" s="34">
        <f t="shared" si="110"/>
        <v>0</v>
      </c>
      <c r="AA67" s="34">
        <f t="shared" si="110"/>
        <v>0</v>
      </c>
      <c r="AB67" s="34">
        <f t="shared" si="110"/>
        <v>0</v>
      </c>
      <c r="AC67" s="34">
        <f t="shared" si="110"/>
        <v>0</v>
      </c>
      <c r="AD67" s="34">
        <f t="shared" si="110"/>
        <v>0</v>
      </c>
      <c r="AE67" s="34">
        <f t="shared" si="110"/>
        <v>0</v>
      </c>
      <c r="AF67" s="34">
        <f t="shared" si="110"/>
        <v>0</v>
      </c>
      <c r="AG67" s="34">
        <f t="shared" si="110"/>
        <v>0</v>
      </c>
      <c r="AH67" s="34">
        <f t="shared" si="110"/>
        <v>0</v>
      </c>
      <c r="AI67" s="34">
        <f t="shared" si="110"/>
        <v>0</v>
      </c>
      <c r="AJ67" s="34">
        <f t="shared" si="110"/>
        <v>0</v>
      </c>
      <c r="AK67" s="34">
        <f t="shared" si="110"/>
        <v>0</v>
      </c>
      <c r="AL67" s="34">
        <f t="shared" si="110"/>
        <v>0</v>
      </c>
      <c r="AM67" s="34">
        <f t="shared" si="110"/>
        <v>0</v>
      </c>
      <c r="AN67" s="34">
        <f t="shared" si="110"/>
        <v>0</v>
      </c>
      <c r="AO67" s="34">
        <f t="shared" si="110"/>
        <v>0</v>
      </c>
      <c r="AP67" s="34">
        <f t="shared" si="110"/>
        <v>0</v>
      </c>
      <c r="AQ67" s="34">
        <f t="shared" si="110"/>
        <v>0</v>
      </c>
      <c r="AR67" s="34">
        <f t="shared" ref="AR67:BU67" si="111">AR19/AR36*100</f>
        <v>0</v>
      </c>
      <c r="AS67" s="34">
        <f t="shared" si="111"/>
        <v>0</v>
      </c>
      <c r="AT67" s="34">
        <f t="shared" si="111"/>
        <v>0</v>
      </c>
      <c r="AU67" s="34">
        <f t="shared" si="111"/>
        <v>0</v>
      </c>
      <c r="AV67" s="34">
        <f t="shared" si="111"/>
        <v>0</v>
      </c>
      <c r="AW67" s="34">
        <f t="shared" si="111"/>
        <v>0</v>
      </c>
      <c r="AX67" s="34">
        <f t="shared" si="111"/>
        <v>0</v>
      </c>
      <c r="AY67" s="34">
        <f t="shared" si="111"/>
        <v>0</v>
      </c>
      <c r="AZ67" s="34">
        <f t="shared" si="111"/>
        <v>0</v>
      </c>
      <c r="BA67" s="34">
        <f t="shared" si="111"/>
        <v>0</v>
      </c>
      <c r="BB67" s="34">
        <f t="shared" si="111"/>
        <v>0</v>
      </c>
      <c r="BC67" s="34">
        <f t="shared" si="111"/>
        <v>0</v>
      </c>
      <c r="BD67" s="34">
        <f t="shared" si="111"/>
        <v>0</v>
      </c>
      <c r="BE67" s="36">
        <f t="shared" si="111"/>
        <v>0</v>
      </c>
      <c r="BF67" s="36">
        <f t="shared" si="111"/>
        <v>0</v>
      </c>
      <c r="BG67" s="34">
        <f t="shared" si="111"/>
        <v>0</v>
      </c>
      <c r="BH67" s="37">
        <f t="shared" si="111"/>
        <v>0</v>
      </c>
      <c r="BI67" s="36">
        <f t="shared" si="111"/>
        <v>0</v>
      </c>
      <c r="BJ67" s="34">
        <f t="shared" si="111"/>
        <v>0</v>
      </c>
      <c r="BK67" s="34">
        <f t="shared" si="111"/>
        <v>0</v>
      </c>
      <c r="BL67" s="34">
        <f t="shared" si="111"/>
        <v>0</v>
      </c>
      <c r="BM67" s="34">
        <f t="shared" si="111"/>
        <v>0</v>
      </c>
      <c r="BN67" s="34">
        <f t="shared" si="111"/>
        <v>0</v>
      </c>
      <c r="BO67" s="34">
        <f t="shared" si="111"/>
        <v>0</v>
      </c>
      <c r="BP67" s="34">
        <f t="shared" si="111"/>
        <v>0</v>
      </c>
      <c r="BQ67" s="43">
        <f t="shared" si="111"/>
        <v>0</v>
      </c>
      <c r="BR67" s="43">
        <f t="shared" si="111"/>
        <v>0</v>
      </c>
      <c r="BS67" s="43">
        <f t="shared" si="111"/>
        <v>0</v>
      </c>
      <c r="BT67" s="43">
        <f t="shared" si="111"/>
        <v>0</v>
      </c>
      <c r="BU67" s="43">
        <f t="shared" si="111"/>
        <v>0</v>
      </c>
    </row>
    <row r="68" spans="1:73" hidden="1" x14ac:dyDescent="0.25">
      <c r="A68" s="64" t="s">
        <v>109</v>
      </c>
      <c r="B68" s="7">
        <f t="shared" ref="B68:K68" si="112">B20/B36*100</f>
        <v>11.747100275977328</v>
      </c>
      <c r="C68" s="7">
        <f t="shared" si="112"/>
        <v>11.788802409462509</v>
      </c>
      <c r="D68" s="7">
        <f t="shared" si="112"/>
        <v>11.723567152423456</v>
      </c>
      <c r="E68" s="7">
        <f t="shared" si="112"/>
        <v>11.645168054564925</v>
      </c>
      <c r="F68" s="7">
        <f t="shared" si="112"/>
        <v>11.611682368560485</v>
      </c>
      <c r="G68" s="7">
        <f t="shared" si="112"/>
        <v>11.584959357287325</v>
      </c>
      <c r="H68" s="7">
        <f t="shared" si="112"/>
        <v>11.392901167716726</v>
      </c>
      <c r="I68" s="7">
        <f t="shared" si="112"/>
        <v>11.387350918095587</v>
      </c>
      <c r="J68" s="7">
        <f t="shared" si="112"/>
        <v>11.287195036898273</v>
      </c>
      <c r="K68" s="7">
        <f t="shared" si="112"/>
        <v>11.218999312366201</v>
      </c>
      <c r="L68" s="7">
        <f t="shared" ref="L68:AQ68" si="113">L20/L36*100</f>
        <v>11.307303890191275</v>
      </c>
      <c r="M68" s="7">
        <f t="shared" si="113"/>
        <v>11.270445656703252</v>
      </c>
      <c r="N68" s="7">
        <f t="shared" si="113"/>
        <v>11.361113625108999</v>
      </c>
      <c r="O68" s="7">
        <f t="shared" si="113"/>
        <v>11.350887347333842</v>
      </c>
      <c r="P68" s="7">
        <f t="shared" si="113"/>
        <v>11.387942135509538</v>
      </c>
      <c r="Q68" s="7">
        <f t="shared" si="113"/>
        <v>10.660344496494629</v>
      </c>
      <c r="R68" s="7">
        <f t="shared" si="113"/>
        <v>11.360889677046949</v>
      </c>
      <c r="S68" s="7">
        <f t="shared" si="113"/>
        <v>10.526779757671893</v>
      </c>
      <c r="T68" s="7">
        <f t="shared" si="113"/>
        <v>10.870245521214418</v>
      </c>
      <c r="U68" s="7">
        <f t="shared" si="113"/>
        <v>10.848563871944888</v>
      </c>
      <c r="V68" s="7">
        <f t="shared" si="113"/>
        <v>10.294244304970672</v>
      </c>
      <c r="W68" s="7">
        <f t="shared" si="113"/>
        <v>10.264733008154819</v>
      </c>
      <c r="X68" s="7">
        <f t="shared" si="113"/>
        <v>9.6097265275618078</v>
      </c>
      <c r="Y68" s="8">
        <f t="shared" si="113"/>
        <v>9.5277526936504007</v>
      </c>
      <c r="Z68" s="2">
        <f t="shared" si="113"/>
        <v>9.5112743228673704</v>
      </c>
      <c r="AA68" s="2">
        <f t="shared" si="113"/>
        <v>9.4484106302103665</v>
      </c>
      <c r="AB68" s="2">
        <f t="shared" si="113"/>
        <v>9.4283601673316433</v>
      </c>
      <c r="AC68" s="2">
        <f t="shared" si="113"/>
        <v>9.4196131232911977</v>
      </c>
      <c r="AD68" s="2">
        <f t="shared" si="113"/>
        <v>9.4256189960886978</v>
      </c>
      <c r="AE68" s="2">
        <f t="shared" si="113"/>
        <v>9.3221618568205411</v>
      </c>
      <c r="AF68" s="2">
        <f t="shared" si="113"/>
        <v>9.3375913704998723</v>
      </c>
      <c r="AG68" s="2">
        <f t="shared" si="113"/>
        <v>9.3420099163977177</v>
      </c>
      <c r="AH68" s="2">
        <f t="shared" si="113"/>
        <v>9.3819249179725901</v>
      </c>
      <c r="AI68" s="2">
        <f t="shared" si="113"/>
        <v>9.3973146713754527</v>
      </c>
      <c r="AJ68" s="2">
        <f t="shared" si="113"/>
        <v>9.389590404719474</v>
      </c>
      <c r="AK68" s="2">
        <f t="shared" si="113"/>
        <v>9.1350658003794862</v>
      </c>
      <c r="AL68" s="2">
        <f t="shared" si="113"/>
        <v>8.8844612453670901</v>
      </c>
      <c r="AM68" s="2">
        <f t="shared" si="113"/>
        <v>9.4283601673316433</v>
      </c>
      <c r="AN68" s="2">
        <f t="shared" si="113"/>
        <v>8.8545896926831755</v>
      </c>
      <c r="AO68" s="2">
        <f t="shared" si="113"/>
        <v>8.758089797822624</v>
      </c>
      <c r="AP68" s="2">
        <f t="shared" si="113"/>
        <v>8.8046925945809082</v>
      </c>
      <c r="AQ68" s="2">
        <f t="shared" si="113"/>
        <v>8.7655942948044316</v>
      </c>
      <c r="AR68" s="2">
        <f t="shared" ref="AR68:BU68" si="114">AR20/AR36*100</f>
        <v>8.6878236276389504</v>
      </c>
      <c r="AS68" s="2">
        <f t="shared" si="114"/>
        <v>8.4852937463659099</v>
      </c>
      <c r="AT68" s="2">
        <f t="shared" si="114"/>
        <v>8.4441782845004774</v>
      </c>
      <c r="AU68" s="2">
        <f t="shared" si="114"/>
        <v>8.4036685942650227</v>
      </c>
      <c r="AV68" s="2">
        <f t="shared" si="114"/>
        <v>8.316809889977792</v>
      </c>
      <c r="AW68" s="2">
        <f t="shared" si="114"/>
        <v>8.2578501303411187</v>
      </c>
      <c r="AX68" s="2">
        <f t="shared" si="114"/>
        <v>8.153786614825604</v>
      </c>
      <c r="AY68" s="2">
        <f t="shared" si="114"/>
        <v>8.0607816000349874</v>
      </c>
      <c r="AZ68" s="2">
        <f t="shared" si="114"/>
        <v>8.039281953257511</v>
      </c>
      <c r="BA68" s="2">
        <f t="shared" si="114"/>
        <v>7.9953800311975129</v>
      </c>
      <c r="BB68" s="2">
        <f t="shared" si="114"/>
        <v>7.9779162796303167</v>
      </c>
      <c r="BC68" s="2">
        <f t="shared" si="114"/>
        <v>7.884983731724196</v>
      </c>
      <c r="BD68" s="2">
        <f t="shared" si="114"/>
        <v>7.8350861898214026</v>
      </c>
      <c r="BE68" s="7">
        <f t="shared" si="114"/>
        <v>7.8444555132790068</v>
      </c>
      <c r="BF68" s="7">
        <f t="shared" si="114"/>
        <v>7.9261442211503175</v>
      </c>
      <c r="BG68" s="2">
        <f t="shared" si="114"/>
        <v>7.933878836875861</v>
      </c>
      <c r="BH68" s="6">
        <f t="shared" si="114"/>
        <v>7.899974841357885</v>
      </c>
      <c r="BI68" s="7">
        <f t="shared" si="114"/>
        <v>7.6278250440857649</v>
      </c>
      <c r="BJ68" s="2">
        <f t="shared" si="114"/>
        <v>7.7481575230999411</v>
      </c>
      <c r="BK68" s="2">
        <f t="shared" si="114"/>
        <v>7.7501789642286614</v>
      </c>
      <c r="BL68" s="2">
        <f t="shared" si="114"/>
        <v>7.5279843642325694</v>
      </c>
      <c r="BM68" s="2">
        <f t="shared" si="114"/>
        <v>7.5712146456819678</v>
      </c>
      <c r="BN68" s="2">
        <f t="shared" si="114"/>
        <v>7.4055473116122972</v>
      </c>
      <c r="BO68" s="2">
        <f t="shared" si="114"/>
        <v>7.380554065680184</v>
      </c>
      <c r="BP68" s="2">
        <f t="shared" si="114"/>
        <v>7.4626075528357649</v>
      </c>
      <c r="BQ68" s="38">
        <f t="shared" si="114"/>
        <v>7.2864029250240341</v>
      </c>
      <c r="BR68" s="38">
        <f t="shared" si="114"/>
        <v>7.348377891221169</v>
      </c>
      <c r="BS68" s="38">
        <f t="shared" si="114"/>
        <v>7.3520960491055662</v>
      </c>
      <c r="BT68" s="38">
        <f t="shared" si="114"/>
        <v>7.3096544697661301</v>
      </c>
      <c r="BU68" s="38">
        <f t="shared" si="114"/>
        <v>7.2580140703438811</v>
      </c>
    </row>
    <row r="69" spans="1:73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</row>
    <row r="70" spans="1:73" hidden="1" x14ac:dyDescent="0.25">
      <c r="A70" s="69" t="s">
        <v>9</v>
      </c>
      <c r="B70" s="32">
        <f t="shared" ref="B70:BF70" si="115">SUM(B72:B76)</f>
        <v>29.202664338268676</v>
      </c>
      <c r="C70" s="32">
        <f t="shared" si="115"/>
        <v>29.199411527568241</v>
      </c>
      <c r="D70" s="32">
        <f t="shared" si="115"/>
        <v>29.445714290413704</v>
      </c>
      <c r="E70" s="32">
        <f t="shared" si="115"/>
        <v>29.932274144568453</v>
      </c>
      <c r="F70" s="32">
        <f t="shared" si="115"/>
        <v>29.927503226433252</v>
      </c>
      <c r="G70" s="32">
        <f t="shared" si="115"/>
        <v>29.275649312753536</v>
      </c>
      <c r="H70" s="32">
        <f t="shared" si="115"/>
        <v>28.832021760069011</v>
      </c>
      <c r="I70" s="32">
        <f t="shared" si="115"/>
        <v>28.742578111956544</v>
      </c>
      <c r="J70" s="32">
        <f t="shared" si="115"/>
        <v>29.06455757877891</v>
      </c>
      <c r="K70" s="32">
        <f t="shared" si="115"/>
        <v>29.522924120171343</v>
      </c>
      <c r="L70" s="32">
        <f t="shared" si="115"/>
        <v>29.064941831418626</v>
      </c>
      <c r="M70" s="32">
        <f t="shared" si="115"/>
        <v>28.986652356820272</v>
      </c>
      <c r="N70" s="32" t="e">
        <f t="shared" si="115"/>
        <v>#VALUE!</v>
      </c>
      <c r="O70" s="32" t="e">
        <f t="shared" si="115"/>
        <v>#VALUE!</v>
      </c>
      <c r="P70" s="32">
        <f t="shared" si="115"/>
        <v>29.168062386699241</v>
      </c>
      <c r="Q70" s="32" t="e">
        <f t="shared" si="115"/>
        <v>#VALUE!</v>
      </c>
      <c r="R70" s="32" t="e">
        <f t="shared" si="115"/>
        <v>#VALUE!</v>
      </c>
      <c r="S70" s="32">
        <f t="shared" si="115"/>
        <v>32.866646307814257</v>
      </c>
      <c r="T70" s="32">
        <f t="shared" si="115"/>
        <v>30.271988706235927</v>
      </c>
      <c r="U70" s="32">
        <f t="shared" si="115"/>
        <v>30.183738304475575</v>
      </c>
      <c r="V70" s="32">
        <f t="shared" si="115"/>
        <v>32.834626840975666</v>
      </c>
      <c r="W70" s="32">
        <f t="shared" si="115"/>
        <v>32.74154656325728</v>
      </c>
      <c r="X70" s="32">
        <f t="shared" si="115"/>
        <v>31.066345298410113</v>
      </c>
      <c r="Y70" s="47">
        <f t="shared" si="115"/>
        <v>31.029556408980973</v>
      </c>
      <c r="Z70" s="77">
        <f t="shared" si="115"/>
        <v>31.018392093074841</v>
      </c>
      <c r="AA70" s="77">
        <f t="shared" si="115"/>
        <v>30.853400112442937</v>
      </c>
      <c r="AB70" s="77">
        <f t="shared" si="115"/>
        <v>30.75864700679276</v>
      </c>
      <c r="AC70" s="77">
        <f t="shared" si="115"/>
        <v>30.756457175739826</v>
      </c>
      <c r="AD70" s="77">
        <f t="shared" si="115"/>
        <v>30.658580552001602</v>
      </c>
      <c r="AE70" s="77">
        <f t="shared" si="115"/>
        <v>30.805837319723047</v>
      </c>
      <c r="AF70" s="77">
        <f t="shared" si="115"/>
        <v>30.911631993758572</v>
      </c>
      <c r="AG70" s="77">
        <f t="shared" si="115"/>
        <v>30.84530647043945</v>
      </c>
      <c r="AH70" s="77">
        <f t="shared" si="115"/>
        <v>30.697026120351524</v>
      </c>
      <c r="AI70" s="77">
        <f t="shared" si="115"/>
        <v>30.791718578886073</v>
      </c>
      <c r="AJ70" s="77">
        <f t="shared" si="115"/>
        <v>30.682602282150729</v>
      </c>
      <c r="AK70" s="77">
        <f t="shared" si="115"/>
        <v>30.115423094287756</v>
      </c>
      <c r="AL70" s="77">
        <f t="shared" si="115"/>
        <v>29.650209249203598</v>
      </c>
      <c r="AM70" s="77">
        <f t="shared" si="115"/>
        <v>30.75864700679276</v>
      </c>
      <c r="AN70" s="77">
        <f t="shared" si="115"/>
        <v>29.882678834943167</v>
      </c>
      <c r="AO70" s="77">
        <f t="shared" si="115"/>
        <v>29.534081806255287</v>
      </c>
      <c r="AP70" s="77">
        <f t="shared" si="115"/>
        <v>29.604856800749374</v>
      </c>
      <c r="AQ70" s="77">
        <f t="shared" si="115"/>
        <v>29.752005883338516</v>
      </c>
      <c r="AR70" s="77">
        <f t="shared" si="115"/>
        <v>29.812971725245255</v>
      </c>
      <c r="AS70" s="77">
        <f t="shared" si="115"/>
        <v>29.490906404033627</v>
      </c>
      <c r="AT70" s="77">
        <f t="shared" si="115"/>
        <v>29.468728231302887</v>
      </c>
      <c r="AU70" s="77">
        <f t="shared" si="115"/>
        <v>29.296897036495132</v>
      </c>
      <c r="AV70" s="77">
        <f t="shared" si="115"/>
        <v>29.111403300772945</v>
      </c>
      <c r="AW70" s="77">
        <f t="shared" si="115"/>
        <v>28.957919199932785</v>
      </c>
      <c r="AX70" s="77">
        <f t="shared" si="115"/>
        <v>28.950820340120281</v>
      </c>
      <c r="AY70" s="77">
        <f t="shared" si="115"/>
        <v>28.667978687083963</v>
      </c>
      <c r="AZ70" s="77">
        <f t="shared" si="115"/>
        <v>28.654780863975816</v>
      </c>
      <c r="BA70" s="77">
        <f t="shared" si="115"/>
        <v>28.477763502236698</v>
      </c>
      <c r="BB70" s="77">
        <f t="shared" si="115"/>
        <v>28.215166254645109</v>
      </c>
      <c r="BC70" s="77">
        <f t="shared" si="115"/>
        <v>27.868512060285589</v>
      </c>
      <c r="BD70" s="77">
        <f t="shared" si="115"/>
        <v>27.972988858180106</v>
      </c>
      <c r="BE70" s="32">
        <f t="shared" si="115"/>
        <v>27.930617362336687</v>
      </c>
      <c r="BF70" s="32">
        <f t="shared" si="115"/>
        <v>28.173446859031522</v>
      </c>
      <c r="BG70" s="77">
        <f t="shared" ref="BG70:BU70" si="116">SUM(BG72:BG76)</f>
        <v>28.084882810324267</v>
      </c>
      <c r="BH70" s="87">
        <f t="shared" si="116"/>
        <v>28.055538503012173</v>
      </c>
      <c r="BI70" s="32">
        <f t="shared" si="116"/>
        <v>27.071639513620624</v>
      </c>
      <c r="BJ70" s="77">
        <f t="shared" si="116"/>
        <v>27.711982802955681</v>
      </c>
      <c r="BK70" s="77">
        <f t="shared" si="116"/>
        <v>27.662770136650035</v>
      </c>
      <c r="BL70" s="77">
        <f t="shared" si="116"/>
        <v>29.463704761398244</v>
      </c>
      <c r="BM70" s="77">
        <f t="shared" si="116"/>
        <v>29.538019583596974</v>
      </c>
      <c r="BN70" s="77">
        <f t="shared" si="116"/>
        <v>28.71878037402956</v>
      </c>
      <c r="BO70" s="77">
        <f t="shared" si="116"/>
        <v>28.645828676262333</v>
      </c>
      <c r="BP70" s="77">
        <f t="shared" si="116"/>
        <v>29.282230225029142</v>
      </c>
      <c r="BQ70" s="48">
        <f t="shared" si="116"/>
        <v>28.539122711964012</v>
      </c>
      <c r="BR70" s="48">
        <f t="shared" si="116"/>
        <v>28.684467109050665</v>
      </c>
      <c r="BS70" s="48">
        <f t="shared" si="116"/>
        <v>28.659252265525254</v>
      </c>
      <c r="BT70" s="48">
        <f t="shared" si="116"/>
        <v>28.599509085631031</v>
      </c>
      <c r="BU70" s="48">
        <f t="shared" si="116"/>
        <v>28.52868715191947</v>
      </c>
    </row>
    <row r="71" spans="1:73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</row>
    <row r="72" spans="1:73" ht="18" hidden="1" x14ac:dyDescent="0.25">
      <c r="A72" s="64" t="s">
        <v>10</v>
      </c>
      <c r="B72" s="7">
        <f t="shared" ref="B72:K72" si="117">B22/B36*100</f>
        <v>0.16163027722607642</v>
      </c>
      <c r="C72" s="7">
        <f t="shared" si="117"/>
        <v>0.16051839191775275</v>
      </c>
      <c r="D72" s="7">
        <f t="shared" si="117"/>
        <v>0.15790830993848826</v>
      </c>
      <c r="E72" s="7">
        <f t="shared" si="117"/>
        <v>0.15503845202961924</v>
      </c>
      <c r="F72" s="7">
        <f t="shared" si="117"/>
        <v>0.15462670804479817</v>
      </c>
      <c r="G72" s="7">
        <f t="shared" si="117"/>
        <v>0.15409591837913647</v>
      </c>
      <c r="H72" s="7">
        <f t="shared" si="117"/>
        <v>0.15219703118116301</v>
      </c>
      <c r="I72" s="7">
        <f t="shared" si="117"/>
        <v>0.15089586269257799</v>
      </c>
      <c r="J72" s="7">
        <f t="shared" si="117"/>
        <v>0.15497188446810742</v>
      </c>
      <c r="K72" s="7">
        <f t="shared" si="117"/>
        <v>0.15193062524490653</v>
      </c>
      <c r="L72" s="7">
        <f t="shared" ref="L72:AQ72" si="118">L22/L36*100</f>
        <v>0.15358570913833822</v>
      </c>
      <c r="M72" s="7">
        <f t="shared" si="118"/>
        <v>0.15502121479334563</v>
      </c>
      <c r="N72" s="37" t="e">
        <f t="shared" si="118"/>
        <v>#VALUE!</v>
      </c>
      <c r="O72" s="37" t="e">
        <f t="shared" si="118"/>
        <v>#VALUE!</v>
      </c>
      <c r="P72" s="37">
        <f t="shared" si="118"/>
        <v>0</v>
      </c>
      <c r="Q72" s="37" t="e">
        <f t="shared" si="118"/>
        <v>#VALUE!</v>
      </c>
      <c r="R72" s="37" t="e">
        <f t="shared" si="118"/>
        <v>#VALUE!</v>
      </c>
      <c r="S72" s="37">
        <f t="shared" si="118"/>
        <v>0</v>
      </c>
      <c r="T72" s="37">
        <f t="shared" si="118"/>
        <v>0</v>
      </c>
      <c r="U72" s="37">
        <f t="shared" si="118"/>
        <v>0</v>
      </c>
      <c r="V72" s="37">
        <f t="shared" si="118"/>
        <v>0</v>
      </c>
      <c r="W72" s="37">
        <f t="shared" si="118"/>
        <v>0</v>
      </c>
      <c r="X72" s="37">
        <f t="shared" si="118"/>
        <v>0</v>
      </c>
      <c r="Y72" s="34">
        <f t="shared" si="118"/>
        <v>0</v>
      </c>
      <c r="Z72" s="34">
        <f t="shared" si="118"/>
        <v>0</v>
      </c>
      <c r="AA72" s="34">
        <f t="shared" si="118"/>
        <v>0</v>
      </c>
      <c r="AB72" s="34">
        <f t="shared" si="118"/>
        <v>0</v>
      </c>
      <c r="AC72" s="34">
        <f t="shared" si="118"/>
        <v>0</v>
      </c>
      <c r="AD72" s="34">
        <f t="shared" si="118"/>
        <v>0</v>
      </c>
      <c r="AE72" s="34">
        <f t="shared" si="118"/>
        <v>0</v>
      </c>
      <c r="AF72" s="34">
        <f t="shared" si="118"/>
        <v>0</v>
      </c>
      <c r="AG72" s="34">
        <f t="shared" si="118"/>
        <v>0</v>
      </c>
      <c r="AH72" s="34">
        <f t="shared" si="118"/>
        <v>0</v>
      </c>
      <c r="AI72" s="34">
        <f t="shared" si="118"/>
        <v>0</v>
      </c>
      <c r="AJ72" s="34">
        <f t="shared" si="118"/>
        <v>0</v>
      </c>
      <c r="AK72" s="34">
        <f t="shared" si="118"/>
        <v>0</v>
      </c>
      <c r="AL72" s="34">
        <f t="shared" si="118"/>
        <v>0</v>
      </c>
      <c r="AM72" s="34">
        <f t="shared" si="118"/>
        <v>0</v>
      </c>
      <c r="AN72" s="34">
        <f t="shared" si="118"/>
        <v>0</v>
      </c>
      <c r="AO72" s="34">
        <f t="shared" si="118"/>
        <v>0</v>
      </c>
      <c r="AP72" s="34">
        <f t="shared" si="118"/>
        <v>0</v>
      </c>
      <c r="AQ72" s="34">
        <f t="shared" si="118"/>
        <v>0</v>
      </c>
      <c r="AR72" s="34">
        <f t="shared" ref="AR72:BU72" si="119">AR22/AR36*100</f>
        <v>0</v>
      </c>
      <c r="AS72" s="34">
        <f t="shared" si="119"/>
        <v>0</v>
      </c>
      <c r="AT72" s="34">
        <f t="shared" si="119"/>
        <v>0</v>
      </c>
      <c r="AU72" s="34">
        <f t="shared" si="119"/>
        <v>0</v>
      </c>
      <c r="AV72" s="34">
        <f t="shared" si="119"/>
        <v>0</v>
      </c>
      <c r="AW72" s="34">
        <f t="shared" si="119"/>
        <v>0</v>
      </c>
      <c r="AX72" s="34">
        <f t="shared" si="119"/>
        <v>0</v>
      </c>
      <c r="AY72" s="34">
        <f t="shared" si="119"/>
        <v>0</v>
      </c>
      <c r="AZ72" s="34">
        <f t="shared" si="119"/>
        <v>0</v>
      </c>
      <c r="BA72" s="34">
        <f t="shared" si="119"/>
        <v>0</v>
      </c>
      <c r="BB72" s="34">
        <f t="shared" si="119"/>
        <v>0</v>
      </c>
      <c r="BC72" s="34">
        <f t="shared" si="119"/>
        <v>0</v>
      </c>
      <c r="BD72" s="34">
        <f t="shared" si="119"/>
        <v>0</v>
      </c>
      <c r="BE72" s="36">
        <f t="shared" si="119"/>
        <v>0</v>
      </c>
      <c r="BF72" s="36">
        <f t="shared" si="119"/>
        <v>0</v>
      </c>
      <c r="BG72" s="34">
        <f t="shared" si="119"/>
        <v>0</v>
      </c>
      <c r="BH72" s="37">
        <f t="shared" si="119"/>
        <v>0</v>
      </c>
      <c r="BI72" s="36">
        <f t="shared" si="119"/>
        <v>0</v>
      </c>
      <c r="BJ72" s="34">
        <f t="shared" si="119"/>
        <v>0</v>
      </c>
      <c r="BK72" s="34">
        <f t="shared" si="119"/>
        <v>0</v>
      </c>
      <c r="BL72" s="34">
        <f t="shared" si="119"/>
        <v>0</v>
      </c>
      <c r="BM72" s="34">
        <f t="shared" si="119"/>
        <v>0</v>
      </c>
      <c r="BN72" s="34">
        <f t="shared" si="119"/>
        <v>0</v>
      </c>
      <c r="BO72" s="34">
        <f t="shared" si="119"/>
        <v>0</v>
      </c>
      <c r="BP72" s="34">
        <f t="shared" si="119"/>
        <v>0</v>
      </c>
      <c r="BQ72" s="43">
        <f t="shared" si="119"/>
        <v>0</v>
      </c>
      <c r="BR72" s="43">
        <f t="shared" si="119"/>
        <v>0</v>
      </c>
      <c r="BS72" s="43">
        <f t="shared" si="119"/>
        <v>0</v>
      </c>
      <c r="BT72" s="43">
        <f t="shared" si="119"/>
        <v>0</v>
      </c>
      <c r="BU72" s="43">
        <f t="shared" si="119"/>
        <v>0</v>
      </c>
    </row>
    <row r="73" spans="1:73" ht="18" hidden="1" x14ac:dyDescent="0.25">
      <c r="A73" s="64" t="s">
        <v>11</v>
      </c>
      <c r="B73" s="37">
        <f t="shared" ref="B73:K73" si="120">B23/B36*100</f>
        <v>0</v>
      </c>
      <c r="C73" s="37">
        <f t="shared" si="120"/>
        <v>0</v>
      </c>
      <c r="D73" s="37">
        <f t="shared" si="120"/>
        <v>0</v>
      </c>
      <c r="E73" s="37">
        <f t="shared" si="120"/>
        <v>0</v>
      </c>
      <c r="F73" s="37">
        <f t="shared" si="120"/>
        <v>0</v>
      </c>
      <c r="G73" s="37">
        <f t="shared" si="120"/>
        <v>0</v>
      </c>
      <c r="H73" s="37">
        <f t="shared" si="120"/>
        <v>0</v>
      </c>
      <c r="I73" s="37">
        <f t="shared" si="120"/>
        <v>0</v>
      </c>
      <c r="J73" s="37">
        <f t="shared" si="120"/>
        <v>0</v>
      </c>
      <c r="K73" s="37">
        <f t="shared" si="120"/>
        <v>0</v>
      </c>
      <c r="L73" s="37">
        <f t="shared" ref="L73:AQ73" si="121">L23/L36*100</f>
        <v>0</v>
      </c>
      <c r="M73" s="37">
        <f t="shared" si="121"/>
        <v>0</v>
      </c>
      <c r="N73" s="37">
        <f t="shared" si="121"/>
        <v>0</v>
      </c>
      <c r="O73" s="37">
        <f t="shared" si="121"/>
        <v>0</v>
      </c>
      <c r="P73" s="37">
        <f t="shared" si="121"/>
        <v>0</v>
      </c>
      <c r="Q73" s="37">
        <f t="shared" si="121"/>
        <v>0</v>
      </c>
      <c r="R73" s="37">
        <f t="shared" si="121"/>
        <v>0</v>
      </c>
      <c r="S73" s="37">
        <f t="shared" si="121"/>
        <v>0</v>
      </c>
      <c r="T73" s="37">
        <f t="shared" si="121"/>
        <v>0</v>
      </c>
      <c r="U73" s="37">
        <f t="shared" si="121"/>
        <v>0</v>
      </c>
      <c r="V73" s="37">
        <f t="shared" si="121"/>
        <v>0</v>
      </c>
      <c r="W73" s="37">
        <f t="shared" si="121"/>
        <v>0</v>
      </c>
      <c r="X73" s="37">
        <f t="shared" si="121"/>
        <v>0</v>
      </c>
      <c r="Y73" s="34">
        <f t="shared" si="121"/>
        <v>0</v>
      </c>
      <c r="Z73" s="34">
        <f t="shared" si="121"/>
        <v>0</v>
      </c>
      <c r="AA73" s="34">
        <f t="shared" si="121"/>
        <v>0</v>
      </c>
      <c r="AB73" s="34">
        <f t="shared" si="121"/>
        <v>0</v>
      </c>
      <c r="AC73" s="34">
        <f t="shared" si="121"/>
        <v>0</v>
      </c>
      <c r="AD73" s="34">
        <f t="shared" si="121"/>
        <v>0</v>
      </c>
      <c r="AE73" s="34">
        <f t="shared" si="121"/>
        <v>0</v>
      </c>
      <c r="AF73" s="34">
        <f t="shared" si="121"/>
        <v>0</v>
      </c>
      <c r="AG73" s="34">
        <f t="shared" si="121"/>
        <v>0</v>
      </c>
      <c r="AH73" s="34">
        <f t="shared" si="121"/>
        <v>0</v>
      </c>
      <c r="AI73" s="34">
        <f t="shared" si="121"/>
        <v>0</v>
      </c>
      <c r="AJ73" s="34">
        <f t="shared" si="121"/>
        <v>0</v>
      </c>
      <c r="AK73" s="34">
        <f t="shared" si="121"/>
        <v>0</v>
      </c>
      <c r="AL73" s="34">
        <f t="shared" si="121"/>
        <v>0</v>
      </c>
      <c r="AM73" s="34">
        <f t="shared" si="121"/>
        <v>0</v>
      </c>
      <c r="AN73" s="34">
        <f t="shared" si="121"/>
        <v>0</v>
      </c>
      <c r="AO73" s="34">
        <f t="shared" si="121"/>
        <v>0</v>
      </c>
      <c r="AP73" s="34">
        <f t="shared" si="121"/>
        <v>0</v>
      </c>
      <c r="AQ73" s="34">
        <f t="shared" si="121"/>
        <v>0</v>
      </c>
      <c r="AR73" s="34">
        <f t="shared" ref="AR73:BU73" si="122">AR23/AR36*100</f>
        <v>0</v>
      </c>
      <c r="AS73" s="34">
        <f t="shared" si="122"/>
        <v>0</v>
      </c>
      <c r="AT73" s="34">
        <f t="shared" si="122"/>
        <v>0</v>
      </c>
      <c r="AU73" s="34">
        <f t="shared" si="122"/>
        <v>0</v>
      </c>
      <c r="AV73" s="34">
        <f t="shared" si="122"/>
        <v>0</v>
      </c>
      <c r="AW73" s="34">
        <f t="shared" si="122"/>
        <v>0</v>
      </c>
      <c r="AX73" s="34">
        <f t="shared" si="122"/>
        <v>0</v>
      </c>
      <c r="AY73" s="34">
        <f t="shared" si="122"/>
        <v>0</v>
      </c>
      <c r="AZ73" s="34">
        <f t="shared" si="122"/>
        <v>0</v>
      </c>
      <c r="BA73" s="34">
        <f t="shared" si="122"/>
        <v>0</v>
      </c>
      <c r="BB73" s="34">
        <f t="shared" si="122"/>
        <v>0</v>
      </c>
      <c r="BC73" s="34">
        <f t="shared" si="122"/>
        <v>0</v>
      </c>
      <c r="BD73" s="34">
        <f t="shared" si="122"/>
        <v>0</v>
      </c>
      <c r="BE73" s="36">
        <f t="shared" si="122"/>
        <v>0</v>
      </c>
      <c r="BF73" s="36">
        <f t="shared" si="122"/>
        <v>0</v>
      </c>
      <c r="BG73" s="34">
        <f t="shared" si="122"/>
        <v>0</v>
      </c>
      <c r="BH73" s="37">
        <f t="shared" si="122"/>
        <v>0</v>
      </c>
      <c r="BI73" s="36">
        <f t="shared" si="122"/>
        <v>0</v>
      </c>
      <c r="BJ73" s="34">
        <f t="shared" si="122"/>
        <v>0</v>
      </c>
      <c r="BK73" s="34">
        <f t="shared" si="122"/>
        <v>0</v>
      </c>
      <c r="BL73" s="34">
        <f t="shared" si="122"/>
        <v>0</v>
      </c>
      <c r="BM73" s="34">
        <f t="shared" si="122"/>
        <v>0</v>
      </c>
      <c r="BN73" s="34">
        <f t="shared" si="122"/>
        <v>0</v>
      </c>
      <c r="BO73" s="34">
        <f t="shared" si="122"/>
        <v>0</v>
      </c>
      <c r="BP73" s="34">
        <f t="shared" si="122"/>
        <v>0</v>
      </c>
      <c r="BQ73" s="43">
        <f t="shared" si="122"/>
        <v>0</v>
      </c>
      <c r="BR73" s="43">
        <f t="shared" si="122"/>
        <v>0</v>
      </c>
      <c r="BS73" s="43">
        <f t="shared" si="122"/>
        <v>0</v>
      </c>
      <c r="BT73" s="43">
        <f t="shared" si="122"/>
        <v>0</v>
      </c>
      <c r="BU73" s="43">
        <f t="shared" si="122"/>
        <v>0</v>
      </c>
    </row>
    <row r="74" spans="1:73" ht="18" hidden="1" x14ac:dyDescent="0.25">
      <c r="A74" s="64" t="s">
        <v>12</v>
      </c>
      <c r="B74" s="37">
        <f t="shared" ref="B74:K74" si="123">B24/B36*100</f>
        <v>0</v>
      </c>
      <c r="C74" s="37">
        <f t="shared" si="123"/>
        <v>0</v>
      </c>
      <c r="D74" s="37">
        <f t="shared" si="123"/>
        <v>0</v>
      </c>
      <c r="E74" s="37">
        <f t="shared" si="123"/>
        <v>0</v>
      </c>
      <c r="F74" s="37">
        <f t="shared" si="123"/>
        <v>0</v>
      </c>
      <c r="G74" s="37">
        <f t="shared" si="123"/>
        <v>0</v>
      </c>
      <c r="H74" s="37">
        <f t="shared" si="123"/>
        <v>0</v>
      </c>
      <c r="I74" s="37">
        <f t="shared" si="123"/>
        <v>0</v>
      </c>
      <c r="J74" s="37">
        <f t="shared" si="123"/>
        <v>0</v>
      </c>
      <c r="K74" s="37">
        <f t="shared" si="123"/>
        <v>0</v>
      </c>
      <c r="L74" s="37">
        <f t="shared" ref="L74:AQ74" si="124">L24/L36*100</f>
        <v>0</v>
      </c>
      <c r="M74" s="37">
        <f t="shared" si="124"/>
        <v>0</v>
      </c>
      <c r="N74" s="37">
        <f t="shared" si="124"/>
        <v>0</v>
      </c>
      <c r="O74" s="37">
        <f t="shared" si="124"/>
        <v>0</v>
      </c>
      <c r="P74" s="37">
        <f t="shared" si="124"/>
        <v>0</v>
      </c>
      <c r="Q74" s="37">
        <f t="shared" si="124"/>
        <v>0</v>
      </c>
      <c r="R74" s="37">
        <f t="shared" si="124"/>
        <v>0</v>
      </c>
      <c r="S74" s="37">
        <f t="shared" si="124"/>
        <v>0</v>
      </c>
      <c r="T74" s="37">
        <f t="shared" si="124"/>
        <v>0</v>
      </c>
      <c r="U74" s="37">
        <f t="shared" si="124"/>
        <v>0</v>
      </c>
      <c r="V74" s="37">
        <f t="shared" si="124"/>
        <v>0</v>
      </c>
      <c r="W74" s="37">
        <f t="shared" si="124"/>
        <v>0</v>
      </c>
      <c r="X74" s="37">
        <f t="shared" si="124"/>
        <v>0</v>
      </c>
      <c r="Y74" s="34">
        <f t="shared" si="124"/>
        <v>0</v>
      </c>
      <c r="Z74" s="34">
        <f t="shared" si="124"/>
        <v>0</v>
      </c>
      <c r="AA74" s="34">
        <f t="shared" si="124"/>
        <v>0</v>
      </c>
      <c r="AB74" s="34">
        <f t="shared" si="124"/>
        <v>0</v>
      </c>
      <c r="AC74" s="34">
        <f t="shared" si="124"/>
        <v>0</v>
      </c>
      <c r="AD74" s="34">
        <f t="shared" si="124"/>
        <v>0</v>
      </c>
      <c r="AE74" s="34">
        <f t="shared" si="124"/>
        <v>0</v>
      </c>
      <c r="AF74" s="34">
        <f t="shared" si="124"/>
        <v>0</v>
      </c>
      <c r="AG74" s="34">
        <f t="shared" si="124"/>
        <v>0</v>
      </c>
      <c r="AH74" s="34">
        <f t="shared" si="124"/>
        <v>0</v>
      </c>
      <c r="AI74" s="34">
        <f t="shared" si="124"/>
        <v>0</v>
      </c>
      <c r="AJ74" s="34">
        <f t="shared" si="124"/>
        <v>0</v>
      </c>
      <c r="AK74" s="34">
        <f t="shared" si="124"/>
        <v>0</v>
      </c>
      <c r="AL74" s="34">
        <f t="shared" si="124"/>
        <v>0</v>
      </c>
      <c r="AM74" s="34">
        <f t="shared" si="124"/>
        <v>0</v>
      </c>
      <c r="AN74" s="34">
        <f t="shared" si="124"/>
        <v>0</v>
      </c>
      <c r="AO74" s="34">
        <f t="shared" si="124"/>
        <v>0</v>
      </c>
      <c r="AP74" s="34">
        <f t="shared" si="124"/>
        <v>0</v>
      </c>
      <c r="AQ74" s="34">
        <f t="shared" si="124"/>
        <v>0</v>
      </c>
      <c r="AR74" s="34">
        <f t="shared" ref="AR74:BU74" si="125">AR24/AR36*100</f>
        <v>0</v>
      </c>
      <c r="AS74" s="34">
        <f t="shared" si="125"/>
        <v>0</v>
      </c>
      <c r="AT74" s="34">
        <f t="shared" si="125"/>
        <v>0</v>
      </c>
      <c r="AU74" s="34">
        <f t="shared" si="125"/>
        <v>0</v>
      </c>
      <c r="AV74" s="34">
        <f t="shared" si="125"/>
        <v>0</v>
      </c>
      <c r="AW74" s="34">
        <f t="shared" si="125"/>
        <v>0</v>
      </c>
      <c r="AX74" s="34">
        <f t="shared" si="125"/>
        <v>0</v>
      </c>
      <c r="AY74" s="34">
        <f t="shared" si="125"/>
        <v>0</v>
      </c>
      <c r="AZ74" s="34">
        <f t="shared" si="125"/>
        <v>0</v>
      </c>
      <c r="BA74" s="34">
        <f t="shared" si="125"/>
        <v>0</v>
      </c>
      <c r="BB74" s="34">
        <f t="shared" si="125"/>
        <v>0</v>
      </c>
      <c r="BC74" s="34">
        <f t="shared" si="125"/>
        <v>0</v>
      </c>
      <c r="BD74" s="34">
        <f t="shared" si="125"/>
        <v>0</v>
      </c>
      <c r="BE74" s="36">
        <f t="shared" si="125"/>
        <v>0</v>
      </c>
      <c r="BF74" s="36">
        <f t="shared" si="125"/>
        <v>0</v>
      </c>
      <c r="BG74" s="34">
        <f t="shared" si="125"/>
        <v>0</v>
      </c>
      <c r="BH74" s="37">
        <f t="shared" si="125"/>
        <v>0</v>
      </c>
      <c r="BI74" s="36">
        <f t="shared" si="125"/>
        <v>0</v>
      </c>
      <c r="BJ74" s="34">
        <f t="shared" si="125"/>
        <v>0</v>
      </c>
      <c r="BK74" s="34">
        <f t="shared" si="125"/>
        <v>0</v>
      </c>
      <c r="BL74" s="34">
        <f t="shared" si="125"/>
        <v>0</v>
      </c>
      <c r="BM74" s="34">
        <f t="shared" si="125"/>
        <v>0</v>
      </c>
      <c r="BN74" s="34">
        <f t="shared" si="125"/>
        <v>0</v>
      </c>
      <c r="BO74" s="34">
        <f t="shared" si="125"/>
        <v>0</v>
      </c>
      <c r="BP74" s="34">
        <f t="shared" si="125"/>
        <v>0</v>
      </c>
      <c r="BQ74" s="43">
        <f t="shared" si="125"/>
        <v>0</v>
      </c>
      <c r="BR74" s="43">
        <f t="shared" si="125"/>
        <v>0</v>
      </c>
      <c r="BS74" s="43">
        <f t="shared" si="125"/>
        <v>0</v>
      </c>
      <c r="BT74" s="43">
        <f t="shared" si="125"/>
        <v>0</v>
      </c>
      <c r="BU74" s="43">
        <f t="shared" si="125"/>
        <v>0</v>
      </c>
    </row>
    <row r="75" spans="1:73" hidden="1" x14ac:dyDescent="0.25">
      <c r="A75" s="64" t="s">
        <v>110</v>
      </c>
      <c r="B75" s="7">
        <f t="shared" ref="B75:K75" si="126">B25/B36*100</f>
        <v>0.30315255966666005</v>
      </c>
      <c r="C75" s="7">
        <f t="shared" si="126"/>
        <v>0.30427041828699042</v>
      </c>
      <c r="D75" s="7">
        <f t="shared" si="126"/>
        <v>0.30258668840019554</v>
      </c>
      <c r="E75" s="7">
        <f t="shared" si="126"/>
        <v>0.30056319818717858</v>
      </c>
      <c r="F75" s="7">
        <f t="shared" si="126"/>
        <v>0.29969892857493874</v>
      </c>
      <c r="G75" s="7">
        <f t="shared" si="126"/>
        <v>0.29900920441674561</v>
      </c>
      <c r="H75" s="7">
        <f t="shared" si="126"/>
        <v>0.29405215927794659</v>
      </c>
      <c r="I75" s="7">
        <f t="shared" si="126"/>
        <v>0.29394960998530867</v>
      </c>
      <c r="J75" s="7">
        <f t="shared" si="126"/>
        <v>0.29094771602482355</v>
      </c>
      <c r="K75" s="7">
        <f t="shared" si="126"/>
        <v>0.28918984879293808</v>
      </c>
      <c r="L75" s="7">
        <f t="shared" ref="L75:AQ75" si="127">L25/L36*100</f>
        <v>0.29146605781995966</v>
      </c>
      <c r="M75" s="7">
        <f t="shared" si="127"/>
        <v>0.29051597068006413</v>
      </c>
      <c r="N75" s="7">
        <f t="shared" si="127"/>
        <v>0.2928531003423076</v>
      </c>
      <c r="O75" s="7">
        <f t="shared" si="127"/>
        <v>0.29258949967337344</v>
      </c>
      <c r="P75" s="7">
        <f t="shared" si="127"/>
        <v>0.29354465336321933</v>
      </c>
      <c r="Q75" s="7">
        <f t="shared" si="127"/>
        <v>0.26470610540668105</v>
      </c>
      <c r="R75" s="7">
        <f t="shared" si="127"/>
        <v>0.28827382994909756</v>
      </c>
      <c r="S75" s="7">
        <f t="shared" si="127"/>
        <v>0.26138957076325997</v>
      </c>
      <c r="T75" s="7">
        <f t="shared" si="127"/>
        <v>0.2785727117507063</v>
      </c>
      <c r="U75" s="7">
        <f t="shared" si="127"/>
        <v>0.27804521571551388</v>
      </c>
      <c r="V75" s="7">
        <f t="shared" si="127"/>
        <v>0.2581892417946885</v>
      </c>
      <c r="W75" s="7">
        <f t="shared" si="127"/>
        <v>0.25744907096489922</v>
      </c>
      <c r="X75" s="7">
        <f t="shared" si="127"/>
        <v>0.24102089794075041</v>
      </c>
      <c r="Y75" s="8">
        <f t="shared" si="127"/>
        <v>0.24099599321879875</v>
      </c>
      <c r="Z75" s="2">
        <f t="shared" si="127"/>
        <v>0.24060370485284732</v>
      </c>
      <c r="AA75" s="2">
        <f t="shared" si="127"/>
        <v>0.2390134618590519</v>
      </c>
      <c r="AB75" s="2">
        <f t="shared" si="127"/>
        <v>0.23850625162739697</v>
      </c>
      <c r="AC75" s="2">
        <f t="shared" si="127"/>
        <v>0.23828498041481272</v>
      </c>
      <c r="AD75" s="2">
        <f t="shared" si="127"/>
        <v>0.23843690908355894</v>
      </c>
      <c r="AE75" s="2">
        <f t="shared" si="127"/>
        <v>0.23775149300436496</v>
      </c>
      <c r="AF75" s="2">
        <f t="shared" si="127"/>
        <v>0.23816912230221968</v>
      </c>
      <c r="AG75" s="2">
        <f t="shared" si="127"/>
        <v>0.23816965936929502</v>
      </c>
      <c r="AH75" s="2">
        <f t="shared" si="127"/>
        <v>0.23918727146924851</v>
      </c>
      <c r="AI75" s="2">
        <f t="shared" si="127"/>
        <v>0.23957962518740328</v>
      </c>
      <c r="AJ75" s="2">
        <f t="shared" si="127"/>
        <v>0.23938269904679807</v>
      </c>
      <c r="AK75" s="2">
        <f t="shared" si="127"/>
        <v>0.23487822130830474</v>
      </c>
      <c r="AL75" s="2">
        <f t="shared" si="127"/>
        <v>0.22845832434177896</v>
      </c>
      <c r="AM75" s="2">
        <f t="shared" si="127"/>
        <v>0.23850625162739697</v>
      </c>
      <c r="AN75" s="2">
        <f t="shared" si="127"/>
        <v>0.2274470455893973</v>
      </c>
      <c r="AO75" s="2">
        <f t="shared" si="127"/>
        <v>0.22496826150707486</v>
      </c>
      <c r="AP75" s="2">
        <f t="shared" si="127"/>
        <v>0.22616534333771388</v>
      </c>
      <c r="AQ75" s="2">
        <f t="shared" si="127"/>
        <v>0.22516102884315561</v>
      </c>
      <c r="AR75" s="2">
        <f t="shared" ref="AR75:BU75" si="128">AR25/AR36*100</f>
        <v>0.22508807578901524</v>
      </c>
      <c r="AS75" s="2">
        <f t="shared" si="128"/>
        <v>0.21986389342623197</v>
      </c>
      <c r="AT75" s="2">
        <f t="shared" si="128"/>
        <v>0.21879854368160781</v>
      </c>
      <c r="AU75" s="2">
        <f t="shared" si="128"/>
        <v>0.21750680513414741</v>
      </c>
      <c r="AV75" s="2">
        <f t="shared" si="128"/>
        <v>0.2152586965782603</v>
      </c>
      <c r="AW75" s="2">
        <f t="shared" si="128"/>
        <v>0.21373267864856685</v>
      </c>
      <c r="AX75" s="2">
        <f t="shared" si="128"/>
        <v>0.21278210932895261</v>
      </c>
      <c r="AY75" s="2">
        <f t="shared" si="128"/>
        <v>0.21035504026764856</v>
      </c>
      <c r="AZ75" s="2">
        <f t="shared" si="128"/>
        <v>0.20978854225256438</v>
      </c>
      <c r="BA75" s="2">
        <f t="shared" si="128"/>
        <v>0.20864290259412191</v>
      </c>
      <c r="BB75" s="2">
        <f t="shared" si="128"/>
        <v>0.20818717843805365</v>
      </c>
      <c r="BC75" s="2">
        <f t="shared" si="128"/>
        <v>0.20578942464358538</v>
      </c>
      <c r="BD75" s="2">
        <f t="shared" si="128"/>
        <v>0.2068417344273058</v>
      </c>
      <c r="BE75" s="7">
        <f t="shared" si="128"/>
        <v>0.20660998850830273</v>
      </c>
      <c r="BF75" s="7">
        <f t="shared" si="128"/>
        <v>0.20655437948716199</v>
      </c>
      <c r="BG75" s="2">
        <f t="shared" si="128"/>
        <v>0.20675594265674169</v>
      </c>
      <c r="BH75" s="6">
        <f t="shared" si="128"/>
        <v>0.20587240854974626</v>
      </c>
      <c r="BI75" s="7">
        <f t="shared" si="128"/>
        <v>0.19878021707118373</v>
      </c>
      <c r="BJ75" s="2">
        <f t="shared" si="128"/>
        <v>0.20371090554905691</v>
      </c>
      <c r="BK75" s="2">
        <f t="shared" si="128"/>
        <v>0.20380600196559581</v>
      </c>
      <c r="BL75" s="2">
        <f t="shared" si="128"/>
        <v>0.19796296359286125</v>
      </c>
      <c r="BM75" s="2">
        <f t="shared" si="128"/>
        <v>0.19909978777030479</v>
      </c>
      <c r="BN75" s="2">
        <f t="shared" si="128"/>
        <v>0.1947432435964376</v>
      </c>
      <c r="BO75" s="2">
        <f t="shared" si="128"/>
        <v>0.19408599767307536</v>
      </c>
      <c r="BP75" s="2">
        <f t="shared" si="128"/>
        <v>0.19794893157088403</v>
      </c>
      <c r="BQ75" s="38">
        <f t="shared" si="128"/>
        <v>0.19327502669698732</v>
      </c>
      <c r="BR75" s="38">
        <f t="shared" si="128"/>
        <v>0.19491893980055161</v>
      </c>
      <c r="BS75" s="38">
        <f t="shared" si="128"/>
        <v>0.19501756556579752</v>
      </c>
      <c r="BT75" s="38">
        <f t="shared" si="128"/>
        <v>0.19389178409800081</v>
      </c>
      <c r="BU75" s="38">
        <f t="shared" si="128"/>
        <v>0.19252199990137059</v>
      </c>
    </row>
    <row r="76" spans="1:73" hidden="1" x14ac:dyDescent="0.25">
      <c r="A76" s="64" t="s">
        <v>106</v>
      </c>
      <c r="B76" s="7">
        <f t="shared" ref="B76:K76" si="129">B26/B36*100</f>
        <v>28.737881501375938</v>
      </c>
      <c r="C76" s="7">
        <f t="shared" si="129"/>
        <v>28.734622717363496</v>
      </c>
      <c r="D76" s="7">
        <f t="shared" si="129"/>
        <v>28.985219292075019</v>
      </c>
      <c r="E76" s="7">
        <f t="shared" si="129"/>
        <v>29.476672494351654</v>
      </c>
      <c r="F76" s="7">
        <f t="shared" si="129"/>
        <v>29.473177589813517</v>
      </c>
      <c r="G76" s="7">
        <f t="shared" si="129"/>
        <v>28.822544189957654</v>
      </c>
      <c r="H76" s="7">
        <f t="shared" si="129"/>
        <v>28.385772569609902</v>
      </c>
      <c r="I76" s="7">
        <f t="shared" si="129"/>
        <v>28.297732639278657</v>
      </c>
      <c r="J76" s="7">
        <f t="shared" si="129"/>
        <v>28.618637978285978</v>
      </c>
      <c r="K76" s="7">
        <f t="shared" si="129"/>
        <v>29.081803646133498</v>
      </c>
      <c r="L76" s="7">
        <f t="shared" ref="L76:AQ76" si="130">L26/L36*100</f>
        <v>28.619890064460328</v>
      </c>
      <c r="M76" s="7">
        <f t="shared" si="130"/>
        <v>28.541115171346863</v>
      </c>
      <c r="N76" s="7">
        <f t="shared" si="130"/>
        <v>28.887618660891039</v>
      </c>
      <c r="O76" s="7">
        <f t="shared" si="130"/>
        <v>28.836081957993599</v>
      </c>
      <c r="P76" s="7">
        <f t="shared" si="130"/>
        <v>28.87451773333602</v>
      </c>
      <c r="Q76" s="7">
        <f t="shared" si="130"/>
        <v>32.106501437956283</v>
      </c>
      <c r="R76" s="7">
        <f t="shared" si="130"/>
        <v>29.326837057207744</v>
      </c>
      <c r="S76" s="7">
        <f t="shared" si="130"/>
        <v>32.605256737051</v>
      </c>
      <c r="T76" s="7">
        <f t="shared" si="130"/>
        <v>29.993415994485222</v>
      </c>
      <c r="U76" s="7">
        <f t="shared" si="130"/>
        <v>29.90569308876006</v>
      </c>
      <c r="V76" s="7">
        <f t="shared" si="130"/>
        <v>32.576437599180977</v>
      </c>
      <c r="W76" s="7">
        <f t="shared" si="130"/>
        <v>32.484097492292378</v>
      </c>
      <c r="X76" s="7">
        <f t="shared" si="130"/>
        <v>30.825324400469363</v>
      </c>
      <c r="Y76" s="8">
        <f t="shared" si="130"/>
        <v>30.788560415762174</v>
      </c>
      <c r="Z76" s="2">
        <f t="shared" si="130"/>
        <v>30.777788388221992</v>
      </c>
      <c r="AA76" s="2">
        <f t="shared" si="130"/>
        <v>30.614386650583885</v>
      </c>
      <c r="AB76" s="2">
        <f t="shared" si="130"/>
        <v>30.520140755165365</v>
      </c>
      <c r="AC76" s="2">
        <f t="shared" si="130"/>
        <v>30.518172195325011</v>
      </c>
      <c r="AD76" s="2">
        <f t="shared" si="130"/>
        <v>30.420143642918042</v>
      </c>
      <c r="AE76" s="2">
        <f t="shared" si="130"/>
        <v>30.568085826718683</v>
      </c>
      <c r="AF76" s="2">
        <f t="shared" si="130"/>
        <v>30.673462871456351</v>
      </c>
      <c r="AG76" s="2">
        <f t="shared" si="130"/>
        <v>30.607136811070156</v>
      </c>
      <c r="AH76" s="2">
        <f t="shared" si="130"/>
        <v>30.457838848882275</v>
      </c>
      <c r="AI76" s="2">
        <f t="shared" si="130"/>
        <v>30.55213895369867</v>
      </c>
      <c r="AJ76" s="2">
        <f t="shared" si="130"/>
        <v>30.443219583103932</v>
      </c>
      <c r="AK76" s="2">
        <f t="shared" si="130"/>
        <v>29.880544872979453</v>
      </c>
      <c r="AL76" s="2">
        <f t="shared" si="130"/>
        <v>29.421750924861819</v>
      </c>
      <c r="AM76" s="2">
        <f t="shared" si="130"/>
        <v>30.520140755165365</v>
      </c>
      <c r="AN76" s="2">
        <f t="shared" si="130"/>
        <v>29.65523178935377</v>
      </c>
      <c r="AO76" s="2">
        <f t="shared" si="130"/>
        <v>29.309113544748211</v>
      </c>
      <c r="AP76" s="2">
        <f t="shared" si="130"/>
        <v>29.378691457411659</v>
      </c>
      <c r="AQ76" s="2">
        <f t="shared" si="130"/>
        <v>29.526844854495359</v>
      </c>
      <c r="AR76" s="2">
        <f t="shared" ref="AR76:BU76" si="131">AR26/AR36*100</f>
        <v>29.587883649456241</v>
      </c>
      <c r="AS76" s="2">
        <f t="shared" si="131"/>
        <v>29.271042510607394</v>
      </c>
      <c r="AT76" s="2">
        <f t="shared" si="131"/>
        <v>29.249929687621279</v>
      </c>
      <c r="AU76" s="2">
        <f t="shared" si="131"/>
        <v>29.079390231360986</v>
      </c>
      <c r="AV76" s="2">
        <f t="shared" si="131"/>
        <v>28.896144604194685</v>
      </c>
      <c r="AW76" s="2">
        <f t="shared" si="131"/>
        <v>28.74418652128422</v>
      </c>
      <c r="AX76" s="2">
        <f t="shared" si="131"/>
        <v>28.738038230791329</v>
      </c>
      <c r="AY76" s="2">
        <f t="shared" si="131"/>
        <v>28.457623646816316</v>
      </c>
      <c r="AZ76" s="2">
        <f t="shared" si="131"/>
        <v>28.444992321723252</v>
      </c>
      <c r="BA76" s="2">
        <f t="shared" si="131"/>
        <v>28.269120599642577</v>
      </c>
      <c r="BB76" s="2">
        <f t="shared" si="131"/>
        <v>28.006979076207056</v>
      </c>
      <c r="BC76" s="2">
        <f t="shared" si="131"/>
        <v>27.662722635642005</v>
      </c>
      <c r="BD76" s="2">
        <f t="shared" si="131"/>
        <v>27.766147123752798</v>
      </c>
      <c r="BE76" s="7">
        <f t="shared" si="131"/>
        <v>27.724007373828385</v>
      </c>
      <c r="BF76" s="7">
        <f t="shared" si="131"/>
        <v>27.966892479544359</v>
      </c>
      <c r="BG76" s="2">
        <f t="shared" si="131"/>
        <v>27.878126867667525</v>
      </c>
      <c r="BH76" s="6">
        <f t="shared" si="131"/>
        <v>27.849666094462428</v>
      </c>
      <c r="BI76" s="7">
        <f t="shared" si="131"/>
        <v>26.872859296549439</v>
      </c>
      <c r="BJ76" s="2">
        <f t="shared" si="131"/>
        <v>27.508271897406626</v>
      </c>
      <c r="BK76" s="2">
        <f t="shared" si="131"/>
        <v>27.45896413468444</v>
      </c>
      <c r="BL76" s="2">
        <f t="shared" si="131"/>
        <v>29.265741797805383</v>
      </c>
      <c r="BM76" s="2">
        <f t="shared" si="131"/>
        <v>29.338919795826669</v>
      </c>
      <c r="BN76" s="2">
        <f t="shared" si="131"/>
        <v>28.524037130433122</v>
      </c>
      <c r="BO76" s="2">
        <f t="shared" si="131"/>
        <v>28.451742678589259</v>
      </c>
      <c r="BP76" s="2">
        <f t="shared" si="131"/>
        <v>29.084281293458258</v>
      </c>
      <c r="BQ76" s="38">
        <f t="shared" si="131"/>
        <v>28.345847685267024</v>
      </c>
      <c r="BR76" s="38">
        <f t="shared" si="131"/>
        <v>28.489548169250114</v>
      </c>
      <c r="BS76" s="38">
        <f t="shared" si="131"/>
        <v>28.464234699959455</v>
      </c>
      <c r="BT76" s="38">
        <f t="shared" si="131"/>
        <v>28.405617301533031</v>
      </c>
      <c r="BU76" s="38">
        <f t="shared" si="131"/>
        <v>28.336165152018101</v>
      </c>
    </row>
    <row r="77" spans="1:73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</row>
    <row r="78" spans="1:73" hidden="1" x14ac:dyDescent="0.25">
      <c r="A78" s="69" t="s">
        <v>16</v>
      </c>
      <c r="B78" s="32">
        <f t="shared" ref="B78:BF78" si="132">B51+B58+B65+B70</f>
        <v>100</v>
      </c>
      <c r="C78" s="32">
        <f t="shared" si="132"/>
        <v>99.999999999999986</v>
      </c>
      <c r="D78" s="32">
        <f t="shared" si="132"/>
        <v>100</v>
      </c>
      <c r="E78" s="32">
        <f t="shared" si="132"/>
        <v>99.999999999999986</v>
      </c>
      <c r="F78" s="32">
        <f t="shared" si="132"/>
        <v>100</v>
      </c>
      <c r="G78" s="32">
        <f t="shared" si="132"/>
        <v>100</v>
      </c>
      <c r="H78" s="32">
        <f t="shared" si="132"/>
        <v>99.999999999999986</v>
      </c>
      <c r="I78" s="32">
        <f t="shared" si="132"/>
        <v>100</v>
      </c>
      <c r="J78" s="32">
        <f t="shared" si="132"/>
        <v>100</v>
      </c>
      <c r="K78" s="32">
        <f t="shared" si="132"/>
        <v>100.00000000000001</v>
      </c>
      <c r="L78" s="32">
        <f t="shared" si="132"/>
        <v>99.999999999999972</v>
      </c>
      <c r="M78" s="32">
        <f t="shared" si="132"/>
        <v>99.999999999999986</v>
      </c>
      <c r="N78" s="32" t="e">
        <f t="shared" si="132"/>
        <v>#VALUE!</v>
      </c>
      <c r="O78" s="32" t="e">
        <f t="shared" si="132"/>
        <v>#VALUE!</v>
      </c>
      <c r="P78" s="32">
        <f t="shared" si="132"/>
        <v>99.999999999999972</v>
      </c>
      <c r="Q78" s="32" t="e">
        <f t="shared" si="132"/>
        <v>#VALUE!</v>
      </c>
      <c r="R78" s="32" t="e">
        <f t="shared" si="132"/>
        <v>#VALUE!</v>
      </c>
      <c r="S78" s="32">
        <f t="shared" si="132"/>
        <v>100</v>
      </c>
      <c r="T78" s="32">
        <f t="shared" si="132"/>
        <v>99.999999999999986</v>
      </c>
      <c r="U78" s="32">
        <f t="shared" si="132"/>
        <v>100</v>
      </c>
      <c r="V78" s="32">
        <f t="shared" si="132"/>
        <v>100</v>
      </c>
      <c r="W78" s="32">
        <f t="shared" si="132"/>
        <v>99.999999999999972</v>
      </c>
      <c r="X78" s="32">
        <f t="shared" si="132"/>
        <v>100</v>
      </c>
      <c r="Y78" s="47">
        <f t="shared" si="132"/>
        <v>100.00000000000003</v>
      </c>
      <c r="Z78" s="83">
        <f t="shared" si="132"/>
        <v>100</v>
      </c>
      <c r="AA78" s="83">
        <f t="shared" si="132"/>
        <v>100</v>
      </c>
      <c r="AB78" s="83">
        <f t="shared" si="132"/>
        <v>100</v>
      </c>
      <c r="AC78" s="83">
        <f t="shared" si="132"/>
        <v>100.00000000000001</v>
      </c>
      <c r="AD78" s="83">
        <f t="shared" si="132"/>
        <v>100.00000000000003</v>
      </c>
      <c r="AE78" s="83">
        <f t="shared" si="132"/>
        <v>100</v>
      </c>
      <c r="AF78" s="83">
        <f t="shared" si="132"/>
        <v>100.00000000000001</v>
      </c>
      <c r="AG78" s="83">
        <f t="shared" si="132"/>
        <v>100.00000000000001</v>
      </c>
      <c r="AH78" s="83">
        <f t="shared" si="132"/>
        <v>100</v>
      </c>
      <c r="AI78" s="83">
        <f t="shared" si="132"/>
        <v>100</v>
      </c>
      <c r="AJ78" s="83">
        <f t="shared" si="132"/>
        <v>99.999999999999986</v>
      </c>
      <c r="AK78" s="83">
        <f t="shared" si="132"/>
        <v>100</v>
      </c>
      <c r="AL78" s="83">
        <f t="shared" si="132"/>
        <v>100.00000000000001</v>
      </c>
      <c r="AM78" s="83">
        <f t="shared" si="132"/>
        <v>100</v>
      </c>
      <c r="AN78" s="83">
        <f t="shared" si="132"/>
        <v>100</v>
      </c>
      <c r="AO78" s="83">
        <f t="shared" si="132"/>
        <v>99.999999999999986</v>
      </c>
      <c r="AP78" s="83">
        <f t="shared" si="132"/>
        <v>100</v>
      </c>
      <c r="AQ78" s="83">
        <f t="shared" si="132"/>
        <v>100.00000000000001</v>
      </c>
      <c r="AR78" s="83">
        <f t="shared" si="132"/>
        <v>100</v>
      </c>
      <c r="AS78" s="83">
        <f t="shared" si="132"/>
        <v>100</v>
      </c>
      <c r="AT78" s="83">
        <f t="shared" si="132"/>
        <v>100</v>
      </c>
      <c r="AU78" s="83">
        <f t="shared" si="132"/>
        <v>100</v>
      </c>
      <c r="AV78" s="83">
        <f t="shared" si="132"/>
        <v>100</v>
      </c>
      <c r="AW78" s="83">
        <f t="shared" si="132"/>
        <v>99.999999999999986</v>
      </c>
      <c r="AX78" s="83">
        <f t="shared" si="132"/>
        <v>99.999999999999972</v>
      </c>
      <c r="AY78" s="83">
        <f t="shared" si="132"/>
        <v>100</v>
      </c>
      <c r="AZ78" s="83">
        <f t="shared" si="132"/>
        <v>100</v>
      </c>
      <c r="BA78" s="83">
        <f t="shared" si="132"/>
        <v>100</v>
      </c>
      <c r="BB78" s="83">
        <f t="shared" si="132"/>
        <v>100.00000000000001</v>
      </c>
      <c r="BC78" s="83">
        <f t="shared" si="132"/>
        <v>100</v>
      </c>
      <c r="BD78" s="83">
        <f t="shared" si="132"/>
        <v>99.999999999999986</v>
      </c>
      <c r="BE78" s="49">
        <f t="shared" si="132"/>
        <v>99.999999999999986</v>
      </c>
      <c r="BF78" s="83">
        <f t="shared" si="132"/>
        <v>100</v>
      </c>
      <c r="BG78" s="83">
        <f t="shared" ref="BG78:BU78" si="133">BG51+BG58+BG65+BG70</f>
        <v>100</v>
      </c>
      <c r="BH78" s="88">
        <f t="shared" si="133"/>
        <v>99.999999999999986</v>
      </c>
      <c r="BI78" s="49">
        <f t="shared" si="133"/>
        <v>97.380240703848443</v>
      </c>
      <c r="BJ78" s="83">
        <f t="shared" si="133"/>
        <v>99.999999999999972</v>
      </c>
      <c r="BK78" s="83">
        <f t="shared" si="133"/>
        <v>100</v>
      </c>
      <c r="BL78" s="83">
        <f t="shared" si="133"/>
        <v>100</v>
      </c>
      <c r="BM78" s="83">
        <f t="shared" si="133"/>
        <v>100.00000000000001</v>
      </c>
      <c r="BN78" s="83">
        <f t="shared" si="133"/>
        <v>97.590149407582899</v>
      </c>
      <c r="BO78" s="83">
        <f t="shared" si="133"/>
        <v>100</v>
      </c>
      <c r="BP78" s="83">
        <f t="shared" si="133"/>
        <v>100</v>
      </c>
      <c r="BQ78" s="45">
        <f t="shared" si="133"/>
        <v>99.999999999999986</v>
      </c>
      <c r="BR78" s="45">
        <f t="shared" si="133"/>
        <v>100</v>
      </c>
      <c r="BS78" s="45">
        <f t="shared" si="133"/>
        <v>100.00000000000001</v>
      </c>
      <c r="BT78" s="45">
        <f t="shared" si="133"/>
        <v>100</v>
      </c>
      <c r="BU78" s="45">
        <f t="shared" si="133"/>
        <v>100.00000000000001</v>
      </c>
    </row>
    <row r="79" spans="1:73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</row>
    <row r="80" spans="1:73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</row>
    <row r="81" spans="1:101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</row>
    <row r="82" spans="1:101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101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101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101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101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101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101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101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101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  <c r="CW90" s="2"/>
    </row>
    <row r="91" spans="1:101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101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101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101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101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101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I193"/>
  <sheetViews>
    <sheetView workbookViewId="0">
      <pane xSplit="1" ySplit="5" topLeftCell="AC24" activePane="bottomRight" state="frozen"/>
      <selection pane="topRight" activeCell="B1" sqref="B1"/>
      <selection pane="bottomLeft" activeCell="A6" sqref="A6"/>
      <selection pane="bottomRight" activeCell="AI6" sqref="AI6"/>
    </sheetView>
  </sheetViews>
  <sheetFormatPr baseColWidth="10" defaultColWidth="14.88671875" defaultRowHeight="15.75" x14ac:dyDescent="0.25"/>
  <cols>
    <col min="1" max="1" width="33.33203125" style="1" customWidth="1"/>
    <col min="2" max="7" width="14.88671875" style="1" customWidth="1"/>
    <col min="8" max="8" width="14.5546875" style="1" customWidth="1"/>
    <col min="9" max="9" width="14" style="1" customWidth="1"/>
    <col min="10" max="11" width="11" style="1" bestFit="1" customWidth="1"/>
    <col min="12" max="12" width="15.109375" style="1" customWidth="1"/>
    <col min="13" max="13" width="16.33203125" style="1" customWidth="1"/>
    <col min="14" max="15" width="11" style="1" bestFit="1" customWidth="1"/>
    <col min="16" max="16" width="14.109375" style="1" customWidth="1"/>
    <col min="17" max="17" width="14.44140625" style="1" customWidth="1"/>
    <col min="18" max="19" width="12.109375" style="1" bestFit="1" customWidth="1"/>
    <col min="20" max="21" width="14.77734375" style="1" bestFit="1" customWidth="1"/>
    <col min="22" max="22" width="10.6640625" style="1" customWidth="1"/>
    <col min="23" max="23" width="19.6640625" style="1" bestFit="1" customWidth="1"/>
    <col min="24" max="24" width="14.77734375" style="1" bestFit="1" customWidth="1"/>
    <col min="25" max="25" width="15.21875" style="1" customWidth="1"/>
    <col min="26" max="26" width="10.77734375" style="1" customWidth="1"/>
    <col min="27" max="29" width="15.109375" style="1" bestFit="1" customWidth="1"/>
    <col min="30" max="31" width="15.109375" style="1" customWidth="1"/>
    <col min="32" max="34" width="15.109375" style="1" bestFit="1" customWidth="1"/>
    <col min="35" max="16384" width="14.88671875" style="1"/>
  </cols>
  <sheetData>
    <row r="1" spans="1:35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7"/>
      <c r="AF1" s="57"/>
      <c r="AG1" s="57"/>
      <c r="AH1" s="57"/>
      <c r="AI1" s="57"/>
    </row>
    <row r="2" spans="1:35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2"/>
      <c r="AF2" s="2"/>
      <c r="AG2" s="2"/>
      <c r="AH2" s="2"/>
      <c r="AI2" s="168"/>
    </row>
    <row r="3" spans="1:35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58"/>
    </row>
    <row r="4" spans="1:35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88"/>
    </row>
    <row r="5" spans="1:35" s="157" customFormat="1" ht="18.75" x14ac:dyDescent="0.3">
      <c r="A5" s="179" t="s">
        <v>127</v>
      </c>
      <c r="B5" s="180">
        <v>40603</v>
      </c>
      <c r="C5" s="180">
        <v>40695</v>
      </c>
      <c r="D5" s="180">
        <v>40787</v>
      </c>
      <c r="E5" s="180">
        <v>40878</v>
      </c>
      <c r="F5" s="180">
        <v>40969</v>
      </c>
      <c r="G5" s="180">
        <v>41061</v>
      </c>
      <c r="H5" s="180">
        <v>41153</v>
      </c>
      <c r="I5" s="180">
        <v>41244</v>
      </c>
      <c r="J5" s="180">
        <v>41334</v>
      </c>
      <c r="K5" s="180">
        <v>41426</v>
      </c>
      <c r="L5" s="180">
        <v>41518</v>
      </c>
      <c r="M5" s="180">
        <v>41609</v>
      </c>
      <c r="N5" s="180">
        <v>41699</v>
      </c>
      <c r="O5" s="180">
        <v>41791</v>
      </c>
      <c r="P5" s="180">
        <v>41883</v>
      </c>
      <c r="Q5" s="180">
        <v>41974</v>
      </c>
      <c r="R5" s="180">
        <v>42064</v>
      </c>
      <c r="S5" s="180">
        <v>42156</v>
      </c>
      <c r="T5" s="180">
        <v>42248</v>
      </c>
      <c r="U5" s="180">
        <v>42339</v>
      </c>
      <c r="V5" s="180">
        <v>42430</v>
      </c>
      <c r="W5" s="180">
        <v>42522</v>
      </c>
      <c r="X5" s="180">
        <v>42614</v>
      </c>
      <c r="Y5" s="180">
        <v>42705</v>
      </c>
      <c r="Z5" s="180">
        <v>42795</v>
      </c>
      <c r="AA5" s="180">
        <v>42887</v>
      </c>
      <c r="AB5" s="180">
        <v>42979</v>
      </c>
      <c r="AC5" s="180">
        <v>43070</v>
      </c>
      <c r="AD5" s="180">
        <v>43161</v>
      </c>
      <c r="AE5" s="180">
        <v>43254</v>
      </c>
      <c r="AF5" s="180">
        <v>43347</v>
      </c>
      <c r="AG5" s="180">
        <v>43435</v>
      </c>
      <c r="AH5" s="187">
        <v>43525</v>
      </c>
      <c r="AI5" s="183">
        <v>43618</v>
      </c>
    </row>
    <row r="6" spans="1:35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C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v>793066.93058484828</v>
      </c>
      <c r="AE6" s="33">
        <v>799856.44011730351</v>
      </c>
      <c r="AF6" s="33">
        <v>802298.82728609501</v>
      </c>
      <c r="AG6" s="33">
        <v>813791.5122919014</v>
      </c>
      <c r="AH6" s="33">
        <f>SUM(Monthly!CV6)</f>
        <v>840036.18534538359</v>
      </c>
      <c r="AI6" s="191">
        <f>Monthly!CY6</f>
        <v>911867.4469233125</v>
      </c>
    </row>
    <row r="7" spans="1:35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C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v>367580.73385389458</v>
      </c>
      <c r="AE7" s="92">
        <v>380633.24374052911</v>
      </c>
      <c r="AF7" s="92">
        <v>384279.42579146638</v>
      </c>
      <c r="AG7" s="92">
        <v>390319.69305136736</v>
      </c>
      <c r="AH7" s="33">
        <f>SUM(Monthly!CV7)</f>
        <v>412664.88332870021</v>
      </c>
      <c r="AI7" s="191">
        <f>Monthly!CY7</f>
        <v>437096.44893549633</v>
      </c>
    </row>
    <row r="8" spans="1:35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C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v>302455.98753961787</v>
      </c>
      <c r="AE8" s="92">
        <v>316621.40592778864</v>
      </c>
      <c r="AF8" s="92">
        <v>321980.865360133</v>
      </c>
      <c r="AG8" s="92">
        <v>328227.33878315857</v>
      </c>
      <c r="AH8" s="33">
        <f>SUM(Monthly!CV8)</f>
        <v>331370.51230829296</v>
      </c>
      <c r="AI8" s="190">
        <f>Monthly!CY8</f>
        <v>334579.10609172203</v>
      </c>
    </row>
    <row r="9" spans="1:35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302455.98753961787</v>
      </c>
      <c r="AE9" s="92">
        <v>316621.40592778864</v>
      </c>
      <c r="AF9" s="92">
        <v>321980.865360133</v>
      </c>
      <c r="AG9" s="92">
        <v>328227.33878315857</v>
      </c>
      <c r="AH9" s="33">
        <f>SUM(Monthly!CV9)</f>
        <v>331370.51230829296</v>
      </c>
      <c r="AI9" s="191">
        <f>Monthly!CY9</f>
        <v>334579.10609172203</v>
      </c>
    </row>
    <row r="10" spans="1:35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82">
        <v>0</v>
      </c>
    </row>
    <row r="11" spans="1:35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  <c r="AG11" s="92">
        <v>44207.891830603083</v>
      </c>
      <c r="AH11" s="33">
        <f>SUM(Monthly!CV11)</f>
        <v>44623.254066585418</v>
      </c>
      <c r="AI11" s="191">
        <f>Monthly!CY11</f>
        <v>44818.312247319351</v>
      </c>
    </row>
    <row r="12" spans="1:35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  <c r="AG12" s="92">
        <v>17884.462437605693</v>
      </c>
      <c r="AH12" s="33">
        <f>SUM(Monthly!CV12)</f>
        <v>36671.116953821824</v>
      </c>
      <c r="AI12" s="191">
        <f>Monthly!CY12</f>
        <v>57699.030596454919</v>
      </c>
    </row>
    <row r="13" spans="1:35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v>145323.94956709316</v>
      </c>
      <c r="AE13" s="92">
        <v>146157.92580909299</v>
      </c>
      <c r="AF13" s="92">
        <v>147000.35515498504</v>
      </c>
      <c r="AG13" s="92">
        <v>151982.99252293276</v>
      </c>
      <c r="AH13" s="33">
        <f>SUM(Monthly!CV13)</f>
        <v>154327.65119330422</v>
      </c>
      <c r="AI13" s="191">
        <f>Monthly!CY13</f>
        <v>200752.74817369547</v>
      </c>
    </row>
    <row r="14" spans="1:35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99256.264321992247</v>
      </c>
      <c r="AE14" s="92">
        <v>99579.584702602428</v>
      </c>
      <c r="AF14" s="92">
        <v>99996.437740143068</v>
      </c>
      <c r="AG14" s="92">
        <v>101452.70973702456</v>
      </c>
      <c r="AH14" s="33">
        <f>SUM(Monthly!CV14)</f>
        <v>103250.95354651735</v>
      </c>
      <c r="AI14" s="191">
        <f>Monthly!CY14</f>
        <v>108079.30267680893</v>
      </c>
    </row>
    <row r="15" spans="1:35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82">
        <v>0</v>
      </c>
    </row>
    <row r="16" spans="1:35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82">
        <v>0</v>
      </c>
    </row>
    <row r="17" spans="1:35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46067.685245100911</v>
      </c>
      <c r="AE17" s="92">
        <v>46578.341106490581</v>
      </c>
      <c r="AF17" s="92">
        <v>47003.917414841955</v>
      </c>
      <c r="AG17" s="92">
        <v>50530.28278590821</v>
      </c>
      <c r="AH17" s="33">
        <f>SUM(Monthly!CV17)</f>
        <v>51076.697646786859</v>
      </c>
      <c r="AI17" s="191">
        <f>Monthly!CY17</f>
        <v>92673.445496886532</v>
      </c>
    </row>
    <row r="18" spans="1:35" x14ac:dyDescent="0.25">
      <c r="A18" s="90" t="s">
        <v>138</v>
      </c>
      <c r="B18" s="92">
        <f t="shared" ref="B18" si="96">SUM(B19:B20)</f>
        <v>48955.705742607861</v>
      </c>
      <c r="C18" s="92">
        <f t="shared" ref="C18" si="97">SUM(C19:C20)</f>
        <v>49773.286771789717</v>
      </c>
      <c r="D18" s="92">
        <f t="shared" ref="D18" si="98">SUM(D19:D20)</f>
        <v>49160.973490185497</v>
      </c>
      <c r="E18" s="92">
        <f t="shared" ref="E18" si="99">SUM(E19:E20)</f>
        <v>52306.745385256312</v>
      </c>
      <c r="F18" s="92">
        <f>SUM(F19:F20)</f>
        <v>54296.370701615262</v>
      </c>
      <c r="G18" s="92">
        <f t="shared" ref="G18" si="100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1">SUM(J19:J20)</f>
        <v>58423.54393023868</v>
      </c>
      <c r="K18" s="92">
        <f t="shared" ref="K18" si="102">SUM(K19:K20)</f>
        <v>57288.753626662961</v>
      </c>
      <c r="L18" s="92">
        <f t="shared" ref="L18" si="103">SUM(L19:L20)</f>
        <v>57137.445729903149</v>
      </c>
      <c r="M18" s="92">
        <f t="shared" ref="M18" si="104">SUM(M19:M20)</f>
        <v>57812.423358596927</v>
      </c>
      <c r="N18" s="92">
        <f t="shared" ref="N18" si="105">SUM(N19:N20)</f>
        <v>57824.769643502819</v>
      </c>
      <c r="O18" s="92">
        <f t="shared" ref="O18" si="106">SUM(O19:O20)</f>
        <v>57755.506521844378</v>
      </c>
      <c r="P18" s="92">
        <f t="shared" ref="P18" si="107">SUM(P19:P20)</f>
        <v>55811.47668113852</v>
      </c>
      <c r="Q18" s="92">
        <f t="shared" ref="Q18" si="108">SUM(Q19:Q20)</f>
        <v>54218.043285457323</v>
      </c>
      <c r="R18" s="92">
        <f t="shared" ref="R18" si="109">SUM(R19:R20)</f>
        <v>51296.70580634108</v>
      </c>
      <c r="S18" s="92">
        <f t="shared" ref="S18" si="110">SUM(S19:S20)</f>
        <v>52199.491207784493</v>
      </c>
      <c r="T18" s="92">
        <f t="shared" ref="T18" si="111">SUM(T19:T20)</f>
        <v>52365.077148315999</v>
      </c>
      <c r="U18" s="92">
        <f t="shared" ref="U18" si="112">SUM(U19:U20)</f>
        <v>52726.154836860078</v>
      </c>
      <c r="V18" s="92">
        <f t="shared" ref="V18" si="113">SUM(V19:V20)</f>
        <v>53255.899437596832</v>
      </c>
      <c r="W18" s="92">
        <f t="shared" ref="W18" si="114">SUM(W19:W20)</f>
        <v>54272.587348129615</v>
      </c>
      <c r="X18" s="92">
        <f t="shared" ref="X18" si="115">SUM(X19:X20)</f>
        <v>54090.848661462769</v>
      </c>
      <c r="Y18" s="92">
        <f t="shared" ref="Y18" si="116">SUM(Y19:Y20)</f>
        <v>52571.955029237826</v>
      </c>
      <c r="Z18" s="92">
        <f t="shared" ref="Z18:AC18" si="117">SUM(Z19:Z20)</f>
        <v>53013.625039640647</v>
      </c>
      <c r="AA18" s="92">
        <f t="shared" si="117"/>
        <v>54783.665699240781</v>
      </c>
      <c r="AB18" s="92">
        <f t="shared" si="117"/>
        <v>56454.828230336556</v>
      </c>
      <c r="AC18" s="92">
        <f t="shared" si="117"/>
        <v>56793.204147403674</v>
      </c>
      <c r="AD18" s="92">
        <v>58173.537318892304</v>
      </c>
      <c r="AE18" s="92">
        <v>56278.561073922145</v>
      </c>
      <c r="AF18" s="92">
        <v>55987.234517351812</v>
      </c>
      <c r="AG18" s="92">
        <v>55941.68949070244</v>
      </c>
      <c r="AH18" s="33">
        <f>SUM(Monthly!CV18)</f>
        <v>56294.346586747648</v>
      </c>
      <c r="AI18" s="191">
        <f>Monthly!CY18</f>
        <v>56540.421711937575</v>
      </c>
    </row>
    <row r="19" spans="1:35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82">
        <v>0</v>
      </c>
    </row>
    <row r="20" spans="1:35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  <c r="AG20" s="92">
        <v>55941.68949070244</v>
      </c>
      <c r="AH20" s="33">
        <f>SUM(Monthly!CV20)</f>
        <v>56294.346586747648</v>
      </c>
      <c r="AI20" s="191">
        <f>Monthly!CY20</f>
        <v>56540.421711937575</v>
      </c>
    </row>
    <row r="21" spans="1:35" x14ac:dyDescent="0.25">
      <c r="A21" s="90" t="s">
        <v>170</v>
      </c>
      <c r="B21" s="92">
        <f t="shared" ref="B21" si="118">SUM(B22:B26)</f>
        <v>122960.50386715337</v>
      </c>
      <c r="C21" s="92">
        <f t="shared" ref="C21" si="119">SUM(C22:C26)</f>
        <v>125779.05918655101</v>
      </c>
      <c r="D21" s="92">
        <f t="shared" ref="D21" si="120">SUM(D22:D26)</f>
        <v>126589.63896374438</v>
      </c>
      <c r="E21" s="92">
        <f t="shared" ref="E21" si="121">SUM(E22:E26)</f>
        <v>134528.6149796001</v>
      </c>
      <c r="F21" s="92">
        <f>SUM(F22:F26)</f>
        <v>139069.89596107576</v>
      </c>
      <c r="G21" s="92">
        <f t="shared" ref="G21" si="122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3">SUM(J22:J26)</f>
        <v>190779.70331888585</v>
      </c>
      <c r="K21" s="92">
        <f t="shared" ref="K21" si="124">SUM(K22:K26)</f>
        <v>186342.33661637091</v>
      </c>
      <c r="L21" s="92">
        <f t="shared" ref="L21" si="125">SUM(L22:L26)</f>
        <v>188655.55059874686</v>
      </c>
      <c r="M21" s="92">
        <f t="shared" ref="M21" si="126">SUM(M22:M26)</f>
        <v>188915.11944840217</v>
      </c>
      <c r="N21" s="92">
        <f t="shared" ref="N21" si="127">SUM(N22:N26)</f>
        <v>195148.40099132233</v>
      </c>
      <c r="O21" s="92">
        <f t="shared" ref="O21" si="128">SUM(O22:O26)</f>
        <v>196032.59197743278</v>
      </c>
      <c r="P21" s="92">
        <f t="shared" ref="P21" si="129">SUM(P22:P26)</f>
        <v>194772.44358080992</v>
      </c>
      <c r="Q21" s="92">
        <f t="shared" ref="Q21" si="130">SUM(Q22:Q26)</f>
        <v>190127.17497379379</v>
      </c>
      <c r="R21" s="92">
        <f t="shared" ref="R21" si="131">SUM(R22:R26)</f>
        <v>182839.19788743556</v>
      </c>
      <c r="S21" s="92">
        <f t="shared" ref="S21" si="132">SUM(S22:S26)</f>
        <v>184492.7269046898</v>
      </c>
      <c r="T21" s="92">
        <f t="shared" ref="T21" si="133">SUM(T22:T26)</f>
        <v>186131.45019118214</v>
      </c>
      <c r="U21" s="92">
        <f t="shared" ref="U21" si="134">SUM(U22:U26)</f>
        <v>187128.4997273951</v>
      </c>
      <c r="V21" s="92">
        <f t="shared" ref="V21" si="135">SUM(V22:V26)</f>
        <v>207816.23598234681</v>
      </c>
      <c r="W21" s="92">
        <f t="shared" ref="W21" si="136">SUM(W22:W26)</f>
        <v>210645.87091385611</v>
      </c>
      <c r="X21" s="92">
        <f t="shared" ref="X21" si="137">SUM(X22:X26)</f>
        <v>211192.57672689107</v>
      </c>
      <c r="Y21" s="92">
        <f t="shared" ref="Y21" si="138">SUM(Y22:Y26)</f>
        <v>206552.60800028162</v>
      </c>
      <c r="Z21" s="92">
        <f t="shared" ref="Z21:AC21" si="139">SUM(Z22:Z26)</f>
        <v>208229.74195039368</v>
      </c>
      <c r="AA21" s="92">
        <f t="shared" si="139"/>
        <v>212456.39410430338</v>
      </c>
      <c r="AB21" s="92">
        <f t="shared" si="139"/>
        <v>218008.88520619014</v>
      </c>
      <c r="AC21" s="92">
        <f t="shared" si="139"/>
        <v>218229.78029886843</v>
      </c>
      <c r="AD21" s="92">
        <v>221988.70984496825</v>
      </c>
      <c r="AE21" s="92">
        <v>216786.70949375929</v>
      </c>
      <c r="AF21" s="92">
        <v>215031.81182229173</v>
      </c>
      <c r="AG21" s="92">
        <v>215547.13722689881</v>
      </c>
      <c r="AH21" s="33">
        <f>SUM(Monthly!CV21)</f>
        <v>216749.30423663152</v>
      </c>
      <c r="AI21" s="191">
        <f>Monthly!CY21</f>
        <v>217477.82810218321</v>
      </c>
    </row>
    <row r="22" spans="1:35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82">
        <v>0</v>
      </c>
    </row>
    <row r="23" spans="1:35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82">
        <v>0</v>
      </c>
    </row>
    <row r="24" spans="1:35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82">
        <v>0</v>
      </c>
    </row>
    <row r="25" spans="1:35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  <c r="AG25" s="92">
        <v>1535.9298990095799</v>
      </c>
      <c r="AH25" s="33">
        <f>SUM(Monthly!CV25)</f>
        <v>1560.1555771012415</v>
      </c>
      <c r="AI25" s="191">
        <f>Monthly!CY25</f>
        <v>1566.97536456177</v>
      </c>
    </row>
    <row r="26" spans="1:35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215241.91206288006</v>
      </c>
      <c r="AF26" s="92">
        <v>213494.63144320514</v>
      </c>
      <c r="AG26" s="92">
        <v>214011.20732788922</v>
      </c>
      <c r="AH26" s="33">
        <f>SUM(Monthly!CV26)</f>
        <v>215189.14865953027</v>
      </c>
      <c r="AI26" s="191">
        <f>Monthly!CY26</f>
        <v>215910.85273762143</v>
      </c>
    </row>
    <row r="27" spans="1:35" x14ac:dyDescent="0.25">
      <c r="A27" s="90" t="s">
        <v>143</v>
      </c>
      <c r="B27" s="92">
        <f t="shared" ref="B27" si="140">SUM(B28,B31)</f>
        <v>7647.4563357156949</v>
      </c>
      <c r="C27" s="92">
        <f t="shared" ref="C27" si="141">SUM(C28,C31)</f>
        <v>7284.0993413754277</v>
      </c>
      <c r="D27" s="92">
        <f t="shared" ref="D27" si="142">SUM(D28,D31)</f>
        <v>7036.5163454638623</v>
      </c>
      <c r="E27" s="92">
        <f t="shared" ref="E27" si="143">SUM(E28,E31)</f>
        <v>6625.9288156554903</v>
      </c>
      <c r="F27" s="92">
        <f t="shared" ref="F27" si="144">SUM(F28,F31)</f>
        <v>4207.5020430168697</v>
      </c>
      <c r="G27" s="92">
        <f t="shared" ref="G27" si="145">SUM(G28,G31)</f>
        <v>4085.6391338425101</v>
      </c>
      <c r="H27" s="92">
        <f t="shared" ref="H27" si="146">SUM(H28,H31)</f>
        <v>3580.0273860649204</v>
      </c>
      <c r="I27" s="92">
        <f t="shared" ref="I27" si="147">SUM(I28,I31)</f>
        <v>2683.9003517857632</v>
      </c>
      <c r="J27" s="92">
        <f t="shared" ref="J27" si="148">SUM(J28,J31)</f>
        <v>2813.1800400000002</v>
      </c>
      <c r="K27" s="92">
        <f t="shared" ref="K27" si="149">SUM(K28,K31)</f>
        <v>2767.413</v>
      </c>
      <c r="L27" s="92">
        <f t="shared" ref="L27" si="150">SUM(L28,L31)</f>
        <v>2765.0627399999998</v>
      </c>
      <c r="M27" s="92">
        <f t="shared" ref="M27" si="151">SUM(M28,M31)</f>
        <v>2591.3391225999999</v>
      </c>
      <c r="N27" s="92">
        <f t="shared" ref="N27" si="152">SUM(N28,N31)</f>
        <v>2617.1378</v>
      </c>
      <c r="O27" s="92">
        <f t="shared" ref="O27" si="153">SUM(O28,O31)</f>
        <v>2434.39744028</v>
      </c>
      <c r="P27" s="92">
        <f t="shared" ref="P27" si="154">SUM(P28,P31)</f>
        <v>2395.3965954</v>
      </c>
      <c r="Q27" s="92">
        <f t="shared" ref="Q27" si="155">SUM(Q28,Q31)</f>
        <v>2410.068722</v>
      </c>
      <c r="R27" s="92">
        <f t="shared" ref="R27" si="156">SUM(R28,R31)</f>
        <v>2345.3326542000004</v>
      </c>
      <c r="S27" s="92">
        <f t="shared" ref="S27" si="157">SUM(S28,S31)</f>
        <v>2371.609815716331</v>
      </c>
      <c r="T27" s="92">
        <f t="shared" ref="T27" si="158">SUM(T28,T31)</f>
        <v>2328.0063868999964</v>
      </c>
      <c r="U27" s="92">
        <f t="shared" ref="U27" si="159">SUM(U28,U31)</f>
        <v>2249.396514027892</v>
      </c>
      <c r="V27" s="92">
        <f t="shared" ref="V27" si="160">SUM(V28,V31)</f>
        <v>2238.9706522534093</v>
      </c>
      <c r="W27" s="92">
        <f t="shared" ref="W27" si="161">SUM(W28,W31)</f>
        <v>2175.3172851725767</v>
      </c>
      <c r="X27" s="92">
        <f t="shared" ref="X27" si="162">SUM(X28,X31)</f>
        <v>2229.2904508427027</v>
      </c>
      <c r="Y27" s="92">
        <f t="shared" ref="Y27" si="163">SUM(Y28,Y31)</f>
        <v>2148.1173577286036</v>
      </c>
      <c r="Z27" s="92">
        <f t="shared" ref="Z27:AC27" si="164">SUM(Z28,Z31)</f>
        <v>2012.8571225016144</v>
      </c>
      <c r="AA27" s="92">
        <f t="shared" si="164"/>
        <v>2165.7698824788304</v>
      </c>
      <c r="AB27" s="92">
        <f t="shared" si="164"/>
        <v>2163.471848577507</v>
      </c>
      <c r="AC27" s="92">
        <f t="shared" si="164"/>
        <v>2007.9502077917025</v>
      </c>
      <c r="AD27" s="92">
        <v>2020.8569614304711</v>
      </c>
      <c r="AE27" s="92">
        <v>1983.1995604344468</v>
      </c>
      <c r="AF27" s="92">
        <v>1951.7059854698389</v>
      </c>
      <c r="AG27" s="92">
        <v>1867.63656922429</v>
      </c>
      <c r="AH27" s="33">
        <f>SUM(Monthly!CV27)</f>
        <v>1874.472408761176</v>
      </c>
      <c r="AI27" s="191">
        <f>Monthly!CY27</f>
        <v>1781.257308526237</v>
      </c>
    </row>
    <row r="28" spans="1:35" ht="18" x14ac:dyDescent="0.25">
      <c r="A28" s="90" t="s">
        <v>144</v>
      </c>
      <c r="B28" s="163">
        <f t="shared" ref="B28" si="165">SUM(B29,B30)</f>
        <v>0</v>
      </c>
      <c r="C28" s="163">
        <f t="shared" ref="C28" si="166">SUM(C29,C30)</f>
        <v>0</v>
      </c>
      <c r="D28" s="163">
        <f t="shared" ref="D28" si="167">SUM(D29,D30)</f>
        <v>0</v>
      </c>
      <c r="E28" s="163">
        <f t="shared" ref="E28" si="168">SUM(E29,E30)</f>
        <v>0</v>
      </c>
      <c r="F28" s="163">
        <f t="shared" ref="F28" si="169">SUM(F29,F30)</f>
        <v>0</v>
      </c>
      <c r="G28" s="163">
        <f t="shared" ref="G28" si="170">SUM(G29,G30)</f>
        <v>0</v>
      </c>
      <c r="H28" s="163">
        <f t="shared" ref="H28" si="171">SUM(H29,H30)</f>
        <v>0</v>
      </c>
      <c r="I28" s="163">
        <f t="shared" ref="I28" si="172">SUM(I29,I30)</f>
        <v>0</v>
      </c>
      <c r="J28" s="163">
        <f t="shared" ref="J28" si="173">SUM(J29,J30)</f>
        <v>0</v>
      </c>
      <c r="K28" s="163">
        <f t="shared" ref="K28" si="174">SUM(K29,K30)</f>
        <v>0</v>
      </c>
      <c r="L28" s="163">
        <f t="shared" ref="L28" si="175">SUM(L29,L30)</f>
        <v>0</v>
      </c>
      <c r="M28" s="163">
        <f t="shared" ref="M28" si="176">SUM(M29,M30)</f>
        <v>0</v>
      </c>
      <c r="N28" s="165">
        <f t="shared" ref="N28" si="177">SUM(N29,N30)</f>
        <v>0</v>
      </c>
      <c r="O28" s="165">
        <f t="shared" ref="O28" si="178">SUM(O29,O30)</f>
        <v>0</v>
      </c>
      <c r="P28" s="165">
        <f t="shared" ref="P28" si="179">SUM(P29,P30)</f>
        <v>0</v>
      </c>
      <c r="Q28" s="165">
        <f t="shared" ref="Q28" si="180">SUM(Q29,Q30)</f>
        <v>0</v>
      </c>
      <c r="R28" s="165">
        <f t="shared" ref="R28" si="181">SUM(R29,R30)</f>
        <v>0</v>
      </c>
      <c r="S28" s="165">
        <f t="shared" ref="S28" si="182">SUM(S29,S30)</f>
        <v>0</v>
      </c>
      <c r="T28" s="165">
        <f t="shared" ref="T28" si="183">SUM(T29,T30)</f>
        <v>0</v>
      </c>
      <c r="U28" s="165">
        <f t="shared" ref="U28" si="184">SUM(U29,U30)</f>
        <v>0</v>
      </c>
      <c r="V28" s="165">
        <f t="shared" ref="V28" si="185">SUM(V29,V30)</f>
        <v>0</v>
      </c>
      <c r="W28" s="165">
        <f t="shared" ref="W28" si="186">SUM(W29,W30)</f>
        <v>0</v>
      </c>
      <c r="X28" s="165">
        <f t="shared" ref="X28" si="187">SUM(X29,X30)</f>
        <v>0</v>
      </c>
      <c r="Y28" s="165">
        <f t="shared" ref="Y28" si="188">SUM(Y29,Y30)</f>
        <v>0</v>
      </c>
      <c r="Z28" s="165">
        <f t="shared" ref="Z28:AC28" si="189">SUM(Z29,Z30)</f>
        <v>0</v>
      </c>
      <c r="AA28" s="165">
        <f t="shared" si="189"/>
        <v>0</v>
      </c>
      <c r="AB28" s="165">
        <f t="shared" si="189"/>
        <v>0</v>
      </c>
      <c r="AC28" s="165">
        <f t="shared" si="189"/>
        <v>0</v>
      </c>
      <c r="AD28" s="165">
        <v>0</v>
      </c>
      <c r="AE28" s="165">
        <v>0</v>
      </c>
      <c r="AF28" s="165">
        <v>0</v>
      </c>
      <c r="AG28" s="165">
        <v>0</v>
      </c>
      <c r="AH28" s="165">
        <v>0</v>
      </c>
      <c r="AI28" s="182">
        <v>0</v>
      </c>
    </row>
    <row r="29" spans="1:35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82">
        <v>0</v>
      </c>
    </row>
    <row r="30" spans="1:35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82">
        <v>0</v>
      </c>
    </row>
    <row r="31" spans="1:35" x14ac:dyDescent="0.25">
      <c r="A31" s="90" t="s">
        <v>146</v>
      </c>
      <c r="B31" s="92">
        <f t="shared" ref="B31" si="190">SUM(B32:B35)</f>
        <v>7647.4563357156949</v>
      </c>
      <c r="C31" s="92">
        <f t="shared" ref="C31" si="191">SUM(C32:C35)</f>
        <v>7284.0993413754277</v>
      </c>
      <c r="D31" s="92">
        <f t="shared" ref="D31" si="192">SUM(D32:D35)</f>
        <v>7036.5163454638623</v>
      </c>
      <c r="E31" s="92">
        <f t="shared" ref="E31" si="193">SUM(E32:E35)</f>
        <v>6625.9288156554903</v>
      </c>
      <c r="F31" s="92">
        <f>SUM(F32:F35)</f>
        <v>4207.5020430168697</v>
      </c>
      <c r="G31" s="92">
        <f t="shared" ref="G31" si="194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5">SUM(J32:J35)</f>
        <v>2813.1800400000002</v>
      </c>
      <c r="K31" s="92">
        <f t="shared" ref="K31" si="196">SUM(K32:K35)</f>
        <v>2767.413</v>
      </c>
      <c r="L31" s="92">
        <f t="shared" ref="L31" si="197">SUM(L32:L35)</f>
        <v>2765.0627399999998</v>
      </c>
      <c r="M31" s="92">
        <f t="shared" ref="M31" si="198">SUM(M32:M35)</f>
        <v>2591.3391225999999</v>
      </c>
      <c r="N31" s="92">
        <f t="shared" ref="N31" si="199">SUM(N32:N35)</f>
        <v>2617.1378</v>
      </c>
      <c r="O31" s="92">
        <f t="shared" ref="O31" si="200">SUM(O32:O35)</f>
        <v>2434.39744028</v>
      </c>
      <c r="P31" s="92">
        <f t="shared" ref="P31" si="201">SUM(P32:P35)</f>
        <v>2395.3965954</v>
      </c>
      <c r="Q31" s="92">
        <f t="shared" ref="Q31" si="202">SUM(Q32:Q35)</f>
        <v>2410.068722</v>
      </c>
      <c r="R31" s="92">
        <f t="shared" ref="R31" si="203">SUM(R32:R35)</f>
        <v>2345.3326542000004</v>
      </c>
      <c r="S31" s="92">
        <f t="shared" ref="S31" si="204">SUM(S32:S35)</f>
        <v>2371.609815716331</v>
      </c>
      <c r="T31" s="92">
        <f t="shared" ref="T31" si="205">SUM(T32:T35)</f>
        <v>2328.0063868999964</v>
      </c>
      <c r="U31" s="92">
        <f t="shared" ref="U31" si="206">SUM(U32:U35)</f>
        <v>2249.396514027892</v>
      </c>
      <c r="V31" s="92">
        <f t="shared" ref="V31" si="207">SUM(V32:V35)</f>
        <v>2238.9706522534093</v>
      </c>
      <c r="W31" s="92">
        <f t="shared" ref="W31" si="208">SUM(W32:W35)</f>
        <v>2175.3172851725767</v>
      </c>
      <c r="X31" s="92">
        <f t="shared" ref="X31" si="209">SUM(X32:X35)</f>
        <v>2229.2904508427027</v>
      </c>
      <c r="Y31" s="92">
        <f t="shared" ref="Y31" si="210">SUM(Y32:Y35)</f>
        <v>2148.1173577286036</v>
      </c>
      <c r="Z31" s="92">
        <f t="shared" ref="Z31:AC31" si="211">SUM(Z32:Z35)</f>
        <v>2012.8571225016144</v>
      </c>
      <c r="AA31" s="92">
        <f t="shared" si="211"/>
        <v>2165.7698824788304</v>
      </c>
      <c r="AB31" s="92">
        <f t="shared" si="211"/>
        <v>2163.471848577507</v>
      </c>
      <c r="AC31" s="92">
        <f t="shared" si="211"/>
        <v>2007.9502077917025</v>
      </c>
      <c r="AD31" s="92">
        <v>2020.8569614304711</v>
      </c>
      <c r="AE31" s="92">
        <v>1983.1995604344468</v>
      </c>
      <c r="AF31" s="92">
        <v>1951.7059854698389</v>
      </c>
      <c r="AG31" s="92">
        <v>1867.63656922429</v>
      </c>
      <c r="AH31" s="33">
        <f>SUM(Monthly!CV31)</f>
        <v>1874.472408761176</v>
      </c>
      <c r="AI31" s="191">
        <f>Monthly!CY31</f>
        <v>1781.257308526237</v>
      </c>
    </row>
    <row r="32" spans="1:35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82">
        <v>0</v>
      </c>
    </row>
    <row r="33" spans="1:35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82">
        <v>0</v>
      </c>
    </row>
    <row r="34" spans="1:35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  <c r="AG34" s="92">
        <v>1867.63656922429</v>
      </c>
      <c r="AH34" s="33">
        <f>SUM(Monthly!CV34)</f>
        <v>1874.472408761176</v>
      </c>
      <c r="AI34" s="191">
        <f>Monthly!CY34</f>
        <v>1781.257308526237</v>
      </c>
    </row>
    <row r="35" spans="1:35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82">
        <v>0</v>
      </c>
    </row>
    <row r="36" spans="1:35" x14ac:dyDescent="0.25">
      <c r="A36" s="42" t="s">
        <v>15</v>
      </c>
      <c r="B36" s="25">
        <f t="shared" ref="B36" si="212">+B6+B27</f>
        <v>417583.70217965532</v>
      </c>
      <c r="C36" s="25">
        <f t="shared" ref="C36" si="213">+C6+C27</f>
        <v>429637.12894237012</v>
      </c>
      <c r="D36" s="25">
        <f t="shared" ref="D36" si="214">+D6+D27</f>
        <v>435546.41635478428</v>
      </c>
      <c r="E36" s="25">
        <f t="shared" ref="E36" si="215">+E6+E27</f>
        <v>464105.38658820611</v>
      </c>
      <c r="F36" s="25">
        <f t="shared" ref="F36" si="216">+F6+F27</f>
        <v>476788.25599499623</v>
      </c>
      <c r="G36" s="25">
        <f t="shared" ref="G36" si="217">+G6+G27</f>
        <v>512211.83063477714</v>
      </c>
      <c r="H36" s="25">
        <f t="shared" ref="H36" si="218">+H6+H27</f>
        <v>546094.10485056322</v>
      </c>
      <c r="I36" s="25">
        <f t="shared" ref="I36" si="219">+I6+I27</f>
        <v>607681.42085495393</v>
      </c>
      <c r="J36" s="25">
        <f t="shared" ref="J36" si="220">+J6+J27</f>
        <v>618342.55746077688</v>
      </c>
      <c r="K36" s="25">
        <f t="shared" ref="K36" si="221">+K6+K27</f>
        <v>607798.31701701286</v>
      </c>
      <c r="L36" s="25">
        <f t="shared" ref="L36" si="222">+L6+L27</f>
        <v>611618.3373945225</v>
      </c>
      <c r="M36" s="25">
        <f t="shared" ref="M36" si="223">+M6+M27</f>
        <v>615707.61733694759</v>
      </c>
      <c r="N36" s="25">
        <f t="shared" ref="N36" si="224">+N6+N27</f>
        <v>653048.55053063878</v>
      </c>
      <c r="O36" s="25">
        <f t="shared" ref="O36" si="225">+O6+O27</f>
        <v>658888.65693997929</v>
      </c>
      <c r="P36" s="25">
        <f t="shared" ref="P36" si="226">+P6+P27</f>
        <v>660946.21407487371</v>
      </c>
      <c r="Q36" s="25">
        <f t="shared" ref="Q36" si="227">+Q6+Q27</f>
        <v>656563.66281398793</v>
      </c>
      <c r="R36" s="25">
        <f t="shared" ref="R36" si="228">+R6+R27</f>
        <v>638075.7150277046</v>
      </c>
      <c r="S36" s="25">
        <f t="shared" ref="S36" si="229">+S6+S27</f>
        <v>662011.40019816021</v>
      </c>
      <c r="T36" s="25">
        <f t="shared" ref="T36" si="230">+T6+T27</f>
        <v>660662.68398931902</v>
      </c>
      <c r="U36" s="25">
        <f t="shared" ref="U36" si="231">+U6+U27</f>
        <v>691234.45454142021</v>
      </c>
      <c r="V36" s="25">
        <f t="shared" ref="V36" si="232">+V6+V27</f>
        <v>720621.30087906879</v>
      </c>
      <c r="W36" s="25">
        <f t="shared" ref="W36" si="233">+W6+W27</f>
        <v>730813.06840454019</v>
      </c>
      <c r="X36" s="25">
        <f t="shared" ref="X36" si="234">+X6+X27</f>
        <v>736607.04039591993</v>
      </c>
      <c r="Y36" s="25">
        <f t="shared" ref="Y36" si="235">+Y6+Y27</f>
        <v>724630.77526127349</v>
      </c>
      <c r="Z36" s="25">
        <f t="shared" ref="Z36:AG36" si="236">+Z6+Z27</f>
        <v>729097.85506495135</v>
      </c>
      <c r="AA36" s="25">
        <f t="shared" si="236"/>
        <v>754428.35996076849</v>
      </c>
      <c r="AB36" s="25">
        <f t="shared" si="236"/>
        <v>774952.97605025594</v>
      </c>
      <c r="AC36" s="25">
        <f t="shared" si="236"/>
        <v>778292.42664076912</v>
      </c>
      <c r="AD36" s="25">
        <f t="shared" si="236"/>
        <v>795087.78754627879</v>
      </c>
      <c r="AE36" s="25">
        <f t="shared" si="236"/>
        <v>801839.63967773796</v>
      </c>
      <c r="AF36" s="25">
        <f t="shared" si="236"/>
        <v>804250.53327156487</v>
      </c>
      <c r="AG36" s="25">
        <f t="shared" si="236"/>
        <v>815659.14886112569</v>
      </c>
      <c r="AH36" s="33">
        <f>SUM(Monthly!CV36)</f>
        <v>841910.65775414475</v>
      </c>
      <c r="AI36" s="191">
        <f>Monthly!CY36</f>
        <v>913648.7042318387</v>
      </c>
    </row>
    <row r="37" spans="1:35" x14ac:dyDescent="0.25">
      <c r="A37" s="46"/>
      <c r="B37" s="170"/>
      <c r="C37" s="171"/>
      <c r="D37" s="171"/>
      <c r="E37" s="169"/>
      <c r="F37" s="170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69"/>
      <c r="V37" s="171"/>
      <c r="W37" s="171"/>
      <c r="X37" s="171"/>
      <c r="Y37" s="171"/>
      <c r="Z37" s="170"/>
      <c r="AA37" s="171"/>
      <c r="AB37" s="171"/>
      <c r="AC37" s="169"/>
      <c r="AD37" s="169"/>
      <c r="AE37" s="169"/>
      <c r="AF37" s="92"/>
      <c r="AG37" s="92"/>
      <c r="AH37" s="92"/>
      <c r="AI37" s="186"/>
    </row>
    <row r="38" spans="1:35" x14ac:dyDescent="0.25">
      <c r="A38" s="172" t="s">
        <v>149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"/>
      <c r="AE38" s="2"/>
      <c r="AF38" s="2"/>
      <c r="AG38" s="2"/>
      <c r="AH38" s="2"/>
      <c r="AI38" s="189"/>
    </row>
    <row r="39" spans="1:35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8"/>
    </row>
    <row r="40" spans="1:3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5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5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 spans="1:35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5" hidden="1" x14ac:dyDescent="0.25">
      <c r="A44" s="201" t="s">
        <v>73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41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5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</row>
    <row r="46" spans="1:35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  <c r="AG46" s="76" t="s">
        <v>65</v>
      </c>
      <c r="AH46" s="76" t="s">
        <v>65</v>
      </c>
    </row>
    <row r="47" spans="1:35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5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idden="1" x14ac:dyDescent="0.25">
      <c r="A51" s="69" t="s">
        <v>2</v>
      </c>
      <c r="B51" s="32">
        <f t="shared" ref="B51:E51" si="237">SUM(B53:B55)</f>
        <v>43.006464171832008</v>
      </c>
      <c r="C51" s="32">
        <f t="shared" si="237"/>
        <v>43.617046213551184</v>
      </c>
      <c r="D51" s="32">
        <f t="shared" si="237"/>
        <v>44.591213327824732</v>
      </c>
      <c r="E51" s="32">
        <f t="shared" si="237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H51" si="238">SUM(H53:H55)</f>
        <v>43.664007855292319</v>
      </c>
      <c r="I51" s="32">
        <f t="shared" si="238"/>
        <v>41.26571706186683</v>
      </c>
      <c r="J51" s="32">
        <f t="shared" si="238"/>
        <v>41.454530479055045</v>
      </c>
      <c r="K51" s="32">
        <f t="shared" si="238"/>
        <v>41.759279485228973</v>
      </c>
      <c r="L51" s="32">
        <f t="shared" si="238"/>
        <v>41.56599884839423</v>
      </c>
      <c r="M51" s="32">
        <f t="shared" si="238"/>
        <v>41.485159523666283</v>
      </c>
      <c r="N51" s="32">
        <f t="shared" si="238"/>
        <v>43.460675501122971</v>
      </c>
      <c r="O51" s="32">
        <f t="shared" si="238"/>
        <v>43.868601880924246</v>
      </c>
      <c r="P51" s="32">
        <f t="shared" si="238"/>
        <v>44.506538028898376</v>
      </c>
      <c r="Q51" s="32">
        <f t="shared" si="238"/>
        <v>45.043535161362939</v>
      </c>
      <c r="R51" s="32">
        <f t="shared" si="238"/>
        <v>44.941131682575111</v>
      </c>
      <c r="S51" s="32">
        <f t="shared" si="238"/>
        <v>46.236794103691309</v>
      </c>
      <c r="T51" s="32">
        <f t="shared" si="238"/>
        <v>45.529064867862004</v>
      </c>
      <c r="U51" s="32">
        <f t="shared" si="238"/>
        <v>44.570405525798343</v>
      </c>
      <c r="V51" s="32">
        <f t="shared" si="238"/>
        <v>43.27261697981929</v>
      </c>
      <c r="W51" s="32">
        <f t="shared" si="238"/>
        <v>43.258705686797477</v>
      </c>
      <c r="X51" s="32">
        <f t="shared" si="238"/>
        <v>43.347606172860147</v>
      </c>
      <c r="Y51" s="47">
        <f t="shared" si="238"/>
        <v>43.611053045734188</v>
      </c>
      <c r="Z51" s="77">
        <f t="shared" si="238"/>
        <v>43.085305804043593</v>
      </c>
      <c r="AA51" s="77">
        <f t="shared" si="238"/>
        <v>43.360124935399348</v>
      </c>
      <c r="AB51" s="77">
        <f t="shared" si="238"/>
        <v>43.296408263804835</v>
      </c>
      <c r="AC51" s="77">
        <f t="shared" si="238"/>
        <v>43.868509976374149</v>
      </c>
      <c r="AD51" s="77"/>
      <c r="AE51" s="77"/>
      <c r="AF51" s="77">
        <f t="shared" ref="AF51:AG51" si="239">SUM(AF53:AF55)</f>
        <v>45.536152476675284</v>
      </c>
      <c r="AG51" s="77">
        <f t="shared" si="239"/>
        <v>45.660645274901782</v>
      </c>
      <c r="AH51" s="77">
        <f t="shared" si="238"/>
        <v>44.659580314361129</v>
      </c>
    </row>
    <row r="52" spans="1:34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</row>
    <row r="53" spans="1:34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H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ref="AF53:AG53" si="242">AF8/AF36*100</f>
        <v>40.034896097658205</v>
      </c>
      <c r="AG53" s="2">
        <f t="shared" si="242"/>
        <v>40.240747528112706</v>
      </c>
      <c r="AH53" s="2">
        <f t="shared" si="241"/>
        <v>39.359344041593062</v>
      </c>
    </row>
    <row r="54" spans="1:34" ht="18" hidden="1" x14ac:dyDescent="0.25">
      <c r="A54" s="64" t="s">
        <v>14</v>
      </c>
      <c r="B54" s="37">
        <f t="shared" ref="B54:Q54" si="243">B29/B36*100</f>
        <v>0</v>
      </c>
      <c r="C54" s="37">
        <f t="shared" si="243"/>
        <v>0</v>
      </c>
      <c r="D54" s="37">
        <f t="shared" si="243"/>
        <v>0</v>
      </c>
      <c r="E54" s="37">
        <f t="shared" si="243"/>
        <v>0</v>
      </c>
      <c r="F54" s="37">
        <f t="shared" si="243"/>
        <v>0</v>
      </c>
      <c r="G54" s="37">
        <f t="shared" si="243"/>
        <v>0</v>
      </c>
      <c r="H54" s="37">
        <f t="shared" si="243"/>
        <v>0</v>
      </c>
      <c r="I54" s="37">
        <f t="shared" si="243"/>
        <v>0</v>
      </c>
      <c r="J54" s="37">
        <f t="shared" si="243"/>
        <v>0</v>
      </c>
      <c r="K54" s="37">
        <f t="shared" si="243"/>
        <v>0</v>
      </c>
      <c r="L54" s="37">
        <f t="shared" si="243"/>
        <v>0</v>
      </c>
      <c r="M54" s="37">
        <f t="shared" si="243"/>
        <v>0</v>
      </c>
      <c r="N54" s="37">
        <f t="shared" si="243"/>
        <v>0</v>
      </c>
      <c r="O54" s="37">
        <f t="shared" si="243"/>
        <v>0</v>
      </c>
      <c r="P54" s="37">
        <f t="shared" si="243"/>
        <v>0</v>
      </c>
      <c r="Q54" s="37">
        <f t="shared" si="243"/>
        <v>0</v>
      </c>
      <c r="R54" s="37">
        <f t="shared" ref="R54:AH54" si="244">R29/R36*100</f>
        <v>0</v>
      </c>
      <c r="S54" s="37">
        <f t="shared" si="244"/>
        <v>0</v>
      </c>
      <c r="T54" s="37">
        <f t="shared" si="244"/>
        <v>0</v>
      </c>
      <c r="U54" s="37">
        <f t="shared" si="244"/>
        <v>0</v>
      </c>
      <c r="V54" s="37">
        <f t="shared" si="244"/>
        <v>0</v>
      </c>
      <c r="W54" s="37">
        <f t="shared" si="244"/>
        <v>0</v>
      </c>
      <c r="X54" s="37">
        <f t="shared" si="244"/>
        <v>0</v>
      </c>
      <c r="Y54" s="34">
        <f t="shared" si="244"/>
        <v>0</v>
      </c>
      <c r="Z54" s="34">
        <f t="shared" si="244"/>
        <v>0</v>
      </c>
      <c r="AA54" s="34">
        <f t="shared" si="244"/>
        <v>0</v>
      </c>
      <c r="AB54" s="34">
        <f t="shared" si="244"/>
        <v>0</v>
      </c>
      <c r="AC54" s="34">
        <f t="shared" si="244"/>
        <v>0</v>
      </c>
      <c r="AD54" s="34"/>
      <c r="AE54" s="34"/>
      <c r="AF54" s="34">
        <f t="shared" ref="AF54:AG54" si="245">AF29/AF36*100</f>
        <v>0</v>
      </c>
      <c r="AG54" s="34">
        <f t="shared" si="245"/>
        <v>0</v>
      </c>
      <c r="AH54" s="34">
        <f t="shared" si="244"/>
        <v>0</v>
      </c>
    </row>
    <row r="55" spans="1:34" hidden="1" x14ac:dyDescent="0.25">
      <c r="A55" s="64" t="s">
        <v>115</v>
      </c>
      <c r="B55" s="7">
        <f t="shared" ref="B55:Q55" si="246">(+B11+B30)/B36*100</f>
        <v>9.3030314835120773</v>
      </c>
      <c r="C55" s="7">
        <f t="shared" si="246"/>
        <v>9.18940403445953</v>
      </c>
      <c r="D55" s="7">
        <f t="shared" si="246"/>
        <v>8.939529553544185</v>
      </c>
      <c r="E55" s="7">
        <f t="shared" si="246"/>
        <v>8.9267861798797234</v>
      </c>
      <c r="F55" s="7">
        <f t="shared" si="246"/>
        <v>8.7269630823286448</v>
      </c>
      <c r="G55" s="7">
        <f t="shared" si="246"/>
        <v>7.9287353228792403</v>
      </c>
      <c r="H55" s="7">
        <f t="shared" si="246"/>
        <v>7.7517447844218035</v>
      </c>
      <c r="I55" s="7">
        <f t="shared" si="246"/>
        <v>7.231575051753528</v>
      </c>
      <c r="J55" s="7">
        <f t="shared" si="246"/>
        <v>7.1760207493301573</v>
      </c>
      <c r="K55" s="7">
        <f t="shared" si="246"/>
        <v>7.1587106168889081</v>
      </c>
      <c r="L55" s="7">
        <f t="shared" si="246"/>
        <v>7.1112023661246475</v>
      </c>
      <c r="M55" s="7">
        <f t="shared" si="246"/>
        <v>7.1474209619260822</v>
      </c>
      <c r="N55" s="7">
        <f t="shared" si="246"/>
        <v>6.7547387382801611</v>
      </c>
      <c r="O55" s="7">
        <f t="shared" si="246"/>
        <v>6.6868484483351693</v>
      </c>
      <c r="P55" s="7">
        <f t="shared" si="246"/>
        <v>6.4978949058476374</v>
      </c>
      <c r="Q55" s="7">
        <f t="shared" si="246"/>
        <v>6.313410558444783</v>
      </c>
      <c r="R55" s="7">
        <f t="shared" ref="R55:AH55" si="247">(+R11+R30)/R36*100</f>
        <v>6.1977294690240452</v>
      </c>
      <c r="S55" s="7">
        <f t="shared" si="247"/>
        <v>6.0787762291482457</v>
      </c>
      <c r="T55" s="7">
        <f t="shared" si="247"/>
        <v>6.1329806963371141</v>
      </c>
      <c r="U55" s="7">
        <f t="shared" si="247"/>
        <v>5.9021514679965588</v>
      </c>
      <c r="V55" s="7">
        <f t="shared" si="247"/>
        <v>5.7703619722887876</v>
      </c>
      <c r="W55" s="7">
        <f t="shared" si="247"/>
        <v>5.7985131983636835</v>
      </c>
      <c r="X55" s="7">
        <f t="shared" si="247"/>
        <v>5.7223558171410929</v>
      </c>
      <c r="Y55" s="8">
        <f t="shared" si="247"/>
        <v>5.6535896329743816</v>
      </c>
      <c r="Z55" s="2">
        <f t="shared" si="247"/>
        <v>5.6802511746470712</v>
      </c>
      <c r="AA55" s="2">
        <f t="shared" si="247"/>
        <v>5.672819190022123</v>
      </c>
      <c r="AB55" s="2">
        <f t="shared" si="247"/>
        <v>5.7342490074585344</v>
      </c>
      <c r="AC55" s="2">
        <f t="shared" si="247"/>
        <v>5.7438669973391354</v>
      </c>
      <c r="AD55" s="2"/>
      <c r="AE55" s="2"/>
      <c r="AF55" s="2">
        <f t="shared" ref="AF55:AG55" si="248">(+AF11+AF30)/AF36*100</f>
        <v>5.5012563790170814</v>
      </c>
      <c r="AG55" s="2">
        <f t="shared" si="248"/>
        <v>5.419897746789073</v>
      </c>
      <c r="AH55" s="2">
        <f t="shared" si="247"/>
        <v>5.3002362727680694</v>
      </c>
    </row>
    <row r="56" spans="1:34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H56" si="249">+T12*100/T36</f>
        <v>0</v>
      </c>
      <c r="U56" s="7">
        <f t="shared" si="249"/>
        <v>2.6197592961515714</v>
      </c>
      <c r="V56" s="7">
        <f t="shared" si="249"/>
        <v>2.4434301310631574</v>
      </c>
      <c r="W56" s="7">
        <f t="shared" si="249"/>
        <v>2.3822798921396657</v>
      </c>
      <c r="X56" s="7">
        <f t="shared" si="249"/>
        <v>2.3891837408686136</v>
      </c>
      <c r="Y56" s="7">
        <f t="shared" si="249"/>
        <v>2.3445310229238108</v>
      </c>
      <c r="Z56" s="7">
        <f t="shared" si="249"/>
        <v>2.2359169259818441</v>
      </c>
      <c r="AA56" s="7">
        <f t="shared" si="249"/>
        <v>2.3382435838133868</v>
      </c>
      <c r="AB56" s="7">
        <f t="shared" si="249"/>
        <v>2.3853882745339785</v>
      </c>
      <c r="AC56" s="7">
        <f t="shared" si="249"/>
        <v>2.3969398574915624</v>
      </c>
      <c r="AD56" s="7"/>
      <c r="AE56" s="7"/>
      <c r="AF56" s="7">
        <f t="shared" ref="AF56:AG56" si="250">+AF12*100/AF36</f>
        <v>2.2449070183402773</v>
      </c>
      <c r="AG56" s="7">
        <f t="shared" si="250"/>
        <v>2.1926392246782367</v>
      </c>
      <c r="AH56" s="7">
        <f t="shared" si="249"/>
        <v>4.3557017144366101</v>
      </c>
    </row>
    <row r="57" spans="1:34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</row>
    <row r="58" spans="1:34" hidden="1" x14ac:dyDescent="0.25">
      <c r="A58" s="69" t="s">
        <v>4</v>
      </c>
      <c r="B58" s="32">
        <f t="shared" ref="B58:E58" si="251">SUM(B60:B63)</f>
        <v>15.824254385330828</v>
      </c>
      <c r="C58" s="32">
        <f t="shared" si="251"/>
        <v>15.52234511640795</v>
      </c>
      <c r="D58" s="32">
        <f t="shared" si="251"/>
        <v>15.057034056498081</v>
      </c>
      <c r="E58" s="32">
        <f t="shared" si="251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H58" si="252">SUM(H60:H63)</f>
        <v>13.207120998761347</v>
      </c>
      <c r="I58" s="32">
        <f t="shared" si="252"/>
        <v>17.961270512055265</v>
      </c>
      <c r="J58" s="32">
        <f t="shared" si="252"/>
        <v>18.243658778291657</v>
      </c>
      <c r="K58" s="32">
        <f t="shared" si="252"/>
        <v>18.156520966680745</v>
      </c>
      <c r="L58" s="32">
        <f t="shared" si="252"/>
        <v>18.246684764768617</v>
      </c>
      <c r="M58" s="32">
        <f t="shared" si="252"/>
        <v>18.442647789463511</v>
      </c>
      <c r="N58" s="32">
        <f t="shared" si="252"/>
        <v>17.802055971250688</v>
      </c>
      <c r="O58" s="32">
        <f t="shared" si="252"/>
        <v>17.613797940932823</v>
      </c>
      <c r="P58" s="32">
        <f t="shared" si="252"/>
        <v>17.580555455298256</v>
      </c>
      <c r="Q58" s="32">
        <f t="shared" si="252"/>
        <v>17.740695508363146</v>
      </c>
      <c r="R58" s="32">
        <f t="shared" si="252"/>
        <v>18.364805500191562</v>
      </c>
      <c r="S58" s="32">
        <f t="shared" si="252"/>
        <v>18.009710104298911</v>
      </c>
      <c r="T58" s="32">
        <f t="shared" si="252"/>
        <v>18.37134405195615</v>
      </c>
      <c r="U58" s="32">
        <f t="shared" si="252"/>
        <v>18.110370620343705</v>
      </c>
      <c r="V58" s="32">
        <f t="shared" si="252"/>
        <v>18.055196522705963</v>
      </c>
      <c r="W58" s="32">
        <f t="shared" si="252"/>
        <v>18.109189436359593</v>
      </c>
      <c r="X58" s="32">
        <f t="shared" si="252"/>
        <v>18.248970357342472</v>
      </c>
      <c r="Y58" s="47">
        <f t="shared" si="252"/>
        <v>18.28488543995633</v>
      </c>
      <c r="Z58" s="77">
        <f t="shared" si="252"/>
        <v>18.847734128754304</v>
      </c>
      <c r="AA58" s="77">
        <f t="shared" si="252"/>
        <v>18.878777040712773</v>
      </c>
      <c r="AB58" s="77">
        <f t="shared" si="252"/>
        <v>18.901381806829885</v>
      </c>
      <c r="AC58" s="77">
        <f t="shared" si="252"/>
        <v>18.397834166813301</v>
      </c>
      <c r="AD58" s="77"/>
      <c r="AE58" s="77"/>
      <c r="AF58" s="77">
        <f t="shared" ref="AF58:AG58" si="253">SUM(AF60:AF63)</f>
        <v>18.520604585058997</v>
      </c>
      <c r="AG58" s="77">
        <f t="shared" si="253"/>
        <v>18.862122653435925</v>
      </c>
      <c r="AH58" s="77">
        <f t="shared" si="252"/>
        <v>18.553289730141373</v>
      </c>
    </row>
    <row r="59" spans="1:34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</row>
    <row r="60" spans="1:34" hidden="1" x14ac:dyDescent="0.25">
      <c r="A60" s="64" t="s">
        <v>5</v>
      </c>
      <c r="B60" s="7">
        <f t="shared" ref="B60:Q60" si="254">(+B14+B32)/B36*100</f>
        <v>14.69916898210146</v>
      </c>
      <c r="C60" s="7">
        <f t="shared" si="254"/>
        <v>14.419579490295048</v>
      </c>
      <c r="D60" s="7">
        <f t="shared" si="254"/>
        <v>13.950629284441421</v>
      </c>
      <c r="E60" s="7">
        <f t="shared" si="254"/>
        <v>13.743674054631128</v>
      </c>
      <c r="F60" s="7">
        <f t="shared" si="254"/>
        <v>14.047460261021874</v>
      </c>
      <c r="G60" s="7">
        <f t="shared" si="254"/>
        <v>12.922188135017151</v>
      </c>
      <c r="H60" s="7">
        <f t="shared" si="254"/>
        <v>12.694040583662062</v>
      </c>
      <c r="I60" s="7">
        <f t="shared" si="254"/>
        <v>11.719017589065594</v>
      </c>
      <c r="J60" s="7">
        <f t="shared" si="254"/>
        <v>11.75402032564412</v>
      </c>
      <c r="K60" s="7">
        <f t="shared" si="254"/>
        <v>11.7217103482242</v>
      </c>
      <c r="L60" s="7">
        <f t="shared" si="254"/>
        <v>11.84679686357364</v>
      </c>
      <c r="M60" s="7">
        <f t="shared" si="254"/>
        <v>12.036129275844871</v>
      </c>
      <c r="N60" s="7">
        <f t="shared" si="254"/>
        <v>11.562451518589297</v>
      </c>
      <c r="O60" s="7">
        <f t="shared" si="254"/>
        <v>11.419630705008469</v>
      </c>
      <c r="P60" s="7">
        <f t="shared" si="254"/>
        <v>11.308007009882445</v>
      </c>
      <c r="Q60" s="7">
        <f t="shared" si="254"/>
        <v>11.379344919394839</v>
      </c>
      <c r="R60" s="7">
        <f t="shared" ref="R60:AH60" si="255">(+R14+R32)/R36*100</f>
        <v>11.736351727451945</v>
      </c>
      <c r="S60" s="7">
        <f t="shared" si="255"/>
        <v>11.581199501938737</v>
      </c>
      <c r="T60" s="7">
        <f t="shared" si="255"/>
        <v>11.869989363124432</v>
      </c>
      <c r="U60" s="7">
        <f t="shared" si="255"/>
        <v>11.536347829334527</v>
      </c>
      <c r="V60" s="7">
        <f t="shared" si="255"/>
        <v>11.636122945247603</v>
      </c>
      <c r="W60" s="7">
        <f t="shared" si="255"/>
        <v>11.729242864514609</v>
      </c>
      <c r="X60" s="7">
        <f t="shared" si="255"/>
        <v>11.840887481268657</v>
      </c>
      <c r="Y60" s="8">
        <f t="shared" si="255"/>
        <v>11.7226650442433</v>
      </c>
      <c r="Z60" s="2">
        <f t="shared" si="255"/>
        <v>12.150075562436054</v>
      </c>
      <c r="AA60" s="2">
        <f t="shared" si="255"/>
        <v>12.102881982678522</v>
      </c>
      <c r="AB60" s="2">
        <f t="shared" si="255"/>
        <v>12.222815566876932</v>
      </c>
      <c r="AC60" s="2">
        <f t="shared" si="255"/>
        <v>12.288760206843824</v>
      </c>
      <c r="AD60" s="2"/>
      <c r="AE60" s="2"/>
      <c r="AF60" s="2">
        <f t="shared" ref="AF60:AG60" si="256">(+AF14+AF32)/AF36*100</f>
        <v>12.433493495288497</v>
      </c>
      <c r="AG60" s="2">
        <f t="shared" si="256"/>
        <v>12.438125640922335</v>
      </c>
      <c r="AH60" s="2">
        <f t="shared" si="255"/>
        <v>12.263884842834329</v>
      </c>
    </row>
    <row r="61" spans="1:34" ht="18" hidden="1" x14ac:dyDescent="0.25">
      <c r="A61" s="64" t="s">
        <v>6</v>
      </c>
      <c r="B61" s="37">
        <f t="shared" ref="B61:Q61" si="257">(+B15+B33)/B36*100</f>
        <v>0</v>
      </c>
      <c r="C61" s="37">
        <f t="shared" si="257"/>
        <v>0</v>
      </c>
      <c r="D61" s="37">
        <f t="shared" si="257"/>
        <v>0</v>
      </c>
      <c r="E61" s="37">
        <f t="shared" si="257"/>
        <v>0</v>
      </c>
      <c r="F61" s="37">
        <f t="shared" si="257"/>
        <v>0</v>
      </c>
      <c r="G61" s="37">
        <f t="shared" si="257"/>
        <v>0</v>
      </c>
      <c r="H61" s="37">
        <f t="shared" si="257"/>
        <v>0</v>
      </c>
      <c r="I61" s="37">
        <f t="shared" si="257"/>
        <v>0</v>
      </c>
      <c r="J61" s="37">
        <f t="shared" si="257"/>
        <v>0</v>
      </c>
      <c r="K61" s="37">
        <f t="shared" si="257"/>
        <v>0</v>
      </c>
      <c r="L61" s="37">
        <f t="shared" si="257"/>
        <v>0</v>
      </c>
      <c r="M61" s="37">
        <f t="shared" si="257"/>
        <v>0</v>
      </c>
      <c r="N61" s="37">
        <f t="shared" si="257"/>
        <v>0</v>
      </c>
      <c r="O61" s="37">
        <f t="shared" si="257"/>
        <v>0</v>
      </c>
      <c r="P61" s="37">
        <f t="shared" si="257"/>
        <v>0</v>
      </c>
      <c r="Q61" s="37">
        <f t="shared" si="257"/>
        <v>0</v>
      </c>
      <c r="R61" s="37">
        <f t="shared" ref="R61:AH61" si="258">(+R15+R33)/R36*100</f>
        <v>0</v>
      </c>
      <c r="S61" s="37">
        <f t="shared" si="258"/>
        <v>0</v>
      </c>
      <c r="T61" s="37">
        <f t="shared" si="258"/>
        <v>0</v>
      </c>
      <c r="U61" s="37">
        <f t="shared" si="258"/>
        <v>0</v>
      </c>
      <c r="V61" s="37">
        <f t="shared" si="258"/>
        <v>0</v>
      </c>
      <c r="W61" s="37">
        <f t="shared" si="258"/>
        <v>0</v>
      </c>
      <c r="X61" s="37">
        <f t="shared" si="258"/>
        <v>0</v>
      </c>
      <c r="Y61" s="34">
        <f t="shared" si="258"/>
        <v>0</v>
      </c>
      <c r="Z61" s="34">
        <f t="shared" si="258"/>
        <v>0</v>
      </c>
      <c r="AA61" s="34">
        <f t="shared" si="258"/>
        <v>0</v>
      </c>
      <c r="AB61" s="34">
        <f t="shared" si="258"/>
        <v>0</v>
      </c>
      <c r="AC61" s="34">
        <f t="shared" si="258"/>
        <v>0</v>
      </c>
      <c r="AD61" s="34"/>
      <c r="AE61" s="34"/>
      <c r="AF61" s="34">
        <f t="shared" ref="AF61:AG61" si="259">(+AF15+AF33)/AF36*100</f>
        <v>0</v>
      </c>
      <c r="AG61" s="34">
        <f t="shared" si="259"/>
        <v>0</v>
      </c>
      <c r="AH61" s="34">
        <f t="shared" si="258"/>
        <v>0</v>
      </c>
    </row>
    <row r="62" spans="1:34" hidden="1" x14ac:dyDescent="0.25">
      <c r="A62" s="64" t="s">
        <v>107</v>
      </c>
      <c r="B62" s="7">
        <f t="shared" ref="B62:Q62" si="260">(+B16+B34)/B36*100</f>
        <v>1.125085403229368</v>
      </c>
      <c r="C62" s="7">
        <f t="shared" si="260"/>
        <v>1.1027656261129024</v>
      </c>
      <c r="D62" s="7">
        <f t="shared" si="260"/>
        <v>1.1064047720566592</v>
      </c>
      <c r="E62" s="7">
        <f t="shared" si="260"/>
        <v>1.1056054514581222</v>
      </c>
      <c r="F62" s="7">
        <f t="shared" si="260"/>
        <v>0.55450820500657338</v>
      </c>
      <c r="G62" s="7">
        <f t="shared" si="260"/>
        <v>0.50509054384663488</v>
      </c>
      <c r="H62" s="7">
        <f t="shared" si="260"/>
        <v>0.51308041509928604</v>
      </c>
      <c r="I62" s="7">
        <f t="shared" si="260"/>
        <v>0.4416624006720089</v>
      </c>
      <c r="J62" s="7">
        <f t="shared" si="260"/>
        <v>0.45495494464303432</v>
      </c>
      <c r="K62" s="7">
        <f t="shared" si="260"/>
        <v>0.45531764773256805</v>
      </c>
      <c r="L62" s="7">
        <f t="shared" si="260"/>
        <v>0.45208957464864313</v>
      </c>
      <c r="M62" s="7">
        <f t="shared" si="260"/>
        <v>0.4208717010531775</v>
      </c>
      <c r="N62" s="7">
        <f t="shared" si="260"/>
        <v>0.40075700311614321</v>
      </c>
      <c r="O62" s="7">
        <f t="shared" si="260"/>
        <v>0.36947023061314571</v>
      </c>
      <c r="P62" s="7">
        <f t="shared" si="260"/>
        <v>0.36241929288494923</v>
      </c>
      <c r="Q62" s="7">
        <f t="shared" si="260"/>
        <v>0.36707312001864478</v>
      </c>
      <c r="R62" s="7">
        <f t="shared" ref="R62:AH62" si="261">(+R16+R34)/R36*100</f>
        <v>0.36756337828938818</v>
      </c>
      <c r="S62" s="7">
        <f t="shared" si="261"/>
        <v>0.35824304762824866</v>
      </c>
      <c r="T62" s="7">
        <f t="shared" si="261"/>
        <v>0.35237443302271232</v>
      </c>
      <c r="U62" s="7">
        <f t="shared" si="261"/>
        <v>0.32541730222637555</v>
      </c>
      <c r="V62" s="7">
        <f t="shared" si="261"/>
        <v>0.31070003752624886</v>
      </c>
      <c r="W62" s="7">
        <f t="shared" si="261"/>
        <v>0.29765714095966794</v>
      </c>
      <c r="X62" s="7">
        <f t="shared" si="261"/>
        <v>0.30264310936323369</v>
      </c>
      <c r="Y62" s="8">
        <f t="shared" si="261"/>
        <v>0.29644302050986954</v>
      </c>
      <c r="Z62" s="2">
        <f t="shared" si="261"/>
        <v>0.27607503005509459</v>
      </c>
      <c r="AA62" s="2">
        <f t="shared" si="261"/>
        <v>0.2870742932558174</v>
      </c>
      <c r="AB62" s="2">
        <f t="shared" si="261"/>
        <v>0.27917459709674114</v>
      </c>
      <c r="AC62" s="2">
        <f t="shared" si="261"/>
        <v>0.2579943140984074</v>
      </c>
      <c r="AD62" s="2"/>
      <c r="AE62" s="2"/>
      <c r="AF62" s="2">
        <f t="shared" ref="AF62:AG62" si="262">(+AF16+AF34)/AF36*100</f>
        <v>0.24267388142480995</v>
      </c>
      <c r="AG62" s="2">
        <f t="shared" si="262"/>
        <v>0.22897267465607432</v>
      </c>
      <c r="AH62" s="2">
        <f t="shared" si="261"/>
        <v>0.22264505045719005</v>
      </c>
    </row>
    <row r="63" spans="1:34" hidden="1" x14ac:dyDescent="0.25">
      <c r="A63" s="64" t="s">
        <v>108</v>
      </c>
      <c r="B63" s="7">
        <f t="shared" ref="B63:Q63" si="263">(+B17+B35)/B36*100</f>
        <v>0</v>
      </c>
      <c r="C63" s="7">
        <f t="shared" si="263"/>
        <v>0</v>
      </c>
      <c r="D63" s="7">
        <f t="shared" si="263"/>
        <v>0</v>
      </c>
      <c r="E63" s="7">
        <f t="shared" si="263"/>
        <v>0</v>
      </c>
      <c r="F63" s="7">
        <f t="shared" si="263"/>
        <v>0</v>
      </c>
      <c r="G63" s="7">
        <f t="shared" si="263"/>
        <v>0</v>
      </c>
      <c r="H63" s="7">
        <f t="shared" si="263"/>
        <v>0</v>
      </c>
      <c r="I63" s="7">
        <f t="shared" si="263"/>
        <v>5.8005905223176626</v>
      </c>
      <c r="J63" s="7">
        <f t="shared" si="263"/>
        <v>6.0346835080045018</v>
      </c>
      <c r="K63" s="7">
        <f t="shared" si="263"/>
        <v>5.9794929707239772</v>
      </c>
      <c r="L63" s="7">
        <f t="shared" si="263"/>
        <v>5.9477983265463328</v>
      </c>
      <c r="M63" s="7">
        <f t="shared" si="263"/>
        <v>5.9856468125654612</v>
      </c>
      <c r="N63" s="7">
        <f t="shared" si="263"/>
        <v>5.8388474495452476</v>
      </c>
      <c r="O63" s="7">
        <f t="shared" si="263"/>
        <v>5.824697005311207</v>
      </c>
      <c r="P63" s="7">
        <f t="shared" si="263"/>
        <v>5.9101291525308612</v>
      </c>
      <c r="Q63" s="7">
        <f t="shared" si="263"/>
        <v>5.9942774689496616</v>
      </c>
      <c r="R63" s="7">
        <f t="shared" ref="R63:AH63" si="264">(+R17+R35)/R36*100</f>
        <v>6.2608903944502279</v>
      </c>
      <c r="S63" s="7">
        <f t="shared" si="264"/>
        <v>6.0702675547319265</v>
      </c>
      <c r="T63" s="7">
        <f t="shared" si="264"/>
        <v>6.148980255809005</v>
      </c>
      <c r="U63" s="7">
        <f t="shared" si="264"/>
        <v>6.2486054887828022</v>
      </c>
      <c r="V63" s="7">
        <f t="shared" si="264"/>
        <v>6.1083735399321109</v>
      </c>
      <c r="W63" s="7">
        <f t="shared" si="264"/>
        <v>6.0822894308853153</v>
      </c>
      <c r="X63" s="7">
        <f t="shared" si="264"/>
        <v>6.10543976671058</v>
      </c>
      <c r="Y63" s="8">
        <f t="shared" si="264"/>
        <v>6.2657773752031618</v>
      </c>
      <c r="Z63" s="2">
        <f t="shared" si="264"/>
        <v>6.421583536263153</v>
      </c>
      <c r="AA63" s="2">
        <f t="shared" si="264"/>
        <v>6.4888207647784357</v>
      </c>
      <c r="AB63" s="2">
        <f t="shared" si="264"/>
        <v>6.3993916428562114</v>
      </c>
      <c r="AC63" s="2">
        <f t="shared" si="264"/>
        <v>5.8510796458710699</v>
      </c>
      <c r="AD63" s="2"/>
      <c r="AE63" s="2"/>
      <c r="AF63" s="2">
        <f t="shared" ref="AF63:AG63" si="265">(+AF17+AF35)/AF36*100</f>
        <v>5.8444372083456884</v>
      </c>
      <c r="AG63" s="2">
        <f t="shared" si="265"/>
        <v>6.1950243378575163</v>
      </c>
      <c r="AH63" s="2">
        <f t="shared" si="264"/>
        <v>6.066759836849851</v>
      </c>
    </row>
    <row r="64" spans="1:34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</row>
    <row r="65" spans="1:34" hidden="1" x14ac:dyDescent="0.25">
      <c r="A65" s="69" t="s">
        <v>7</v>
      </c>
      <c r="B65" s="32">
        <f t="shared" ref="B65:E65" si="266">SUM(B67:B68)</f>
        <v>11.723567152423456</v>
      </c>
      <c r="C65" s="32">
        <f t="shared" si="266"/>
        <v>11.584959357287325</v>
      </c>
      <c r="D65" s="32">
        <f t="shared" si="266"/>
        <v>11.287195036898273</v>
      </c>
      <c r="E65" s="32">
        <f t="shared" si="266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H65" si="267">SUM(H67:H68)</f>
        <v>10.294244304970672</v>
      </c>
      <c r="I65" s="32">
        <f t="shared" si="267"/>
        <v>9.6034225446470867</v>
      </c>
      <c r="J65" s="32">
        <f t="shared" si="267"/>
        <v>9.4484106302103665</v>
      </c>
      <c r="K65" s="32">
        <f t="shared" si="267"/>
        <v>9.4256189960886978</v>
      </c>
      <c r="L65" s="32">
        <f t="shared" si="267"/>
        <v>9.3420099163977177</v>
      </c>
      <c r="M65" s="32">
        <f t="shared" si="267"/>
        <v>9.389590404719474</v>
      </c>
      <c r="N65" s="32">
        <f t="shared" si="267"/>
        <v>8.8545896926831755</v>
      </c>
      <c r="O65" s="32">
        <f t="shared" si="267"/>
        <v>8.7655942948044316</v>
      </c>
      <c r="P65" s="32">
        <f t="shared" si="267"/>
        <v>8.4441782845004774</v>
      </c>
      <c r="Q65" s="32">
        <f t="shared" si="267"/>
        <v>8.2578501303411187</v>
      </c>
      <c r="R65" s="32">
        <f t="shared" si="267"/>
        <v>8.039281953257511</v>
      </c>
      <c r="S65" s="32">
        <f t="shared" si="267"/>
        <v>7.884983731724196</v>
      </c>
      <c r="T65" s="32">
        <f t="shared" si="267"/>
        <v>7.9261442211503175</v>
      </c>
      <c r="U65" s="32">
        <f t="shared" si="267"/>
        <v>7.6278250440857649</v>
      </c>
      <c r="V65" s="32">
        <f t="shared" si="267"/>
        <v>7.3902754987441019</v>
      </c>
      <c r="W65" s="32">
        <f t="shared" si="267"/>
        <v>7.4263296175879443</v>
      </c>
      <c r="X65" s="32">
        <f t="shared" si="267"/>
        <v>7.3432435063869885</v>
      </c>
      <c r="Y65" s="47">
        <f t="shared" si="267"/>
        <v>7.254998935186328</v>
      </c>
      <c r="Z65" s="77">
        <f t="shared" si="267"/>
        <v>7.2711261830441059</v>
      </c>
      <c r="AA65" s="77">
        <f t="shared" si="267"/>
        <v>7.2616127132455119</v>
      </c>
      <c r="AB65" s="77">
        <f t="shared" si="267"/>
        <v>7.2849359864482208</v>
      </c>
      <c r="AC65" s="77">
        <f t="shared" si="267"/>
        <v>7.2971549257561135</v>
      </c>
      <c r="AD65" s="77"/>
      <c r="AE65" s="77"/>
      <c r="AF65" s="77">
        <f t="shared" ref="AF65:AG65" si="268">SUM(AF67:AF68)</f>
        <v>6.9614171456753082</v>
      </c>
      <c r="AG65" s="77">
        <f t="shared" si="268"/>
        <v>6.8584640494515039</v>
      </c>
      <c r="AH65" s="77">
        <f t="shared" si="267"/>
        <v>6.6864988663900196</v>
      </c>
    </row>
    <row r="66" spans="1:34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" hidden="1" x14ac:dyDescent="0.25">
      <c r="A67" s="64" t="s">
        <v>8</v>
      </c>
      <c r="B67" s="37">
        <f t="shared" ref="B67:Q67" si="269">B19/B36*100</f>
        <v>0</v>
      </c>
      <c r="C67" s="37">
        <f t="shared" si="269"/>
        <v>0</v>
      </c>
      <c r="D67" s="37">
        <f t="shared" si="269"/>
        <v>0</v>
      </c>
      <c r="E67" s="37">
        <f t="shared" si="269"/>
        <v>0</v>
      </c>
      <c r="F67" s="37">
        <f t="shared" si="269"/>
        <v>0</v>
      </c>
      <c r="G67" s="37">
        <f t="shared" si="269"/>
        <v>0</v>
      </c>
      <c r="H67" s="37">
        <f t="shared" si="269"/>
        <v>0</v>
      </c>
      <c r="I67" s="37">
        <f t="shared" si="269"/>
        <v>0</v>
      </c>
      <c r="J67" s="37">
        <f t="shared" si="269"/>
        <v>0</v>
      </c>
      <c r="K67" s="37">
        <f t="shared" si="269"/>
        <v>0</v>
      </c>
      <c r="L67" s="37">
        <f t="shared" si="269"/>
        <v>0</v>
      </c>
      <c r="M67" s="37">
        <f t="shared" si="269"/>
        <v>0</v>
      </c>
      <c r="N67" s="37">
        <f t="shared" si="269"/>
        <v>0</v>
      </c>
      <c r="O67" s="37">
        <f t="shared" si="269"/>
        <v>0</v>
      </c>
      <c r="P67" s="37">
        <f t="shared" si="269"/>
        <v>0</v>
      </c>
      <c r="Q67" s="37">
        <f t="shared" si="269"/>
        <v>0</v>
      </c>
      <c r="R67" s="37">
        <f t="shared" ref="R67:AH67" si="270">R19/R36*100</f>
        <v>0</v>
      </c>
      <c r="S67" s="37">
        <f t="shared" si="270"/>
        <v>0</v>
      </c>
      <c r="T67" s="37">
        <f t="shared" si="270"/>
        <v>0</v>
      </c>
      <c r="U67" s="37">
        <f t="shared" si="270"/>
        <v>0</v>
      </c>
      <c r="V67" s="37">
        <f t="shared" si="270"/>
        <v>0</v>
      </c>
      <c r="W67" s="37">
        <f t="shared" si="270"/>
        <v>0</v>
      </c>
      <c r="X67" s="37">
        <f t="shared" si="270"/>
        <v>0</v>
      </c>
      <c r="Y67" s="34">
        <f t="shared" si="270"/>
        <v>0</v>
      </c>
      <c r="Z67" s="34">
        <f t="shared" si="270"/>
        <v>0</v>
      </c>
      <c r="AA67" s="34">
        <f t="shared" si="270"/>
        <v>0</v>
      </c>
      <c r="AB67" s="34">
        <f t="shared" si="270"/>
        <v>0</v>
      </c>
      <c r="AC67" s="34">
        <f t="shared" si="270"/>
        <v>0</v>
      </c>
      <c r="AD67" s="34"/>
      <c r="AE67" s="34"/>
      <c r="AF67" s="34">
        <f t="shared" ref="AF67:AG67" si="271">AF19/AF36*100</f>
        <v>0</v>
      </c>
      <c r="AG67" s="34">
        <f t="shared" si="271"/>
        <v>0</v>
      </c>
      <c r="AH67" s="34">
        <f t="shared" si="270"/>
        <v>0</v>
      </c>
    </row>
    <row r="68" spans="1:34" hidden="1" x14ac:dyDescent="0.25">
      <c r="A68" s="64" t="s">
        <v>109</v>
      </c>
      <c r="B68" s="7">
        <f t="shared" ref="B68:Q68" si="272">B20/B36*100</f>
        <v>11.723567152423456</v>
      </c>
      <c r="C68" s="7">
        <f t="shared" si="272"/>
        <v>11.584959357287325</v>
      </c>
      <c r="D68" s="7">
        <f t="shared" si="272"/>
        <v>11.287195036898273</v>
      </c>
      <c r="E68" s="7">
        <f t="shared" si="272"/>
        <v>11.270445656703252</v>
      </c>
      <c r="F68" s="7">
        <f t="shared" si="272"/>
        <v>11.387942135509538</v>
      </c>
      <c r="G68" s="7">
        <f t="shared" si="272"/>
        <v>10.526779757671893</v>
      </c>
      <c r="H68" s="7">
        <f t="shared" si="272"/>
        <v>10.294244304970672</v>
      </c>
      <c r="I68" s="7">
        <f t="shared" si="272"/>
        <v>9.6034225446470867</v>
      </c>
      <c r="J68" s="7">
        <f t="shared" si="272"/>
        <v>9.4484106302103665</v>
      </c>
      <c r="K68" s="7">
        <f t="shared" si="272"/>
        <v>9.4256189960886978</v>
      </c>
      <c r="L68" s="7">
        <f t="shared" si="272"/>
        <v>9.3420099163977177</v>
      </c>
      <c r="M68" s="7">
        <f t="shared" si="272"/>
        <v>9.389590404719474</v>
      </c>
      <c r="N68" s="7">
        <f t="shared" si="272"/>
        <v>8.8545896926831755</v>
      </c>
      <c r="O68" s="7">
        <f t="shared" si="272"/>
        <v>8.7655942948044316</v>
      </c>
      <c r="P68" s="7">
        <f t="shared" si="272"/>
        <v>8.4441782845004774</v>
      </c>
      <c r="Q68" s="7">
        <f t="shared" si="272"/>
        <v>8.2578501303411187</v>
      </c>
      <c r="R68" s="7">
        <f t="shared" ref="R68:AH68" si="273">R20/R36*100</f>
        <v>8.039281953257511</v>
      </c>
      <c r="S68" s="7">
        <f t="shared" si="273"/>
        <v>7.884983731724196</v>
      </c>
      <c r="T68" s="7">
        <f t="shared" si="273"/>
        <v>7.9261442211503175</v>
      </c>
      <c r="U68" s="7">
        <f t="shared" si="273"/>
        <v>7.6278250440857649</v>
      </c>
      <c r="V68" s="7">
        <f t="shared" si="273"/>
        <v>7.3902754987441019</v>
      </c>
      <c r="W68" s="7">
        <f t="shared" si="273"/>
        <v>7.4263296175879443</v>
      </c>
      <c r="X68" s="7">
        <f t="shared" si="273"/>
        <v>7.3432435063869885</v>
      </c>
      <c r="Y68" s="8">
        <f t="shared" si="273"/>
        <v>7.254998935186328</v>
      </c>
      <c r="Z68" s="2">
        <f t="shared" si="273"/>
        <v>7.2711261830441059</v>
      </c>
      <c r="AA68" s="2">
        <f t="shared" si="273"/>
        <v>7.2616127132455119</v>
      </c>
      <c r="AB68" s="2">
        <f t="shared" si="273"/>
        <v>7.2849359864482208</v>
      </c>
      <c r="AC68" s="2">
        <f t="shared" si="273"/>
        <v>7.2971549257561135</v>
      </c>
      <c r="AD68" s="2"/>
      <c r="AE68" s="2"/>
      <c r="AF68" s="2">
        <f t="shared" ref="AF68:AG68" si="274">AF20/AF36*100</f>
        <v>6.9614171456753082</v>
      </c>
      <c r="AG68" s="2">
        <f t="shared" si="274"/>
        <v>6.8584640494515039</v>
      </c>
      <c r="AH68" s="2">
        <f t="shared" si="273"/>
        <v>6.6864988663900196</v>
      </c>
    </row>
    <row r="69" spans="1:34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</row>
    <row r="70" spans="1:34" hidden="1" x14ac:dyDescent="0.25">
      <c r="A70" s="69" t="s">
        <v>9</v>
      </c>
      <c r="B70" s="32">
        <f t="shared" ref="B70:E70" si="275">SUM(B72:B76)</f>
        <v>29.445714290413704</v>
      </c>
      <c r="C70" s="32">
        <f t="shared" si="275"/>
        <v>29.275649312753536</v>
      </c>
      <c r="D70" s="32">
        <f t="shared" si="275"/>
        <v>29.06455757877891</v>
      </c>
      <c r="E70" s="32">
        <f t="shared" si="275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H70" si="276">SUM(H72:H76)</f>
        <v>32.834626840975666</v>
      </c>
      <c r="I70" s="32">
        <f t="shared" si="276"/>
        <v>31.169589881430838</v>
      </c>
      <c r="J70" s="32">
        <f t="shared" si="276"/>
        <v>30.853400112442937</v>
      </c>
      <c r="K70" s="32">
        <f t="shared" si="276"/>
        <v>30.658580552001602</v>
      </c>
      <c r="L70" s="32">
        <f t="shared" si="276"/>
        <v>30.84530647043945</v>
      </c>
      <c r="M70" s="32">
        <f t="shared" si="276"/>
        <v>30.682602282150729</v>
      </c>
      <c r="N70" s="32">
        <f t="shared" si="276"/>
        <v>29.882678834943167</v>
      </c>
      <c r="O70" s="32">
        <f t="shared" si="276"/>
        <v>29.752005883338516</v>
      </c>
      <c r="P70" s="32">
        <f t="shared" si="276"/>
        <v>29.468728231302887</v>
      </c>
      <c r="Q70" s="32">
        <f t="shared" si="276"/>
        <v>28.957919199932785</v>
      </c>
      <c r="R70" s="32">
        <f t="shared" si="276"/>
        <v>28.654780863975816</v>
      </c>
      <c r="S70" s="32">
        <f t="shared" si="276"/>
        <v>27.868512060285589</v>
      </c>
      <c r="T70" s="32">
        <f t="shared" si="276"/>
        <v>28.173446859031522</v>
      </c>
      <c r="U70" s="32">
        <f t="shared" si="276"/>
        <v>27.071639513620624</v>
      </c>
      <c r="V70" s="32">
        <f t="shared" si="276"/>
        <v>28.838480867667485</v>
      </c>
      <c r="W70" s="32">
        <f t="shared" si="276"/>
        <v>28.823495367115338</v>
      </c>
      <c r="X70" s="32">
        <f t="shared" si="276"/>
        <v>28.670996222541792</v>
      </c>
      <c r="Y70" s="47">
        <f t="shared" si="276"/>
        <v>28.504531556199343</v>
      </c>
      <c r="Z70" s="77">
        <f t="shared" si="276"/>
        <v>28.55991695817616</v>
      </c>
      <c r="AA70" s="77">
        <f t="shared" si="276"/>
        <v>28.161241726828969</v>
      </c>
      <c r="AB70" s="77">
        <f t="shared" si="276"/>
        <v>28.131885668383081</v>
      </c>
      <c r="AC70" s="77">
        <f t="shared" si="276"/>
        <v>28.039561073564855</v>
      </c>
      <c r="AD70" s="77"/>
      <c r="AE70" s="77"/>
      <c r="AF70" s="77">
        <f t="shared" ref="AF70:AG70" si="277">SUM(AF72:AF76)</f>
        <v>26.736918774250118</v>
      </c>
      <c r="AG70" s="77">
        <f t="shared" si="277"/>
        <v>26.426128797532549</v>
      </c>
      <c r="AH70" s="77">
        <f t="shared" si="276"/>
        <v>25.744929374670864</v>
      </c>
    </row>
    <row r="71" spans="1:34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" hidden="1" x14ac:dyDescent="0.25">
      <c r="A72" s="64" t="s">
        <v>10</v>
      </c>
      <c r="B72" s="7">
        <f t="shared" ref="B72:Q72" si="278">B22/B36*100</f>
        <v>0.15790830993848826</v>
      </c>
      <c r="C72" s="7">
        <f t="shared" si="278"/>
        <v>0.15409591837913647</v>
      </c>
      <c r="D72" s="7">
        <f t="shared" si="278"/>
        <v>0.15497188446810742</v>
      </c>
      <c r="E72" s="7">
        <f t="shared" si="278"/>
        <v>0.15502121479334563</v>
      </c>
      <c r="F72" s="7">
        <f t="shared" si="278"/>
        <v>0</v>
      </c>
      <c r="G72" s="7">
        <f t="shared" si="278"/>
        <v>0</v>
      </c>
      <c r="H72" s="7">
        <f t="shared" si="278"/>
        <v>0</v>
      </c>
      <c r="I72" s="7">
        <f t="shared" si="278"/>
        <v>0</v>
      </c>
      <c r="J72" s="7">
        <f t="shared" si="278"/>
        <v>0</v>
      </c>
      <c r="K72" s="7">
        <f t="shared" si="278"/>
        <v>0</v>
      </c>
      <c r="L72" s="7">
        <f t="shared" si="278"/>
        <v>0</v>
      </c>
      <c r="M72" s="7">
        <f t="shared" si="278"/>
        <v>0</v>
      </c>
      <c r="N72" s="37">
        <f t="shared" si="278"/>
        <v>0</v>
      </c>
      <c r="O72" s="37">
        <f t="shared" si="278"/>
        <v>0</v>
      </c>
      <c r="P72" s="37">
        <f t="shared" si="278"/>
        <v>0</v>
      </c>
      <c r="Q72" s="37">
        <f t="shared" si="278"/>
        <v>0</v>
      </c>
      <c r="R72" s="37">
        <f t="shared" ref="R72:AH72" si="279">R22/R36*100</f>
        <v>0</v>
      </c>
      <c r="S72" s="37">
        <f t="shared" si="279"/>
        <v>0</v>
      </c>
      <c r="T72" s="37">
        <f t="shared" si="279"/>
        <v>0</v>
      </c>
      <c r="U72" s="37">
        <f t="shared" si="279"/>
        <v>0</v>
      </c>
      <c r="V72" s="37">
        <f t="shared" si="279"/>
        <v>0</v>
      </c>
      <c r="W72" s="37">
        <f t="shared" si="279"/>
        <v>0</v>
      </c>
      <c r="X72" s="37">
        <f t="shared" si="279"/>
        <v>0</v>
      </c>
      <c r="Y72" s="34">
        <f t="shared" si="279"/>
        <v>0</v>
      </c>
      <c r="Z72" s="34">
        <f t="shared" si="279"/>
        <v>0</v>
      </c>
      <c r="AA72" s="34">
        <f t="shared" si="279"/>
        <v>0</v>
      </c>
      <c r="AB72" s="34">
        <f t="shared" si="279"/>
        <v>0</v>
      </c>
      <c r="AC72" s="34">
        <f t="shared" si="279"/>
        <v>0</v>
      </c>
      <c r="AD72" s="34"/>
      <c r="AE72" s="34"/>
      <c r="AF72" s="34">
        <f t="shared" ref="AF72:AG72" si="280">AF22/AF36*100</f>
        <v>0</v>
      </c>
      <c r="AG72" s="34">
        <f t="shared" si="280"/>
        <v>0</v>
      </c>
      <c r="AH72" s="34">
        <f t="shared" si="279"/>
        <v>0</v>
      </c>
    </row>
    <row r="73" spans="1:34" ht="18" hidden="1" x14ac:dyDescent="0.25">
      <c r="A73" s="64" t="s">
        <v>11</v>
      </c>
      <c r="B73" s="37">
        <f t="shared" ref="B73:Q73" si="281">B23/B36*100</f>
        <v>0</v>
      </c>
      <c r="C73" s="37">
        <f t="shared" si="281"/>
        <v>0</v>
      </c>
      <c r="D73" s="37">
        <f t="shared" si="281"/>
        <v>0</v>
      </c>
      <c r="E73" s="37">
        <f t="shared" si="281"/>
        <v>0</v>
      </c>
      <c r="F73" s="37">
        <f t="shared" si="281"/>
        <v>0</v>
      </c>
      <c r="G73" s="37">
        <f t="shared" si="281"/>
        <v>0</v>
      </c>
      <c r="H73" s="37">
        <f t="shared" si="281"/>
        <v>0</v>
      </c>
      <c r="I73" s="37">
        <f t="shared" si="281"/>
        <v>0</v>
      </c>
      <c r="J73" s="37">
        <f t="shared" si="281"/>
        <v>0</v>
      </c>
      <c r="K73" s="37">
        <f t="shared" si="281"/>
        <v>0</v>
      </c>
      <c r="L73" s="37">
        <f t="shared" si="281"/>
        <v>0</v>
      </c>
      <c r="M73" s="37">
        <f t="shared" si="281"/>
        <v>0</v>
      </c>
      <c r="N73" s="37">
        <f t="shared" si="281"/>
        <v>0</v>
      </c>
      <c r="O73" s="37">
        <f t="shared" si="281"/>
        <v>0</v>
      </c>
      <c r="P73" s="37">
        <f t="shared" si="281"/>
        <v>0</v>
      </c>
      <c r="Q73" s="37">
        <f t="shared" si="281"/>
        <v>0</v>
      </c>
      <c r="R73" s="37">
        <f t="shared" ref="R73:AH73" si="282">R23/R36*100</f>
        <v>0</v>
      </c>
      <c r="S73" s="37">
        <f t="shared" si="282"/>
        <v>0</v>
      </c>
      <c r="T73" s="37">
        <f t="shared" si="282"/>
        <v>0</v>
      </c>
      <c r="U73" s="37">
        <f t="shared" si="282"/>
        <v>0</v>
      </c>
      <c r="V73" s="37">
        <f t="shared" si="282"/>
        <v>0</v>
      </c>
      <c r="W73" s="37">
        <f t="shared" si="282"/>
        <v>0</v>
      </c>
      <c r="X73" s="37">
        <f t="shared" si="282"/>
        <v>0</v>
      </c>
      <c r="Y73" s="34">
        <f t="shared" si="282"/>
        <v>0</v>
      </c>
      <c r="Z73" s="34">
        <f t="shared" si="282"/>
        <v>0</v>
      </c>
      <c r="AA73" s="34">
        <f t="shared" si="282"/>
        <v>0</v>
      </c>
      <c r="AB73" s="34">
        <f t="shared" si="282"/>
        <v>0</v>
      </c>
      <c r="AC73" s="34">
        <f t="shared" si="282"/>
        <v>0</v>
      </c>
      <c r="AD73" s="34"/>
      <c r="AE73" s="34"/>
      <c r="AF73" s="34">
        <f t="shared" ref="AF73:AG73" si="283">AF23/AF36*100</f>
        <v>0</v>
      </c>
      <c r="AG73" s="34">
        <f t="shared" si="283"/>
        <v>0</v>
      </c>
      <c r="AH73" s="34">
        <f t="shared" si="282"/>
        <v>0</v>
      </c>
    </row>
    <row r="74" spans="1:34" ht="18" hidden="1" x14ac:dyDescent="0.25">
      <c r="A74" s="64" t="s">
        <v>12</v>
      </c>
      <c r="B74" s="37">
        <f t="shared" ref="B74:Q74" si="284">B24/B36*100</f>
        <v>0</v>
      </c>
      <c r="C74" s="37">
        <f t="shared" si="284"/>
        <v>0</v>
      </c>
      <c r="D74" s="37">
        <f t="shared" si="284"/>
        <v>0</v>
      </c>
      <c r="E74" s="37">
        <f t="shared" si="284"/>
        <v>0</v>
      </c>
      <c r="F74" s="37">
        <f t="shared" si="284"/>
        <v>0</v>
      </c>
      <c r="G74" s="37">
        <f t="shared" si="284"/>
        <v>0</v>
      </c>
      <c r="H74" s="37">
        <f t="shared" si="284"/>
        <v>0</v>
      </c>
      <c r="I74" s="37">
        <f t="shared" si="284"/>
        <v>0</v>
      </c>
      <c r="J74" s="37">
        <f t="shared" si="284"/>
        <v>0</v>
      </c>
      <c r="K74" s="37">
        <f t="shared" si="284"/>
        <v>0</v>
      </c>
      <c r="L74" s="37">
        <f t="shared" si="284"/>
        <v>0</v>
      </c>
      <c r="M74" s="37">
        <f t="shared" si="284"/>
        <v>0</v>
      </c>
      <c r="N74" s="37">
        <f t="shared" si="284"/>
        <v>0</v>
      </c>
      <c r="O74" s="37">
        <f t="shared" si="284"/>
        <v>0</v>
      </c>
      <c r="P74" s="37">
        <f t="shared" si="284"/>
        <v>0</v>
      </c>
      <c r="Q74" s="37">
        <f t="shared" si="284"/>
        <v>0</v>
      </c>
      <c r="R74" s="37">
        <f t="shared" ref="R74:AH74" si="285">R24/R36*100</f>
        <v>0</v>
      </c>
      <c r="S74" s="37">
        <f t="shared" si="285"/>
        <v>0</v>
      </c>
      <c r="T74" s="37">
        <f t="shared" si="285"/>
        <v>0</v>
      </c>
      <c r="U74" s="37">
        <f t="shared" si="285"/>
        <v>0</v>
      </c>
      <c r="V74" s="37">
        <f t="shared" si="285"/>
        <v>0</v>
      </c>
      <c r="W74" s="37">
        <f t="shared" si="285"/>
        <v>0</v>
      </c>
      <c r="X74" s="37">
        <f t="shared" si="285"/>
        <v>0</v>
      </c>
      <c r="Y74" s="34">
        <f t="shared" si="285"/>
        <v>0</v>
      </c>
      <c r="Z74" s="34">
        <f t="shared" si="285"/>
        <v>0</v>
      </c>
      <c r="AA74" s="34">
        <f t="shared" si="285"/>
        <v>0</v>
      </c>
      <c r="AB74" s="34">
        <f t="shared" si="285"/>
        <v>0</v>
      </c>
      <c r="AC74" s="34">
        <f t="shared" si="285"/>
        <v>0</v>
      </c>
      <c r="AD74" s="34"/>
      <c r="AE74" s="34"/>
      <c r="AF74" s="34">
        <f t="shared" ref="AF74:AG74" si="286">AF24/AF36*100</f>
        <v>0</v>
      </c>
      <c r="AG74" s="34">
        <f t="shared" si="286"/>
        <v>0</v>
      </c>
      <c r="AH74" s="34">
        <f t="shared" si="285"/>
        <v>0</v>
      </c>
    </row>
    <row r="75" spans="1:34" hidden="1" x14ac:dyDescent="0.25">
      <c r="A75" s="64" t="s">
        <v>110</v>
      </c>
      <c r="B75" s="7">
        <f t="shared" ref="B75:Q75" si="287">B25/B36*100</f>
        <v>0.30258668840019554</v>
      </c>
      <c r="C75" s="7">
        <f t="shared" si="287"/>
        <v>0.29900920441674561</v>
      </c>
      <c r="D75" s="7">
        <f t="shared" si="287"/>
        <v>0.29094771602482355</v>
      </c>
      <c r="E75" s="7">
        <f t="shared" si="287"/>
        <v>0.29051597068006413</v>
      </c>
      <c r="F75" s="7">
        <f t="shared" si="287"/>
        <v>0.29354465336321933</v>
      </c>
      <c r="G75" s="7">
        <f t="shared" si="287"/>
        <v>0.26138957076325997</v>
      </c>
      <c r="H75" s="7">
        <f t="shared" si="287"/>
        <v>0.2581892417946885</v>
      </c>
      <c r="I75" s="7">
        <f t="shared" si="287"/>
        <v>0.24086382247076191</v>
      </c>
      <c r="J75" s="7">
        <f t="shared" si="287"/>
        <v>0.2390134618590519</v>
      </c>
      <c r="K75" s="7">
        <f t="shared" si="287"/>
        <v>0.23843690908355894</v>
      </c>
      <c r="L75" s="7">
        <f t="shared" si="287"/>
        <v>0.23816965936929502</v>
      </c>
      <c r="M75" s="7">
        <f t="shared" si="287"/>
        <v>0.23938269904679807</v>
      </c>
      <c r="N75" s="7">
        <f t="shared" si="287"/>
        <v>0.2274470455893973</v>
      </c>
      <c r="O75" s="7">
        <f t="shared" si="287"/>
        <v>0.22516102884315561</v>
      </c>
      <c r="P75" s="7">
        <f t="shared" si="287"/>
        <v>0.21879854368160781</v>
      </c>
      <c r="Q75" s="7">
        <f t="shared" si="287"/>
        <v>0.21373267864856685</v>
      </c>
      <c r="R75" s="7">
        <f t="shared" ref="R75:AH75" si="288">R25/R36*100</f>
        <v>0.20978854225256438</v>
      </c>
      <c r="S75" s="7">
        <f t="shared" si="288"/>
        <v>0.20578942464358538</v>
      </c>
      <c r="T75" s="7">
        <f t="shared" si="288"/>
        <v>0.20655437948716199</v>
      </c>
      <c r="U75" s="7">
        <f t="shared" si="288"/>
        <v>0.19878021707118373</v>
      </c>
      <c r="V75" s="7">
        <f t="shared" si="288"/>
        <v>0.19434164162856052</v>
      </c>
      <c r="W75" s="7">
        <f t="shared" si="288"/>
        <v>0.19528975467857801</v>
      </c>
      <c r="X75" s="7">
        <f t="shared" si="288"/>
        <v>0.19478274799560888</v>
      </c>
      <c r="Y75" s="8">
        <f t="shared" si="288"/>
        <v>0.19244202212165301</v>
      </c>
      <c r="Z75" s="2">
        <f t="shared" si="288"/>
        <v>0.19451484117144519</v>
      </c>
      <c r="AA75" s="2">
        <f t="shared" si="288"/>
        <v>0.19426033987133318</v>
      </c>
      <c r="AB75" s="2">
        <f t="shared" si="288"/>
        <v>0.1967186803491752</v>
      </c>
      <c r="AC75" s="2">
        <f t="shared" si="288"/>
        <v>0.19704863432823375</v>
      </c>
      <c r="AD75" s="2"/>
      <c r="AE75" s="2"/>
      <c r="AF75" s="2">
        <f t="shared" ref="AF75:AG75" si="289">AF25/AF36*100</f>
        <v>0.19113203106419757</v>
      </c>
      <c r="AG75" s="2">
        <f t="shared" si="289"/>
        <v>0.18830536029101633</v>
      </c>
      <c r="AH75" s="2">
        <f t="shared" si="288"/>
        <v>0.1853112990947359</v>
      </c>
    </row>
    <row r="76" spans="1:34" hidden="1" x14ac:dyDescent="0.25">
      <c r="A76" s="64" t="s">
        <v>106</v>
      </c>
      <c r="B76" s="7">
        <f t="shared" ref="B76:Q76" si="290">B26/B36*100</f>
        <v>28.985219292075019</v>
      </c>
      <c r="C76" s="7">
        <f t="shared" si="290"/>
        <v>28.822544189957654</v>
      </c>
      <c r="D76" s="7">
        <f t="shared" si="290"/>
        <v>28.618637978285978</v>
      </c>
      <c r="E76" s="7">
        <f t="shared" si="290"/>
        <v>28.541115171346863</v>
      </c>
      <c r="F76" s="7">
        <f t="shared" si="290"/>
        <v>28.87451773333602</v>
      </c>
      <c r="G76" s="7">
        <f t="shared" si="290"/>
        <v>32.605256737051</v>
      </c>
      <c r="H76" s="7">
        <f t="shared" si="290"/>
        <v>32.576437599180977</v>
      </c>
      <c r="I76" s="7">
        <f t="shared" si="290"/>
        <v>30.928726058960077</v>
      </c>
      <c r="J76" s="7">
        <f t="shared" si="290"/>
        <v>30.614386650583885</v>
      </c>
      <c r="K76" s="7">
        <f t="shared" si="290"/>
        <v>30.420143642918042</v>
      </c>
      <c r="L76" s="7">
        <f t="shared" si="290"/>
        <v>30.607136811070156</v>
      </c>
      <c r="M76" s="7">
        <f t="shared" si="290"/>
        <v>30.443219583103932</v>
      </c>
      <c r="N76" s="7">
        <f t="shared" si="290"/>
        <v>29.65523178935377</v>
      </c>
      <c r="O76" s="7">
        <f t="shared" si="290"/>
        <v>29.526844854495359</v>
      </c>
      <c r="P76" s="7">
        <f t="shared" si="290"/>
        <v>29.249929687621279</v>
      </c>
      <c r="Q76" s="7">
        <f t="shared" si="290"/>
        <v>28.74418652128422</v>
      </c>
      <c r="R76" s="7">
        <f t="shared" ref="R76:AH76" si="291">R26/R36*100</f>
        <v>28.444992321723252</v>
      </c>
      <c r="S76" s="7">
        <f t="shared" si="291"/>
        <v>27.662722635642005</v>
      </c>
      <c r="T76" s="7">
        <f t="shared" si="291"/>
        <v>27.966892479544359</v>
      </c>
      <c r="U76" s="7">
        <f t="shared" si="291"/>
        <v>26.872859296549439</v>
      </c>
      <c r="V76" s="7">
        <f t="shared" si="291"/>
        <v>28.644139226038924</v>
      </c>
      <c r="W76" s="7">
        <f t="shared" si="291"/>
        <v>28.628205612436762</v>
      </c>
      <c r="X76" s="7">
        <f t="shared" si="291"/>
        <v>28.476213474546181</v>
      </c>
      <c r="Y76" s="8">
        <f t="shared" si="291"/>
        <v>28.312089534077689</v>
      </c>
      <c r="Z76" s="2">
        <f t="shared" si="291"/>
        <v>28.365402117004717</v>
      </c>
      <c r="AA76" s="2">
        <f t="shared" si="291"/>
        <v>27.966981386957634</v>
      </c>
      <c r="AB76" s="2">
        <f t="shared" si="291"/>
        <v>27.935166988033906</v>
      </c>
      <c r="AC76" s="2">
        <f t="shared" si="291"/>
        <v>27.842512439236621</v>
      </c>
      <c r="AD76" s="2"/>
      <c r="AE76" s="2"/>
      <c r="AF76" s="2">
        <f t="shared" ref="AF76:AG76" si="292">AF26/AF36*100</f>
        <v>26.545786743185921</v>
      </c>
      <c r="AG76" s="2">
        <f t="shared" si="292"/>
        <v>26.237823437241531</v>
      </c>
      <c r="AH76" s="2">
        <f t="shared" si="291"/>
        <v>25.559618075576129</v>
      </c>
    </row>
    <row r="77" spans="1:34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</row>
    <row r="78" spans="1:34" hidden="1" x14ac:dyDescent="0.25">
      <c r="A78" s="69" t="s">
        <v>16</v>
      </c>
      <c r="B78" s="32">
        <f t="shared" ref="B78:E78" si="293">B51+B58+B65+B70</f>
        <v>100</v>
      </c>
      <c r="C78" s="32">
        <f t="shared" si="293"/>
        <v>100</v>
      </c>
      <c r="D78" s="32">
        <f t="shared" si="293"/>
        <v>100</v>
      </c>
      <c r="E78" s="32">
        <f t="shared" si="293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H78" si="294">H51+H58+H65+H70</f>
        <v>100</v>
      </c>
      <c r="I78" s="32">
        <f t="shared" si="294"/>
        <v>100.00000000000001</v>
      </c>
      <c r="J78" s="32">
        <f t="shared" si="294"/>
        <v>100</v>
      </c>
      <c r="K78" s="32">
        <f t="shared" si="294"/>
        <v>100.00000000000003</v>
      </c>
      <c r="L78" s="32">
        <f t="shared" si="294"/>
        <v>100.00000000000001</v>
      </c>
      <c r="M78" s="32">
        <f t="shared" si="294"/>
        <v>99.999999999999986</v>
      </c>
      <c r="N78" s="32">
        <f t="shared" si="294"/>
        <v>100</v>
      </c>
      <c r="O78" s="32">
        <f t="shared" si="294"/>
        <v>100.00000000000001</v>
      </c>
      <c r="P78" s="32">
        <f t="shared" si="294"/>
        <v>100</v>
      </c>
      <c r="Q78" s="32">
        <f t="shared" si="294"/>
        <v>99.999999999999986</v>
      </c>
      <c r="R78" s="32">
        <f t="shared" si="294"/>
        <v>100</v>
      </c>
      <c r="S78" s="32">
        <f t="shared" si="294"/>
        <v>100</v>
      </c>
      <c r="T78" s="32">
        <f t="shared" si="294"/>
        <v>100</v>
      </c>
      <c r="U78" s="32">
        <f t="shared" si="294"/>
        <v>97.380240703848443</v>
      </c>
      <c r="V78" s="32">
        <f t="shared" si="294"/>
        <v>97.556569868936833</v>
      </c>
      <c r="W78" s="32">
        <f t="shared" si="294"/>
        <v>97.61772010786035</v>
      </c>
      <c r="X78" s="32">
        <f t="shared" si="294"/>
        <v>97.610816259131397</v>
      </c>
      <c r="Y78" s="47">
        <f t="shared" si="294"/>
        <v>97.655468977076183</v>
      </c>
      <c r="Z78" s="83">
        <f t="shared" si="294"/>
        <v>97.76408307401816</v>
      </c>
      <c r="AA78" s="83">
        <f t="shared" si="294"/>
        <v>97.661756416186591</v>
      </c>
      <c r="AB78" s="83">
        <f t="shared" si="294"/>
        <v>97.61461172546602</v>
      </c>
      <c r="AC78" s="83">
        <f t="shared" si="294"/>
        <v>97.603060142508426</v>
      </c>
      <c r="AD78" s="83"/>
      <c r="AE78" s="83"/>
      <c r="AF78" s="83">
        <f t="shared" ref="AF78:AG78" si="295">AF51+AF58+AF65+AF70</f>
        <v>97.755092981659715</v>
      </c>
      <c r="AG78" s="83">
        <f t="shared" si="295"/>
        <v>97.807360775321769</v>
      </c>
      <c r="AH78" s="83">
        <f t="shared" si="294"/>
        <v>95.64429828556338</v>
      </c>
    </row>
    <row r="79" spans="1:34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</row>
    <row r="80" spans="1:34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</row>
    <row r="82" spans="1:34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</row>
    <row r="86" spans="1:34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1:34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1:34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1:34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1:34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1:34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1:34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1:34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1:34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1:34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1:34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1:34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1:34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1:34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1:34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1:34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1:34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1:34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1:34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1:34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1:34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1:34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1:34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1:34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1:34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1:34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1:34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1:34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1:34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1:34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1:34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1:34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1:34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1:34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1:34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1:34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1:34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1:34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1:34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1:34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1:34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1:34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1:34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1:34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1:34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1:34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1:34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1:34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1:34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34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</row>
    <row r="161" spans="1:34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</row>
    <row r="162" spans="1:34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</row>
    <row r="163" spans="1:34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</row>
    <row r="164" spans="1:34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</row>
    <row r="165" spans="1:34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</row>
    <row r="166" spans="1:34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7:34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7:34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7:34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7:34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7:34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7:34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7:34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7:34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7:34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7:34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7:34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7:34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7:34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7:34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7:34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7:34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7:34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S331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T87" sqref="T87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19" width="14.88671875" style="1" customWidth="1"/>
    <col min="20" max="16384" width="14.88671875" style="1"/>
  </cols>
  <sheetData>
    <row r="1" spans="1:19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  <c r="S2" s="168"/>
    </row>
    <row r="3" spans="1:19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  <c r="S3" s="160"/>
    </row>
    <row r="4" spans="1:19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  <c r="S4" s="177"/>
    </row>
    <row r="5" spans="1:19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  <c r="S5" s="181">
        <v>2018</v>
      </c>
    </row>
    <row r="6" spans="1:19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" si="0">SUM(Q7,Q13,Q18,Q21)</f>
        <v>722482.65790354484</v>
      </c>
      <c r="R6" s="33">
        <v>776284.47643297736</v>
      </c>
      <c r="S6" s="33">
        <v>813791.5122919014</v>
      </c>
    </row>
    <row r="7" spans="1:19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" si="1">SUM(Q8,Q11,Q12)</f>
        <v>333008.30511256278</v>
      </c>
      <c r="R7" s="92">
        <v>360080.49220826116</v>
      </c>
      <c r="S7" s="92">
        <v>390319.69305136736</v>
      </c>
    </row>
    <row r="8" spans="1:19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" si="2">SUM(Q9:Q10)</f>
        <v>275051.46139739564</v>
      </c>
      <c r="R8" s="92">
        <v>296721.20898966125</v>
      </c>
      <c r="S8" s="92">
        <v>328227.33878315857</v>
      </c>
    </row>
    <row r="9" spans="1:19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  <c r="S9" s="92">
        <v>328227.33878315857</v>
      </c>
    </row>
    <row r="10" spans="1:19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  <c r="S10" s="165">
        <v>0</v>
      </c>
    </row>
    <row r="11" spans="1:19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  <c r="S11" s="92">
        <v>44207.891830603083</v>
      </c>
    </row>
    <row r="12" spans="1:19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  <c r="S12" s="92">
        <v>17884.462437605693</v>
      </c>
    </row>
    <row r="13" spans="1:19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v>141180.99977844406</v>
      </c>
      <c r="S13" s="92">
        <v>151982.99252293276</v>
      </c>
    </row>
    <row r="14" spans="1:19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  <c r="S14" s="92">
        <v>101452.70973702456</v>
      </c>
    </row>
    <row r="15" spans="1:19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  <c r="S15" s="165">
        <v>0</v>
      </c>
    </row>
    <row r="16" spans="1:19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  <c r="S16" s="165">
        <v>0</v>
      </c>
    </row>
    <row r="17" spans="1:19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  <c r="S17" s="92">
        <v>50530.28278590821</v>
      </c>
    </row>
    <row r="18" spans="1:19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" si="3">SUM(Q19:Q20)</f>
        <v>52571.955029237826</v>
      </c>
      <c r="R18" s="92">
        <v>56793.204147403674</v>
      </c>
      <c r="S18" s="92">
        <v>55941.68949070244</v>
      </c>
    </row>
    <row r="19" spans="1:19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  <c r="S19" s="165">
        <v>0</v>
      </c>
    </row>
    <row r="20" spans="1:19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  <c r="S20" s="92">
        <v>55941.68949070244</v>
      </c>
    </row>
    <row r="21" spans="1:19" x14ac:dyDescent="0.25">
      <c r="A21" s="42" t="s">
        <v>170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" si="4">SUM(Q22:Q26)</f>
        <v>206552.60800028159</v>
      </c>
      <c r="R21" s="92">
        <v>218229.78029886843</v>
      </c>
      <c r="S21" s="92">
        <v>215547.13722689881</v>
      </c>
    </row>
    <row r="22" spans="1:19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  <c r="S22" s="165">
        <v>0</v>
      </c>
    </row>
    <row r="23" spans="1:19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  <c r="S23" s="165">
        <v>0</v>
      </c>
    </row>
    <row r="24" spans="1:19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  <c r="S24" s="165">
        <v>0</v>
      </c>
    </row>
    <row r="25" spans="1:19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  <c r="S25" s="92">
        <v>1535.9298990095799</v>
      </c>
    </row>
    <row r="26" spans="1:19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  <c r="S26" s="92">
        <v>214011.20732788922</v>
      </c>
    </row>
    <row r="27" spans="1:19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" si="5">SUM(Q28,Q31)</f>
        <v>2148.1173577286036</v>
      </c>
      <c r="R27" s="92">
        <v>2007.9502077917025</v>
      </c>
      <c r="S27" s="92">
        <v>1867.63656922429</v>
      </c>
    </row>
    <row r="28" spans="1:19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" si="6">SUM(Q29,Q30)</f>
        <v>0</v>
      </c>
      <c r="R28" s="165">
        <v>0</v>
      </c>
      <c r="S28" s="165">
        <v>0</v>
      </c>
    </row>
    <row r="29" spans="1:19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  <c r="S29" s="165">
        <v>0</v>
      </c>
    </row>
    <row r="30" spans="1:19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  <c r="S30" s="165">
        <v>0</v>
      </c>
    </row>
    <row r="31" spans="1:19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" si="7">SUM(Q32:Q35)</f>
        <v>2148.1173577286036</v>
      </c>
      <c r="R31" s="92">
        <v>2007.9502077917025</v>
      </c>
      <c r="S31" s="92">
        <v>1867.63656922429</v>
      </c>
    </row>
    <row r="32" spans="1:19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  <c r="S32" s="165">
        <v>0</v>
      </c>
    </row>
    <row r="33" spans="1:19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</row>
    <row r="34" spans="1:19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  <c r="S34" s="92">
        <v>1867.63656922429</v>
      </c>
    </row>
    <row r="35" spans="1:19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  <c r="S35" s="165">
        <v>0</v>
      </c>
    </row>
    <row r="36" spans="1:19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" si="8">+Q6+Q27</f>
        <v>724630.77526127349</v>
      </c>
      <c r="R36" s="163">
        <v>778292.42664076912</v>
      </c>
      <c r="S36" s="163">
        <v>815659.14886112569</v>
      </c>
    </row>
    <row r="37" spans="1:19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  <c r="S38" s="2"/>
    </row>
    <row r="39" spans="1:19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  <c r="S39" s="57"/>
    </row>
    <row r="40" spans="1:19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1:19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  <c r="S42" s="102"/>
    </row>
    <row r="43" spans="1:19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  <c r="S43" s="27" t="s">
        <v>39</v>
      </c>
    </row>
    <row r="44" spans="1:19" ht="15.75" hidden="1" customHeight="1" x14ac:dyDescent="0.25">
      <c r="A44" s="203" t="s">
        <v>73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</row>
    <row r="45" spans="1:19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  <c r="S45" s="108"/>
    </row>
    <row r="46" spans="1:19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  <c r="S46" s="111" t="s">
        <v>38</v>
      </c>
    </row>
    <row r="47" spans="1:19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  <c r="S47" s="24"/>
    </row>
    <row r="48" spans="1:19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  <c r="S48" s="113"/>
    </row>
    <row r="49" spans="1:19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  <c r="S49" s="24"/>
    </row>
    <row r="50" spans="1:19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  <c r="S50" s="24"/>
    </row>
    <row r="51" spans="1:19" ht="15.75" hidden="1" customHeight="1" x14ac:dyDescent="0.25">
      <c r="A51" s="115" t="s">
        <v>2</v>
      </c>
      <c r="B51" s="116">
        <f t="shared" ref="B51:S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ref="R51" si="10">SUM(R53:R55)</f>
        <v>43.868509976374149</v>
      </c>
      <c r="S51" s="118">
        <f t="shared" si="9"/>
        <v>45.660645274901782</v>
      </c>
    </row>
    <row r="52" spans="1:19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19" ht="15.75" hidden="1" customHeight="1" x14ac:dyDescent="0.25">
      <c r="A53" s="104" t="s">
        <v>3</v>
      </c>
      <c r="B53" s="119">
        <f t="shared" ref="B53:L53" si="11">B8/B36*100</f>
        <v>20.032419556616759</v>
      </c>
      <c r="C53" s="93">
        <f t="shared" si="11"/>
        <v>19.146742289243583</v>
      </c>
      <c r="D53" s="93">
        <f t="shared" si="11"/>
        <v>18.103329519717949</v>
      </c>
      <c r="E53" s="93">
        <f t="shared" si="11"/>
        <v>17.46052336514504</v>
      </c>
      <c r="F53" s="93">
        <f t="shared" si="11"/>
        <v>17.017935511985939</v>
      </c>
      <c r="G53" s="93">
        <f t="shared" si="11"/>
        <v>17.532364372189267</v>
      </c>
      <c r="H53" s="93">
        <f t="shared" si="11"/>
        <v>17.917793608907896</v>
      </c>
      <c r="I53" s="93">
        <f t="shared" si="11"/>
        <v>17.972387791361331</v>
      </c>
      <c r="J53" s="93">
        <f t="shared" si="11"/>
        <v>21.024809758600053</v>
      </c>
      <c r="K53" s="93">
        <f t="shared" si="11"/>
        <v>29.943239506410475</v>
      </c>
      <c r="L53" s="93">
        <f t="shared" si="11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S53" si="12">P8/P36*100</f>
        <v>38.668254057801782</v>
      </c>
      <c r="Q53" s="93">
        <f t="shared" si="12"/>
        <v>37.957463412759807</v>
      </c>
      <c r="R53" s="24">
        <f t="shared" ref="R53" si="13">R8/R36*100</f>
        <v>38.124642979035016</v>
      </c>
      <c r="S53" s="24">
        <f t="shared" si="12"/>
        <v>40.240747528112706</v>
      </c>
    </row>
    <row r="54" spans="1:19" ht="18" hidden="1" customHeight="1" x14ac:dyDescent="0.25">
      <c r="A54" s="104" t="s">
        <v>14</v>
      </c>
      <c r="B54" s="23">
        <f t="shared" ref="B54:L54" si="14">B29/B36*100</f>
        <v>1.8202869546745639</v>
      </c>
      <c r="C54" s="24">
        <f t="shared" si="14"/>
        <v>1.7907392149473813</v>
      </c>
      <c r="D54" s="24">
        <f t="shared" si="14"/>
        <v>1.7376295850942118</v>
      </c>
      <c r="E54" s="24">
        <f t="shared" si="14"/>
        <v>1.717963934535762</v>
      </c>
      <c r="F54" s="24">
        <f t="shared" si="14"/>
        <v>1.6664642016063516</v>
      </c>
      <c r="G54" s="24">
        <f t="shared" si="14"/>
        <v>1.6903785185729734</v>
      </c>
      <c r="H54" s="24">
        <f t="shared" si="14"/>
        <v>1.704826549117084</v>
      </c>
      <c r="I54" s="24">
        <f t="shared" si="14"/>
        <v>1.6948598005074877</v>
      </c>
      <c r="J54" s="24">
        <f t="shared" si="14"/>
        <v>2.8475646250748143</v>
      </c>
      <c r="K54" s="24">
        <f t="shared" si="14"/>
        <v>0</v>
      </c>
      <c r="L54" s="24">
        <f t="shared" si="14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S54" si="15">P29/P36*100</f>
        <v>0</v>
      </c>
      <c r="Q54" s="24">
        <f t="shared" si="15"/>
        <v>0</v>
      </c>
      <c r="R54" s="24">
        <f t="shared" ref="R54" si="16">R29/R36*100</f>
        <v>0</v>
      </c>
      <c r="S54" s="24">
        <f t="shared" si="15"/>
        <v>0</v>
      </c>
    </row>
    <row r="55" spans="1:19" ht="15.75" hidden="1" customHeight="1" x14ac:dyDescent="0.25">
      <c r="A55" s="104" t="s">
        <v>115</v>
      </c>
      <c r="B55" s="119">
        <f t="shared" ref="B55:L55" si="17">(+B11+B30)/B36*100</f>
        <v>8.933483648661749</v>
      </c>
      <c r="C55" s="93">
        <f t="shared" si="17"/>
        <v>9.0290035575823762</v>
      </c>
      <c r="D55" s="93">
        <f t="shared" si="17"/>
        <v>9.229968304186416</v>
      </c>
      <c r="E55" s="93">
        <f t="shared" si="17"/>
        <v>10.015663129057307</v>
      </c>
      <c r="F55" s="93">
        <f t="shared" si="17"/>
        <v>10.355726290377321</v>
      </c>
      <c r="G55" s="93">
        <f t="shared" si="17"/>
        <v>10.689750121228858</v>
      </c>
      <c r="H55" s="93">
        <f t="shared" si="17"/>
        <v>10.576809743575938</v>
      </c>
      <c r="I55" s="93">
        <f t="shared" si="17"/>
        <v>10.629700299484949</v>
      </c>
      <c r="J55" s="93">
        <f t="shared" si="17"/>
        <v>10.6884137999829</v>
      </c>
      <c r="K55" s="93">
        <f t="shared" si="17"/>
        <v>10.285574206871239</v>
      </c>
      <c r="L55" s="93">
        <f t="shared" si="17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S55" si="18">(+P11+P30)/P36*100</f>
        <v>5.9021514679965588</v>
      </c>
      <c r="Q55" s="93">
        <f t="shared" si="18"/>
        <v>5.6535896329743816</v>
      </c>
      <c r="R55" s="24">
        <f t="shared" ref="R55" si="19">(+R11+R30)/R36*100</f>
        <v>5.7438669973391354</v>
      </c>
      <c r="S55" s="24">
        <f t="shared" si="18"/>
        <v>5.419897746789073</v>
      </c>
    </row>
    <row r="56" spans="1:19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  <c r="S56" s="24"/>
    </row>
    <row r="57" spans="1:19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:19" ht="15.75" hidden="1" customHeight="1" x14ac:dyDescent="0.25">
      <c r="A58" s="115" t="s">
        <v>4</v>
      </c>
      <c r="B58" s="116" t="e">
        <f t="shared" ref="B58:S58" si="20">SUM(B60:B63)</f>
        <v>#VALUE!</v>
      </c>
      <c r="C58" s="117" t="e">
        <f t="shared" si="20"/>
        <v>#VALUE!</v>
      </c>
      <c r="D58" s="117" t="e">
        <f t="shared" si="20"/>
        <v>#VALUE!</v>
      </c>
      <c r="E58" s="117" t="e">
        <f t="shared" si="20"/>
        <v>#VALUE!</v>
      </c>
      <c r="F58" s="117" t="e">
        <f t="shared" si="20"/>
        <v>#VALUE!</v>
      </c>
      <c r="G58" s="117" t="e">
        <f t="shared" si="20"/>
        <v>#VALUE!</v>
      </c>
      <c r="H58" s="117">
        <f t="shared" si="20"/>
        <v>25.338820972533401</v>
      </c>
      <c r="I58" s="117">
        <f t="shared" si="20"/>
        <v>24.739702948789592</v>
      </c>
      <c r="J58" s="117">
        <f t="shared" si="20"/>
        <v>28.685357112320801</v>
      </c>
      <c r="K58" s="117">
        <f t="shared" si="20"/>
        <v>18.349986826539126</v>
      </c>
      <c r="L58" s="117">
        <f t="shared" si="20"/>
        <v>13.572732481877303</v>
      </c>
      <c r="M58" s="117">
        <f t="shared" si="20"/>
        <v>17.961270512055265</v>
      </c>
      <c r="N58" s="117">
        <f t="shared" si="20"/>
        <v>18.442647789463511</v>
      </c>
      <c r="O58" s="117">
        <f t="shared" si="20"/>
        <v>17.740695508363146</v>
      </c>
      <c r="P58" s="117">
        <f t="shared" si="20"/>
        <v>18.110370620343701</v>
      </c>
      <c r="Q58" s="117">
        <f t="shared" si="20"/>
        <v>18.28488543995633</v>
      </c>
      <c r="R58" s="118">
        <f t="shared" ref="R58" si="21">SUM(R60:R63)</f>
        <v>18.397834166813301</v>
      </c>
      <c r="S58" s="118">
        <f t="shared" si="20"/>
        <v>18.862122653435925</v>
      </c>
    </row>
    <row r="59" spans="1:19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5.75" hidden="1" customHeight="1" x14ac:dyDescent="0.25">
      <c r="A60" s="104" t="s">
        <v>5</v>
      </c>
      <c r="B60" s="119">
        <f t="shared" ref="B60:L60" si="22">(+B14+B32)/B36*100</f>
        <v>16.079379495778376</v>
      </c>
      <c r="C60" s="93">
        <f t="shared" si="22"/>
        <v>16.381289373452471</v>
      </c>
      <c r="D60" s="93">
        <f t="shared" si="22"/>
        <v>16.257296458007424</v>
      </c>
      <c r="E60" s="93">
        <f t="shared" si="22"/>
        <v>15.926691918743256</v>
      </c>
      <c r="F60" s="93">
        <f t="shared" si="22"/>
        <v>15.077348080502684</v>
      </c>
      <c r="G60" s="93">
        <f t="shared" si="22"/>
        <v>15.283531413344271</v>
      </c>
      <c r="H60" s="93">
        <f t="shared" si="22"/>
        <v>15.547157518234705</v>
      </c>
      <c r="I60" s="93">
        <f t="shared" si="22"/>
        <v>15.595526565561105</v>
      </c>
      <c r="J60" s="93">
        <f t="shared" si="22"/>
        <v>18.058201755635988</v>
      </c>
      <c r="K60" s="93">
        <f t="shared" si="22"/>
        <v>12.836718756868889</v>
      </c>
      <c r="L60" s="93">
        <f t="shared" si="22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S60" si="23">(+P14+P32)/P36*100</f>
        <v>11.536347829334527</v>
      </c>
      <c r="Q60" s="93">
        <f t="shared" si="23"/>
        <v>11.7226650442433</v>
      </c>
      <c r="R60" s="24">
        <f t="shared" ref="R60" si="24">(+R14+R32)/R36*100</f>
        <v>12.288760206843824</v>
      </c>
      <c r="S60" s="24">
        <f t="shared" si="23"/>
        <v>12.438125640922335</v>
      </c>
    </row>
    <row r="61" spans="1:19" ht="18" hidden="1" customHeight="1" x14ac:dyDescent="0.25">
      <c r="A61" s="104" t="s">
        <v>6</v>
      </c>
      <c r="B61" s="119" t="e">
        <f t="shared" ref="B61:L61" si="25">(+B15+B33)/B36*100</f>
        <v>#VALUE!</v>
      </c>
      <c r="C61" s="93" t="e">
        <f t="shared" si="25"/>
        <v>#VALUE!</v>
      </c>
      <c r="D61" s="93" t="e">
        <f t="shared" si="25"/>
        <v>#VALUE!</v>
      </c>
      <c r="E61" s="93" t="e">
        <f t="shared" si="25"/>
        <v>#VALUE!</v>
      </c>
      <c r="F61" s="93" t="e">
        <f t="shared" si="25"/>
        <v>#VALUE!</v>
      </c>
      <c r="G61" s="93" t="e">
        <f t="shared" si="25"/>
        <v>#VALUE!</v>
      </c>
      <c r="H61" s="93">
        <f t="shared" si="25"/>
        <v>1.5339198616334018</v>
      </c>
      <c r="I61" s="93">
        <f t="shared" si="25"/>
        <v>1.5291475170326565</v>
      </c>
      <c r="J61" s="93">
        <f t="shared" si="25"/>
        <v>0.6575975432496366</v>
      </c>
      <c r="K61" s="93">
        <f t="shared" si="25"/>
        <v>0</v>
      </c>
      <c r="L61" s="93">
        <f t="shared" si="25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S61" si="26">(+P15+P33)/P36*100</f>
        <v>0</v>
      </c>
      <c r="Q61" s="93">
        <f t="shared" si="26"/>
        <v>0</v>
      </c>
      <c r="R61" s="24">
        <f t="shared" ref="R61" si="27">(+R15+R33)/R36*100</f>
        <v>0</v>
      </c>
      <c r="S61" s="24">
        <f t="shared" si="26"/>
        <v>0</v>
      </c>
    </row>
    <row r="62" spans="1:19" ht="15.75" hidden="1" customHeight="1" x14ac:dyDescent="0.25">
      <c r="A62" s="104" t="s">
        <v>107</v>
      </c>
      <c r="B62" s="119">
        <f t="shared" ref="B62:L62" si="28">(+B16+B34)/B36*100</f>
        <v>1.5737987607509687</v>
      </c>
      <c r="C62" s="93">
        <f t="shared" si="28"/>
        <v>1.6417593320005703</v>
      </c>
      <c r="D62" s="93">
        <f t="shared" si="28"/>
        <v>1.508987776973546</v>
      </c>
      <c r="E62" s="93">
        <f t="shared" si="28"/>
        <v>1.369949278846434</v>
      </c>
      <c r="F62" s="93">
        <f t="shared" si="28"/>
        <v>1.2344824993058345</v>
      </c>
      <c r="G62" s="93">
        <f t="shared" si="28"/>
        <v>1.2182750469890804</v>
      </c>
      <c r="H62" s="93">
        <f t="shared" si="28"/>
        <v>1.1494222833886121</v>
      </c>
      <c r="I62" s="93">
        <f t="shared" si="28"/>
        <v>1.128550205343432</v>
      </c>
      <c r="J62" s="93">
        <f t="shared" si="28"/>
        <v>3.0676425741727704</v>
      </c>
      <c r="K62" s="93">
        <f t="shared" si="28"/>
        <v>2.1737480318462605</v>
      </c>
      <c r="L62" s="93">
        <f t="shared" si="28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S62" si="29">(+P16+P34)/P36*100</f>
        <v>0.32541730222637555</v>
      </c>
      <c r="Q62" s="93">
        <f t="shared" si="29"/>
        <v>0.29644302050986954</v>
      </c>
      <c r="R62" s="24">
        <f t="shared" ref="R62" si="30">(+R16+R34)/R36*100</f>
        <v>0.2579943140984074</v>
      </c>
      <c r="S62" s="24">
        <f t="shared" si="29"/>
        <v>0.22897267465607432</v>
      </c>
    </row>
    <row r="63" spans="1:19" ht="15.75" hidden="1" customHeight="1" x14ac:dyDescent="0.25">
      <c r="A63" s="104" t="s">
        <v>108</v>
      </c>
      <c r="B63" s="119">
        <f t="shared" ref="B63:L63" si="31">(+B17+B35)/B36*100</f>
        <v>8.3184395150341643</v>
      </c>
      <c r="C63" s="93">
        <f t="shared" si="31"/>
        <v>8.1955116127068077</v>
      </c>
      <c r="D63" s="93">
        <f t="shared" si="31"/>
        <v>8.093683602232133</v>
      </c>
      <c r="E63" s="93">
        <f t="shared" si="31"/>
        <v>7.3558191923510856</v>
      </c>
      <c r="F63" s="93">
        <f t="shared" si="31"/>
        <v>7.1325307361243953</v>
      </c>
      <c r="G63" s="93">
        <f t="shared" si="31"/>
        <v>7.1250969017859749</v>
      </c>
      <c r="H63" s="93">
        <f t="shared" si="31"/>
        <v>7.1083213092766817</v>
      </c>
      <c r="I63" s="93">
        <f t="shared" si="31"/>
        <v>6.4864786608523977</v>
      </c>
      <c r="J63" s="93">
        <f t="shared" si="31"/>
        <v>6.9019152392624061</v>
      </c>
      <c r="K63" s="93">
        <f t="shared" si="31"/>
        <v>3.3395200378239771</v>
      </c>
      <c r="L63" s="93">
        <f t="shared" si="31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S63" si="32">(+P17+P35)/P36*100</f>
        <v>6.2486054887828004</v>
      </c>
      <c r="Q63" s="93">
        <f t="shared" si="32"/>
        <v>6.2657773752031618</v>
      </c>
      <c r="R63" s="24">
        <f t="shared" ref="R63" si="33">(+R17+R35)/R36*100</f>
        <v>5.8510796458710699</v>
      </c>
      <c r="S63" s="24">
        <f t="shared" si="32"/>
        <v>6.1950243378575163</v>
      </c>
    </row>
    <row r="64" spans="1:19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15.75" hidden="1" customHeight="1" x14ac:dyDescent="0.25">
      <c r="A65" s="115" t="s">
        <v>7</v>
      </c>
      <c r="B65" s="116">
        <f t="shared" ref="B65:S65" si="34">SUM(B67:B68)</f>
        <v>12.424530252285845</v>
      </c>
      <c r="C65" s="117">
        <f t="shared" si="34"/>
        <v>12.070896165858706</v>
      </c>
      <c r="D65" s="117">
        <f t="shared" si="34"/>
        <v>11.762568878563588</v>
      </c>
      <c r="E65" s="117">
        <f t="shared" si="34"/>
        <v>11.941041932500713</v>
      </c>
      <c r="F65" s="117">
        <f t="shared" si="34"/>
        <v>12.589028386244205</v>
      </c>
      <c r="G65" s="117">
        <f t="shared" si="34"/>
        <v>13.139629032713339</v>
      </c>
      <c r="H65" s="117">
        <f t="shared" si="34"/>
        <v>13.510736191108146</v>
      </c>
      <c r="I65" s="117">
        <f t="shared" si="34"/>
        <v>13.687389450206144</v>
      </c>
      <c r="J65" s="117">
        <f t="shared" si="34"/>
        <v>8.710491065066833</v>
      </c>
      <c r="K65" s="117">
        <f t="shared" si="34"/>
        <v>9.5929723255348911</v>
      </c>
      <c r="L65" s="117">
        <f t="shared" si="34"/>
        <v>10.783110090663156</v>
      </c>
      <c r="M65" s="117">
        <f t="shared" si="34"/>
        <v>9.6034225446470867</v>
      </c>
      <c r="N65" s="117">
        <f t="shared" si="34"/>
        <v>9.389590404719474</v>
      </c>
      <c r="O65" s="117">
        <f t="shared" si="34"/>
        <v>8.2578501303411187</v>
      </c>
      <c r="P65" s="117">
        <f t="shared" si="34"/>
        <v>7.6278250440857649</v>
      </c>
      <c r="Q65" s="117">
        <f t="shared" si="34"/>
        <v>7.254998935186328</v>
      </c>
      <c r="R65" s="118">
        <f t="shared" ref="R65" si="35">SUM(R67:R68)</f>
        <v>7.2971549257561135</v>
      </c>
      <c r="S65" s="118">
        <f t="shared" si="34"/>
        <v>6.8584640494515039</v>
      </c>
    </row>
    <row r="66" spans="1:19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ht="18" hidden="1" customHeight="1" x14ac:dyDescent="0.25">
      <c r="A67" s="104" t="s">
        <v>8</v>
      </c>
      <c r="B67" s="119">
        <f t="shared" ref="B67:L67" si="36">B19/B36*100</f>
        <v>7.4761493377256505</v>
      </c>
      <c r="C67" s="93">
        <f t="shared" si="36"/>
        <v>7.0167617271413087</v>
      </c>
      <c r="D67" s="93">
        <f t="shared" si="36"/>
        <v>6.4893530084755655</v>
      </c>
      <c r="E67" s="93">
        <f t="shared" si="36"/>
        <v>6.2495768320966478</v>
      </c>
      <c r="F67" s="93">
        <f t="shared" si="36"/>
        <v>6.1186387406287608</v>
      </c>
      <c r="G67" s="93">
        <f t="shared" si="36"/>
        <v>5.9075001795598823</v>
      </c>
      <c r="H67" s="93">
        <f t="shared" si="36"/>
        <v>5.7587935469690876</v>
      </c>
      <c r="I67" s="93">
        <f t="shared" si="36"/>
        <v>5.7297686303707245</v>
      </c>
      <c r="J67" s="93">
        <f t="shared" si="36"/>
        <v>0</v>
      </c>
      <c r="K67" s="93">
        <f t="shared" si="36"/>
        <v>0</v>
      </c>
      <c r="L67" s="93">
        <f t="shared" si="36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S67" si="37">P19/P36*100</f>
        <v>0</v>
      </c>
      <c r="Q67" s="93">
        <f t="shared" si="37"/>
        <v>0</v>
      </c>
      <c r="R67" s="24">
        <f t="shared" ref="R67" si="38">R19/R36*100</f>
        <v>0</v>
      </c>
      <c r="S67" s="24">
        <f t="shared" si="37"/>
        <v>0</v>
      </c>
    </row>
    <row r="68" spans="1:19" ht="15.75" hidden="1" customHeight="1" x14ac:dyDescent="0.25">
      <c r="A68" s="104" t="s">
        <v>109</v>
      </c>
      <c r="B68" s="119">
        <f t="shared" ref="B68:L68" si="39">B20/B36*100</f>
        <v>4.9483809145601931</v>
      </c>
      <c r="C68" s="93">
        <f t="shared" si="39"/>
        <v>5.054134438717397</v>
      </c>
      <c r="D68" s="93">
        <f t="shared" si="39"/>
        <v>5.2732158700880234</v>
      </c>
      <c r="E68" s="93">
        <f t="shared" si="39"/>
        <v>5.6914651004040664</v>
      </c>
      <c r="F68" s="93">
        <f t="shared" si="39"/>
        <v>6.4703896456154446</v>
      </c>
      <c r="G68" s="93">
        <f t="shared" si="39"/>
        <v>7.2321288531534567</v>
      </c>
      <c r="H68" s="93">
        <f t="shared" si="39"/>
        <v>7.7519426441390582</v>
      </c>
      <c r="I68" s="93">
        <f t="shared" si="39"/>
        <v>7.9576208198354204</v>
      </c>
      <c r="J68" s="93">
        <f t="shared" si="39"/>
        <v>8.710491065066833</v>
      </c>
      <c r="K68" s="93">
        <f t="shared" si="39"/>
        <v>9.5929723255348911</v>
      </c>
      <c r="L68" s="93">
        <f t="shared" si="39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S68" si="40">P20/P36*100</f>
        <v>7.6278250440857649</v>
      </c>
      <c r="Q68" s="93">
        <f t="shared" si="40"/>
        <v>7.254998935186328</v>
      </c>
      <c r="R68" s="24">
        <f t="shared" ref="R68" si="41">R20/R36*100</f>
        <v>7.2971549257561135</v>
      </c>
      <c r="S68" s="24">
        <f t="shared" si="40"/>
        <v>6.8584640494515039</v>
      </c>
    </row>
    <row r="69" spans="1:19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1:19" ht="15.75" hidden="1" customHeight="1" x14ac:dyDescent="0.25">
      <c r="A70" s="115" t="s">
        <v>9</v>
      </c>
      <c r="B70" s="116">
        <f t="shared" ref="B70:S70" si="42">SUM(B72:B76)</f>
        <v>28.583287879957169</v>
      </c>
      <c r="C70" s="117">
        <f t="shared" si="42"/>
        <v>29.6180932124905</v>
      </c>
      <c r="D70" s="117">
        <f t="shared" si="42"/>
        <v>31.300221520465108</v>
      </c>
      <c r="E70" s="117">
        <f t="shared" si="42"/>
        <v>32.243168209301601</v>
      </c>
      <c r="F70" s="117">
        <f t="shared" si="42"/>
        <v>33.263378441263285</v>
      </c>
      <c r="G70" s="117">
        <f t="shared" si="42"/>
        <v>31.699694656521949</v>
      </c>
      <c r="H70" s="117">
        <f t="shared" si="42"/>
        <v>30.913954186710747</v>
      </c>
      <c r="I70" s="117">
        <f t="shared" si="42"/>
        <v>31.245767585955392</v>
      </c>
      <c r="J70" s="117">
        <f t="shared" si="42"/>
        <v>28.043363638954599</v>
      </c>
      <c r="K70" s="117">
        <f t="shared" si="42"/>
        <v>31.828229794854042</v>
      </c>
      <c r="L70" s="117">
        <f t="shared" si="42"/>
        <v>32.047372820241478</v>
      </c>
      <c r="M70" s="117">
        <f t="shared" si="42"/>
        <v>31.169589881430838</v>
      </c>
      <c r="N70" s="117">
        <f t="shared" si="42"/>
        <v>30.682602282150729</v>
      </c>
      <c r="O70" s="117">
        <f t="shared" si="42"/>
        <v>28.957919199932785</v>
      </c>
      <c r="P70" s="117">
        <f t="shared" si="42"/>
        <v>27.071639513620624</v>
      </c>
      <c r="Q70" s="117">
        <f t="shared" si="42"/>
        <v>28.504531556199336</v>
      </c>
      <c r="R70" s="118">
        <f t="shared" ref="R70" si="43">SUM(R72:R76)</f>
        <v>28.039561073564855</v>
      </c>
      <c r="S70" s="118">
        <f t="shared" si="42"/>
        <v>26.426128797532549</v>
      </c>
    </row>
    <row r="71" spans="1:19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1:19" ht="18" hidden="1" customHeight="1" x14ac:dyDescent="0.25">
      <c r="A72" s="104" t="s">
        <v>10</v>
      </c>
      <c r="B72" s="119">
        <f t="shared" ref="B72:L72" si="44">B22/B36*100</f>
        <v>17.529962573847293</v>
      </c>
      <c r="C72" s="93">
        <f t="shared" si="44"/>
        <v>16.780734978209544</v>
      </c>
      <c r="D72" s="93">
        <f t="shared" si="44"/>
        <v>16.251590627845619</v>
      </c>
      <c r="E72" s="93">
        <f t="shared" si="44"/>
        <v>16.050553635669978</v>
      </c>
      <c r="F72" s="93">
        <f t="shared" si="44"/>
        <v>16.080096463353186</v>
      </c>
      <c r="G72" s="93">
        <f t="shared" si="44"/>
        <v>14.402690868308285</v>
      </c>
      <c r="H72" s="93">
        <f t="shared" si="44"/>
        <v>14.283736462645798</v>
      </c>
      <c r="I72" s="93">
        <f t="shared" si="44"/>
        <v>13.963391635467925</v>
      </c>
      <c r="J72" s="93">
        <f t="shared" si="44"/>
        <v>4.9304407615356114</v>
      </c>
      <c r="K72" s="93">
        <f t="shared" si="44"/>
        <v>5.2150613276024522</v>
      </c>
      <c r="L72" s="93">
        <f t="shared" si="44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S72" si="45">P22/P36*100</f>
        <v>0</v>
      </c>
      <c r="Q72" s="93">
        <f t="shared" si="45"/>
        <v>0</v>
      </c>
      <c r="R72" s="24">
        <f t="shared" ref="R72" si="46">R22/R36*100</f>
        <v>0</v>
      </c>
      <c r="S72" s="24">
        <f t="shared" si="45"/>
        <v>0</v>
      </c>
    </row>
    <row r="73" spans="1:19" ht="18" hidden="1" customHeight="1" x14ac:dyDescent="0.25">
      <c r="A73" s="104" t="s">
        <v>11</v>
      </c>
      <c r="B73" s="119">
        <f t="shared" ref="B73:L73" si="47">B23/B36*100</f>
        <v>0.80555619645542087</v>
      </c>
      <c r="C73" s="93">
        <f t="shared" si="47"/>
        <v>0.75115019980796283</v>
      </c>
      <c r="D73" s="93">
        <f t="shared" si="47"/>
        <v>0.68839162716850733</v>
      </c>
      <c r="E73" s="93">
        <f t="shared" si="47"/>
        <v>0.65658508938437987</v>
      </c>
      <c r="F73" s="93">
        <f t="shared" si="47"/>
        <v>0.64266587994528968</v>
      </c>
      <c r="G73" s="93">
        <f t="shared" si="47"/>
        <v>0.61268646734627963</v>
      </c>
      <c r="H73" s="93">
        <f t="shared" si="47"/>
        <v>0.58317219224447692</v>
      </c>
      <c r="I73" s="93">
        <f t="shared" si="47"/>
        <v>0.58490064724923219</v>
      </c>
      <c r="J73" s="93">
        <f t="shared" si="47"/>
        <v>0</v>
      </c>
      <c r="K73" s="93">
        <f t="shared" si="47"/>
        <v>0</v>
      </c>
      <c r="L73" s="93">
        <f t="shared" si="47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S73" si="48">P23/P36*100</f>
        <v>0</v>
      </c>
      <c r="Q73" s="93">
        <f t="shared" si="48"/>
        <v>0</v>
      </c>
      <c r="R73" s="24">
        <f t="shared" ref="R73" si="49">R23/R36*100</f>
        <v>0</v>
      </c>
      <c r="S73" s="24">
        <f t="shared" si="48"/>
        <v>0</v>
      </c>
    </row>
    <row r="74" spans="1:19" ht="18" hidden="1" customHeight="1" x14ac:dyDescent="0.25">
      <c r="A74" s="104" t="s">
        <v>12</v>
      </c>
      <c r="B74" s="119">
        <f t="shared" ref="B74:L74" si="50">B24/B36*100</f>
        <v>0.65917719292602628</v>
      </c>
      <c r="C74" s="93">
        <f t="shared" si="50"/>
        <v>0.63118451951347776</v>
      </c>
      <c r="D74" s="93">
        <f t="shared" si="50"/>
        <v>0.60627728875294784</v>
      </c>
      <c r="E74" s="93">
        <f t="shared" si="50"/>
        <v>0.60114366292216381</v>
      </c>
      <c r="F74" s="93">
        <f t="shared" si="50"/>
        <v>0.59103728956488666</v>
      </c>
      <c r="G74" s="93">
        <f t="shared" si="50"/>
        <v>0.58976527752420238</v>
      </c>
      <c r="H74" s="93">
        <f t="shared" si="50"/>
        <v>0.58896752184911116</v>
      </c>
      <c r="I74" s="93">
        <f t="shared" si="50"/>
        <v>0.59041099682096199</v>
      </c>
      <c r="J74" s="93">
        <f t="shared" si="50"/>
        <v>0</v>
      </c>
      <c r="K74" s="93">
        <f t="shared" si="50"/>
        <v>0</v>
      </c>
      <c r="L74" s="93">
        <f t="shared" si="50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S74" si="51">P24/P36*100</f>
        <v>0</v>
      </c>
      <c r="Q74" s="93">
        <f t="shared" si="51"/>
        <v>0</v>
      </c>
      <c r="R74" s="24">
        <f t="shared" ref="R74" si="52">R24/R36*100</f>
        <v>0</v>
      </c>
      <c r="S74" s="24">
        <f t="shared" si="51"/>
        <v>0</v>
      </c>
    </row>
    <row r="75" spans="1:19" ht="15.75" hidden="1" customHeight="1" x14ac:dyDescent="0.25">
      <c r="A75" s="104" t="s">
        <v>110</v>
      </c>
      <c r="B75" s="119">
        <f t="shared" ref="B75:L75" si="53">B25/B36*100</f>
        <v>1.1729755649696483</v>
      </c>
      <c r="C75" s="93">
        <f t="shared" si="53"/>
        <v>1.52551516816017</v>
      </c>
      <c r="D75" s="93">
        <f t="shared" si="53"/>
        <v>1.8106014616264678</v>
      </c>
      <c r="E75" s="93">
        <f t="shared" si="53"/>
        <v>1.8747804414556164</v>
      </c>
      <c r="F75" s="93">
        <f t="shared" si="53"/>
        <v>1.8445852487170789</v>
      </c>
      <c r="G75" s="93">
        <f t="shared" si="53"/>
        <v>1.8438987294479199</v>
      </c>
      <c r="H75" s="93">
        <f t="shared" si="53"/>
        <v>1.8376225741612708</v>
      </c>
      <c r="I75" s="93">
        <f t="shared" si="53"/>
        <v>1.8626193319134829</v>
      </c>
      <c r="J75" s="93">
        <f t="shared" si="53"/>
        <v>0.22928720038760797</v>
      </c>
      <c r="K75" s="93">
        <f t="shared" si="53"/>
        <v>0.24756187033190069</v>
      </c>
      <c r="L75" s="93">
        <f t="shared" si="53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S75" si="54">P25/P36*100</f>
        <v>0.19878021707118373</v>
      </c>
      <c r="Q75" s="93">
        <f t="shared" si="54"/>
        <v>0.19244202212165301</v>
      </c>
      <c r="R75" s="24">
        <f t="shared" ref="R75" si="55">R25/R36*100</f>
        <v>0.19704863432823375</v>
      </c>
      <c r="S75" s="24">
        <f t="shared" si="54"/>
        <v>0.18830536029101633</v>
      </c>
    </row>
    <row r="76" spans="1:19" ht="15.75" hidden="1" customHeight="1" x14ac:dyDescent="0.25">
      <c r="A76" s="104" t="s">
        <v>106</v>
      </c>
      <c r="B76" s="119">
        <f t="shared" ref="B76:L76" si="56">B26/B36*100</f>
        <v>8.4156163517587803</v>
      </c>
      <c r="C76" s="93">
        <f t="shared" si="56"/>
        <v>9.9295083467993468</v>
      </c>
      <c r="D76" s="93">
        <f t="shared" si="56"/>
        <v>11.943360515071564</v>
      </c>
      <c r="E76" s="93">
        <f t="shared" si="56"/>
        <v>13.060105379869464</v>
      </c>
      <c r="F76" s="93">
        <f t="shared" si="56"/>
        <v>14.104993559682846</v>
      </c>
      <c r="G76" s="93">
        <f t="shared" si="56"/>
        <v>14.250653313895265</v>
      </c>
      <c r="H76" s="93">
        <f t="shared" si="56"/>
        <v>13.620455435810088</v>
      </c>
      <c r="I76" s="93">
        <f t="shared" si="56"/>
        <v>14.244444974503789</v>
      </c>
      <c r="J76" s="93">
        <f t="shared" si="56"/>
        <v>22.883635677031378</v>
      </c>
      <c r="K76" s="93">
        <f t="shared" si="56"/>
        <v>26.36560659691969</v>
      </c>
      <c r="L76" s="93">
        <f t="shared" si="56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S76" si="57">P26/P36*100</f>
        <v>26.872859296549439</v>
      </c>
      <c r="Q76" s="93">
        <f t="shared" si="57"/>
        <v>28.312089534077682</v>
      </c>
      <c r="R76" s="24">
        <f t="shared" ref="R76" si="58">R26/R36*100</f>
        <v>27.842512439236621</v>
      </c>
      <c r="S76" s="24">
        <f t="shared" si="57"/>
        <v>26.237823437241531</v>
      </c>
    </row>
    <row r="77" spans="1:19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  <c r="S77" s="113"/>
    </row>
    <row r="78" spans="1:19" ht="15.75" hidden="1" customHeight="1" x14ac:dyDescent="0.25">
      <c r="A78" s="115" t="s">
        <v>16</v>
      </c>
      <c r="B78" s="123" t="e">
        <f t="shared" ref="B78:S78" si="59">B51+B58+B65+B70</f>
        <v>#VALUE!</v>
      </c>
      <c r="C78" s="124" t="e">
        <f t="shared" si="59"/>
        <v>#VALUE!</v>
      </c>
      <c r="D78" s="124" t="e">
        <f t="shared" si="59"/>
        <v>#VALUE!</v>
      </c>
      <c r="E78" s="124" t="e">
        <f t="shared" si="59"/>
        <v>#VALUE!</v>
      </c>
      <c r="F78" s="124" t="e">
        <f t="shared" si="59"/>
        <v>#VALUE!</v>
      </c>
      <c r="G78" s="124" t="e">
        <f t="shared" si="59"/>
        <v>#VALUE!</v>
      </c>
      <c r="H78" s="124">
        <f t="shared" si="59"/>
        <v>99.962941251953225</v>
      </c>
      <c r="I78" s="124">
        <f t="shared" si="59"/>
        <v>99.969807876304898</v>
      </c>
      <c r="J78" s="124">
        <f t="shared" si="59"/>
        <v>100</v>
      </c>
      <c r="K78" s="124">
        <f t="shared" si="59"/>
        <v>100.00000266020976</v>
      </c>
      <c r="L78" s="124">
        <f t="shared" si="59"/>
        <v>100.00000000000001</v>
      </c>
      <c r="M78" s="124">
        <f t="shared" si="59"/>
        <v>100.00000000000001</v>
      </c>
      <c r="N78" s="124">
        <f t="shared" si="59"/>
        <v>99.999999999999986</v>
      </c>
      <c r="O78" s="124">
        <f t="shared" si="59"/>
        <v>99.999999999999986</v>
      </c>
      <c r="P78" s="124">
        <f t="shared" si="59"/>
        <v>97.380240703848429</v>
      </c>
      <c r="Q78" s="124">
        <f t="shared" si="59"/>
        <v>97.655468977076183</v>
      </c>
      <c r="R78" s="118">
        <f t="shared" ref="R78" si="60">R51+R58+R65+R70</f>
        <v>97.603060142508426</v>
      </c>
      <c r="S78" s="118">
        <f t="shared" si="59"/>
        <v>97.807360775321769</v>
      </c>
    </row>
    <row r="79" spans="1:19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  <c r="S79" s="113"/>
    </row>
    <row r="80" spans="1:19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  <c r="S80" s="127"/>
    </row>
    <row r="81" spans="1:19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  <c r="S81" s="97"/>
    </row>
    <row r="82" spans="1:19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  <c r="S82" s="129"/>
    </row>
    <row r="83" spans="1:19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</row>
    <row r="84" spans="1:19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</row>
    <row r="85" spans="1:19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</row>
    <row r="86" spans="1:19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</row>
    <row r="87" spans="1:19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</row>
    <row r="88" spans="1:19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19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</row>
    <row r="90" spans="1:19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</row>
    <row r="91" spans="1:19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</row>
    <row r="92" spans="1:19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</row>
    <row r="93" spans="1:19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</row>
    <row r="94" spans="1:19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</row>
    <row r="95" spans="1:19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</row>
    <row r="96" spans="1:19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</row>
    <row r="97" spans="1:19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</row>
    <row r="98" spans="1:19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</row>
    <row r="99" spans="1:19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</row>
    <row r="100" spans="1:19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</row>
    <row r="101" spans="1:19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</row>
    <row r="102" spans="1:19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</row>
    <row r="103" spans="1:19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</row>
    <row r="104" spans="1:19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</row>
    <row r="105" spans="1:19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</row>
    <row r="106" spans="1:19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</row>
    <row r="107" spans="1:19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</row>
    <row r="108" spans="1:19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</row>
    <row r="109" spans="1:19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</row>
    <row r="110" spans="1:19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</row>
    <row r="111" spans="1:19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</row>
    <row r="112" spans="1:19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</row>
    <row r="113" spans="1:19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1:19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1:19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1:19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1:19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1:19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1:19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1:19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1:19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1:19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1:19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1:19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1:19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  <row r="126" spans="1:19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</row>
    <row r="127" spans="1:19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</row>
    <row r="128" spans="1:19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</row>
    <row r="129" spans="1:19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</row>
    <row r="130" spans="1:19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</row>
    <row r="131" spans="1:19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</row>
    <row r="132" spans="1:19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</row>
    <row r="133" spans="1:19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</row>
    <row r="134" spans="1:19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</row>
    <row r="135" spans="1:19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  <c r="S135" s="129"/>
    </row>
    <row r="136" spans="1:19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  <c r="S136" s="129"/>
    </row>
    <row r="137" spans="1:19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  <c r="S137" s="129"/>
    </row>
    <row r="138" spans="1:19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  <c r="S138" s="129"/>
    </row>
    <row r="139" spans="1:19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  <c r="S139" s="129"/>
    </row>
    <row r="140" spans="1:19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</row>
    <row r="141" spans="1:19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</row>
    <row r="142" spans="1:19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</row>
    <row r="143" spans="1:19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</row>
    <row r="144" spans="1:19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</row>
    <row r="145" spans="1:19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</row>
    <row r="146" spans="1:19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</row>
    <row r="147" spans="1:19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</row>
    <row r="148" spans="1:19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</row>
    <row r="149" spans="1:19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</row>
    <row r="150" spans="1:19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</row>
    <row r="151" spans="1:19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</row>
    <row r="152" spans="1:19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</row>
    <row r="153" spans="1:19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</row>
    <row r="154" spans="1:19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</row>
    <row r="155" spans="1:19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</row>
    <row r="156" spans="1:19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</row>
    <row r="157" spans="1:19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</row>
    <row r="158" spans="1:19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</row>
    <row r="159" spans="1:19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</row>
    <row r="160" spans="1:19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</row>
    <row r="161" spans="1:19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</row>
    <row r="162" spans="1:19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</row>
    <row r="163" spans="1:19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</row>
    <row r="164" spans="1:19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</row>
    <row r="165" spans="1:19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</row>
    <row r="166" spans="1:19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</row>
    <row r="167" spans="1:19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</row>
    <row r="168" spans="1:19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</row>
    <row r="169" spans="1:19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</row>
    <row r="170" spans="1:19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</row>
    <row r="171" spans="1:19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</row>
    <row r="172" spans="1:19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</row>
    <row r="173" spans="1:19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</row>
    <row r="174" spans="1:19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</row>
    <row r="175" spans="1:19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</row>
    <row r="176" spans="1:19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</row>
    <row r="177" spans="1:19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</row>
    <row r="178" spans="1:19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</row>
    <row r="179" spans="1:19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</row>
    <row r="180" spans="1:19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</row>
    <row r="181" spans="1:19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</row>
    <row r="182" spans="1:19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</row>
    <row r="183" spans="1:19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</row>
    <row r="184" spans="1:19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</row>
    <row r="185" spans="1:19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</row>
    <row r="186" spans="1:19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</row>
    <row r="187" spans="1:19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</row>
    <row r="188" spans="1:19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</row>
    <row r="189" spans="1:19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</row>
    <row r="190" spans="1:19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</row>
    <row r="191" spans="1:19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</row>
    <row r="192" spans="1:19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</row>
    <row r="193" spans="1:19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</row>
    <row r="194" spans="1:19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</row>
    <row r="195" spans="1:19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</row>
    <row r="196" spans="1:19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</row>
    <row r="197" spans="1:19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</row>
    <row r="198" spans="1:19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</row>
    <row r="199" spans="1:19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</row>
    <row r="200" spans="1:19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</row>
    <row r="201" spans="1:19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</row>
    <row r="202" spans="1:19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</row>
    <row r="203" spans="1:19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</row>
    <row r="204" spans="1:19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</row>
    <row r="205" spans="1:19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</row>
    <row r="206" spans="1:19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</row>
    <row r="207" spans="1:19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</row>
    <row r="208" spans="1:19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</row>
    <row r="209" spans="1:19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</row>
    <row r="210" spans="1:19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</row>
    <row r="211" spans="1:19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</row>
    <row r="212" spans="1:19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</row>
    <row r="213" spans="1:19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</row>
    <row r="214" spans="1:19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</row>
    <row r="215" spans="1:19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</row>
    <row r="216" spans="1:19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</row>
    <row r="217" spans="1:19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</row>
    <row r="218" spans="1:19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</row>
    <row r="219" spans="1:19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</row>
    <row r="220" spans="1:19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</row>
    <row r="221" spans="1:19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</row>
    <row r="222" spans="1:19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</row>
    <row r="223" spans="1:19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</row>
    <row r="224" spans="1:19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</row>
    <row r="225" spans="1:19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</row>
    <row r="226" spans="1:19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</row>
    <row r="227" spans="1:19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</row>
    <row r="228" spans="1:19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</row>
    <row r="229" spans="1:19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</row>
    <row r="230" spans="1:19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</row>
    <row r="231" spans="1:19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</row>
    <row r="232" spans="1:19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</row>
    <row r="233" spans="1:19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</row>
    <row r="234" spans="1:19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</row>
    <row r="235" spans="1:19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</row>
    <row r="236" spans="1:19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</row>
    <row r="237" spans="1:19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</row>
    <row r="238" spans="1:19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</row>
    <row r="239" spans="1:19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</row>
    <row r="240" spans="1:19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</row>
    <row r="241" spans="1:19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</row>
    <row r="242" spans="1:19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</row>
    <row r="243" spans="1:19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</row>
    <row r="244" spans="1:19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</row>
    <row r="245" spans="1:19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</row>
    <row r="246" spans="1:19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</row>
    <row r="247" spans="1:19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</row>
    <row r="248" spans="1:19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</row>
    <row r="249" spans="1:19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</row>
    <row r="250" spans="1:19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</row>
    <row r="251" spans="1:19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</row>
    <row r="252" spans="1:19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</row>
    <row r="253" spans="1:19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</row>
    <row r="254" spans="1:19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</row>
    <row r="255" spans="1:19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</row>
    <row r="256" spans="1:19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</row>
    <row r="257" spans="1:19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</row>
    <row r="258" spans="1:19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</row>
    <row r="259" spans="1:19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</row>
    <row r="260" spans="1:19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</row>
    <row r="261" spans="1:19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</row>
    <row r="262" spans="1:19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</row>
    <row r="263" spans="1:19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</row>
    <row r="264" spans="1:19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</row>
    <row r="265" spans="1:19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</row>
    <row r="266" spans="1:19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</row>
    <row r="267" spans="1:19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</row>
    <row r="268" spans="1:19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</row>
    <row r="269" spans="1:19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</row>
    <row r="270" spans="1:19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</row>
    <row r="271" spans="1:19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</row>
    <row r="272" spans="1:19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</row>
    <row r="273" spans="1:19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</row>
    <row r="274" spans="1:19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</row>
    <row r="275" spans="1:19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</row>
    <row r="276" spans="1:19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</row>
    <row r="277" spans="1:19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</row>
    <row r="278" spans="1:19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</row>
    <row r="279" spans="1:19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</row>
    <row r="280" spans="1:19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</row>
    <row r="281" spans="1:19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</row>
    <row r="282" spans="1:19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</row>
    <row r="283" spans="1:19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</row>
    <row r="284" spans="1:19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</row>
    <row r="285" spans="1:19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</row>
    <row r="286" spans="1:19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</row>
    <row r="287" spans="1:19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</row>
    <row r="288" spans="1:19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</row>
    <row r="289" spans="1:19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</row>
    <row r="290" spans="1:19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</row>
    <row r="291" spans="1:19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</row>
    <row r="292" spans="1:19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</row>
    <row r="293" spans="1:19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</row>
    <row r="294" spans="1:19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</row>
    <row r="295" spans="1:19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</row>
    <row r="296" spans="1:19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</row>
    <row r="297" spans="1:19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</row>
    <row r="298" spans="1:19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</row>
    <row r="299" spans="1:19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</row>
    <row r="300" spans="1:19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</row>
    <row r="301" spans="1:19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</row>
    <row r="302" spans="1:19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</row>
    <row r="303" spans="1:19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</row>
    <row r="304" spans="1:19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</row>
    <row r="305" spans="1:19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</row>
    <row r="306" spans="1:19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</row>
    <row r="307" spans="1:19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</row>
    <row r="308" spans="1:19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</row>
    <row r="309" spans="1:19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</row>
    <row r="310" spans="1:19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</row>
    <row r="311" spans="1:19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</row>
    <row r="312" spans="1:19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</row>
    <row r="313" spans="1:19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</row>
    <row r="314" spans="1:19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</row>
    <row r="315" spans="1:19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</row>
    <row r="316" spans="1:19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</row>
    <row r="317" spans="1:19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</row>
    <row r="318" spans="1:19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</row>
    <row r="319" spans="1:19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</row>
    <row r="320" spans="1:19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</row>
    <row r="321" spans="1:19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</row>
    <row r="322" spans="1:19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</row>
    <row r="323" spans="1:19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</row>
    <row r="324" spans="1:19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</row>
    <row r="325" spans="1:19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</row>
    <row r="326" spans="1:19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</row>
    <row r="327" spans="1:19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</row>
    <row r="328" spans="1:19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</row>
    <row r="329" spans="1:19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</row>
    <row r="330" spans="1:19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</row>
    <row r="331" spans="1:19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</row>
  </sheetData>
  <mergeCells count="1">
    <mergeCell ref="A44:S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KEZAMUTIMA Jean Pacifique</cp:lastModifiedBy>
  <cp:lastPrinted>2017-02-09T13:46:07Z</cp:lastPrinted>
  <dcterms:created xsi:type="dcterms:W3CDTF">2000-07-27T09:00:10Z</dcterms:created>
  <dcterms:modified xsi:type="dcterms:W3CDTF">2019-10-29T07:30:21Z</dcterms:modified>
</cp:coreProperties>
</file>