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1\Décembre 2021\Public Finance Statistics (English Version)-TO POST\"/>
    </mc:Choice>
  </mc:AlternateContent>
  <bookViews>
    <workbookView xWindow="0" yWindow="0" windowWidth="20490" windowHeight="745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U76" i="4" l="1"/>
  <c r="U75" i="4"/>
  <c r="U74" i="4"/>
  <c r="U73" i="4"/>
  <c r="U72" i="4"/>
  <c r="U70" i="4" s="1"/>
  <c r="U68" i="4"/>
  <c r="U67" i="4"/>
  <c r="U65" i="4"/>
  <c r="U63" i="4"/>
  <c r="U62" i="4"/>
  <c r="U61" i="4"/>
  <c r="U60" i="4"/>
  <c r="U58" i="4" s="1"/>
  <c r="U55" i="4"/>
  <c r="U54" i="4"/>
  <c r="U53" i="4"/>
  <c r="U51" i="4" s="1"/>
  <c r="U78" i="4" l="1"/>
  <c r="T76" i="4"/>
  <c r="T75" i="4"/>
  <c r="T74" i="4"/>
  <c r="T73" i="4"/>
  <c r="T72" i="4"/>
  <c r="T70" i="4" s="1"/>
  <c r="T68" i="4"/>
  <c r="T67" i="4"/>
  <c r="T65" i="4"/>
  <c r="T63" i="4"/>
  <c r="T62" i="4"/>
  <c r="T61" i="4"/>
  <c r="T60" i="4"/>
  <c r="T58" i="4" s="1"/>
  <c r="T55" i="4"/>
  <c r="T54" i="4"/>
  <c r="T53" i="4"/>
  <c r="T51" i="4" s="1"/>
  <c r="T78" i="4" l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V60" i="4"/>
  <c r="V54" i="4"/>
  <c r="V53" i="4"/>
  <c r="V72" i="4"/>
  <c r="V68" i="4"/>
  <c r="V62" i="4"/>
  <c r="V67" i="4"/>
  <c r="V63" i="4"/>
  <c r="V75" i="4"/>
  <c r="V73" i="4"/>
  <c r="V55" i="4"/>
  <c r="V76" i="4"/>
  <c r="V74" i="4"/>
  <c r="V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V65" i="4"/>
  <c r="Q65" i="4"/>
  <c r="I51" i="5"/>
  <c r="AH74" i="3"/>
  <c r="AH65" i="5"/>
  <c r="AH51" i="5"/>
  <c r="V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V51" i="4"/>
  <c r="E58" i="4"/>
  <c r="D70" i="4"/>
  <c r="V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V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<sst xmlns="http://schemas.openxmlformats.org/spreadsheetml/2006/main" count="498" uniqueCount="226">
  <si>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</si>
  <si>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</si>
  <si>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</si>
  <si>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</si>
  <si>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</si>
  <si>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</si>
  <si>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</si>
  <si>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</si>
  <si>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</si>
  <si>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</si>
  <si>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</si>
  <si>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</si>
  <si>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</si>
  <si>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</si>
  <si>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</si>
  <si>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</si>
  <si>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</si>
  <si>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</si>
  <si>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</si>
  <si>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</si>
  <si>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</si>
  <si>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</si>
  <si>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</si>
  <si>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</si>
  <si>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</si>
  <si>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</si>
  <si>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</si>
  <si>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</si>
  <si>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</si>
  <si>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</si>
  <si>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</si>
  <si>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</si>
  <si>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</si>
  <si>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</si>
  <si>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</si>
  <si>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</si>
  <si>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</si>
  <si>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</si>
  <si>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</si>
  <si>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</si>
  <si>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</si>
  <si>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</si>
  <si>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</si>
  <si>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</si>
  <si>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</si>
  <si>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</si>
  <si>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</si>
  <si>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</si>
  <si>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</si>
  <si>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</si>
  <si>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</si>
  <si>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</si>
  <si>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</si>
  <si>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</si>
  <si>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</si>
  <si>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</si>
  <si>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</si>
  <si>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</si>
  <si>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</si>
  <si>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</si>
  <si>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</si>
  <si>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</si>
  <si>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</si>
  <si>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</si>
  <si>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</si>
  <si>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</si>
  <si>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</si>
  <si>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</si>
  <si>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</si>
  <si>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</si>
  <si>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</si>
  <si>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</si>
  <si>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</si>
  <si>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</si>
  <si>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</si>
  <si>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</si>
  <si>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</si>
  <si>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</si>
  <si>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</si>
  <si>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</si>
  <si>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</si>
  <si>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</si>
  <si>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</si>
  <si>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</si>
  <si>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</si>
  <si>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</si>
  <si>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</si>
  <si>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</si>
  <si>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</si>
  <si>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</si>
  <si>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</si>
  <si>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</si>
  <si>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</si>
  <si>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</si>
  <si>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</si>
  <si>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</si>
  <si>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</si>
  <si>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</si>
  <si>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</si>
  <si>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</si>
  <si>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</si>
  <si>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</si>
  <si>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</si>
  <si>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</si>
  <si>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</si>
  <si>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</si>
  <si>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</si>
  <si>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</si>
  <si>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</si>
  <si>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</si>
  <si>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</si>
  <si>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</si>
  <si>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</si>
  <si>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</si>
  <si>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</si>
  <si>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</si>
  <si>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</si>
  <si>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</si>
  <si>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</si>
  <si>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</si>
  <si>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</si>
  <si>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</si>
  <si>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</si>
  <si>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</si>
  <si>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</si>
  <si>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</si>
  <si>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</si>
  <si>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</si>
  <si>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</si>
  <si>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</si>
  <si>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</si>
  <si>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</si>
  <si>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</si>
  <si>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</si>
  <si>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</si>
  <si>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</si>
  <si>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</si>
  <si>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</si>
  <si>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</si>
  <si>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</si>
  <si>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</si>
  <si>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</si>
  <si>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</si>
  <si>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</si>
  <si>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</si>
  <si>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</si>
  <si>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</si>
  <si>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</si>
  <si>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</si>
  <si>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</si>
  <si>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</si>
  <si>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</si>
  <si>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</si>
  <si>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</si>
  <si>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</si>
  <si>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</si>
  <si>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</si>
  <si>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</si>
  <si>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</si>
  <si>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</si>
  <si>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</si>
  <si>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</si>
  <si>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</si>
  <si>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</si>
  <si>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</si>
  <si>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</si>
  <si>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</si>
  <si>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</si>
  <si>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</si>
  <si>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</si>
  <si>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</si>
  <si>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</si>
  <si>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</si>
  <si>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</si>
  <si>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</si>
  <si>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</si>
  <si>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</si>
  <si>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</si>
  <si>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</si>
  <si>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</si>
  <si>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</si>
  <si>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</si>
  <si>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</si>
  <si>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</si>
  <si>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</si>
  <si>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</si>
  <si>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</si>
  <si>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</si>
  <si>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</si>
  <si>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</si>
  <si>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</si>
  <si>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</si>
  <si>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</si>
  <si>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</si>
  <si>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</si>
  <si>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</si>
  <si>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</si>
  <si>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</si>
  <si>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</si>
  <si>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</si>
  <si>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</si>
  <si>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</si>
  <si>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</si>
  <si>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</si>
  <si>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</si>
  <si>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</si>
  <si>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</si>
  <si>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</si>
  <si>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</si>
  <si>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</si>
  <si>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</si>
  <si>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</si>
  <si>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</si>
  <si>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</si>
  <si>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</si>
  <si>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</si>
  <si>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</si>
  <si>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</si>
  <si>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</si>
  <si>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</si>
  <si>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</si>
  <si>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</si>
  <si>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</si>
  <si>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</si>
  <si>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</si>
  <si>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4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</si>
</sst>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C193"/>
  <sheetViews>
    <sheetView tabSelected="1" workbookViewId="0">
      <pane xSplit="1" ySplit="5" topLeftCell="DW30" activePane="bottomRight" state="frozen"/>
      <selection pane="topRight" activeCell="B1" sqref="B1"/>
      <selection pane="bottomLeft" activeCell="A6" sqref="A6"/>
      <selection pane="bottomRight" activeCell="EB85" sqref="EB85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33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33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</row>
    <row r="3" spans="1:133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</row>
    <row r="4" spans="1:133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</row>
    <row r="5" spans="1:133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  <c r="DK5" s="198">
        <v>43983</v>
      </c>
      <c r="DL5" s="198">
        <v>44013</v>
      </c>
      <c r="DM5" s="198">
        <v>44044</v>
      </c>
      <c r="DN5" s="198">
        <v>44075</v>
      </c>
      <c r="DO5" s="198">
        <v>44105</v>
      </c>
      <c r="DP5" s="198">
        <v>44136</v>
      </c>
      <c r="DQ5" s="198">
        <v>44166</v>
      </c>
      <c r="DR5" s="198">
        <v>44197</v>
      </c>
      <c r="DS5" s="198">
        <v>44228</v>
      </c>
      <c r="DT5" s="198">
        <v>44256</v>
      </c>
      <c r="DU5" s="198">
        <v>44287</v>
      </c>
      <c r="DV5" s="198">
        <v>44317</v>
      </c>
      <c r="DW5" s="198">
        <v>44348</v>
      </c>
      <c r="DX5" s="198">
        <v>44378</v>
      </c>
      <c r="DY5" s="198">
        <v>44409</v>
      </c>
      <c r="DZ5" s="198">
        <v>44440</v>
      </c>
      <c r="EA5" s="198">
        <v>44470</v>
      </c>
      <c r="EB5" s="198">
        <v>44501</v>
      </c>
      <c r="EC5" s="198">
        <v>44531</v>
      </c>
    </row>
    <row r="6" spans="1:133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v>956940.12303349725</v>
      </c>
      <c r="DG6" s="195">
        <v>957989.93888954096</v>
      </c>
      <c r="DH6" s="195">
        <v>963441.78164449893</v>
      </c>
      <c r="DI6" s="195">
        <v>961461.31518615503</v>
      </c>
      <c r="DJ6" s="195">
        <v>965279.36990904075</v>
      </c>
      <c r="DK6" s="195">
        <v>976105.25585339277</v>
      </c>
      <c r="DL6" s="195">
        <v>986372.98597606143</v>
      </c>
      <c r="DM6" s="195">
        <v>999284.08947397862</v>
      </c>
      <c r="DN6" s="195">
        <v>1001463.4480086396</v>
      </c>
      <c r="DO6" s="195">
        <v>1011629.2800465777</v>
      </c>
      <c r="DP6" s="195">
        <v>1021834.982190329</v>
      </c>
      <c r="DQ6" s="195">
        <v>1034523.6690195079</v>
      </c>
      <c r="DR6" s="195">
        <v>1040234.1620774809</v>
      </c>
      <c r="DS6" s="195">
        <v>1043585.8916758532</v>
      </c>
      <c r="DT6" s="195">
        <v>1045155.1754422635</v>
      </c>
      <c r="DU6" s="195">
        <v>1049219.2152970431</v>
      </c>
      <c r="DV6" s="195">
        <v>1057998.7397095533</v>
      </c>
      <c r="DW6" s="195">
        <v>1064135.5473727642</v>
      </c>
      <c r="DX6" s="195">
        <v>1058780.3738488853</v>
      </c>
      <c r="DY6" s="195">
        <v>1089407.2320459611</v>
      </c>
      <c r="DZ6" s="195">
        <v>1103095.1063524529</v>
      </c>
      <c r="EA6" s="195">
        <v>1263645.1855992319</v>
      </c>
      <c r="EB6" s="195">
        <v>1267541.8943057635</v>
      </c>
      <c r="EC6" s="195">
        <v>1273771.5630667843</v>
      </c>
    </row>
    <row r="7" spans="1:133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v>461940.27156312577</v>
      </c>
      <c r="DG7" s="196">
        <v>462337.78249460261</v>
      </c>
      <c r="DH7" s="196">
        <v>464734.90355703968</v>
      </c>
      <c r="DI7" s="196">
        <v>466142.98243560671</v>
      </c>
      <c r="DJ7" s="196">
        <v>466824.91787027463</v>
      </c>
      <c r="DK7" s="196">
        <v>470198.79138197622</v>
      </c>
      <c r="DL7" s="196">
        <v>473695.40672123118</v>
      </c>
      <c r="DM7" s="196">
        <v>479053.76769078552</v>
      </c>
      <c r="DN7" s="196">
        <v>479407.96926154557</v>
      </c>
      <c r="DO7" s="196">
        <v>487000.9896096639</v>
      </c>
      <c r="DP7" s="196">
        <v>491086.78701939015</v>
      </c>
      <c r="DQ7" s="196">
        <v>496282.69469957601</v>
      </c>
      <c r="DR7" s="196">
        <v>499654.51951484522</v>
      </c>
      <c r="DS7" s="196">
        <v>497902.75522644655</v>
      </c>
      <c r="DT7" s="196">
        <v>500025.5749167219</v>
      </c>
      <c r="DU7" s="196">
        <v>503060.71349218348</v>
      </c>
      <c r="DV7" s="196">
        <v>506179.27360651473</v>
      </c>
      <c r="DW7" s="196">
        <v>510542.65766659542</v>
      </c>
      <c r="DX7" s="196">
        <v>509164.20717709657</v>
      </c>
      <c r="DY7" s="196">
        <v>512737.94898453489</v>
      </c>
      <c r="DZ7" s="196">
        <v>514015.57674129662</v>
      </c>
      <c r="EA7" s="196">
        <v>519914.9422612788</v>
      </c>
      <c r="EB7" s="196">
        <v>519778.6452141403</v>
      </c>
      <c r="EC7" s="196">
        <v>521352.88628967229</v>
      </c>
    </row>
    <row r="8" spans="1:133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v>343273.9960057711</v>
      </c>
      <c r="DG8" s="196">
        <v>344483.60624838702</v>
      </c>
      <c r="DH8" s="196">
        <v>346795.02165784856</v>
      </c>
      <c r="DI8" s="196">
        <v>348770.96840790036</v>
      </c>
      <c r="DJ8" s="196">
        <v>349519.91737830965</v>
      </c>
      <c r="DK8" s="196">
        <v>351806.92772973364</v>
      </c>
      <c r="DL8" s="196">
        <v>353800.10434706527</v>
      </c>
      <c r="DM8" s="196">
        <v>357256.05434654339</v>
      </c>
      <c r="DN8" s="196">
        <v>356193.16090669081</v>
      </c>
      <c r="DO8" s="196">
        <v>362507.66623626347</v>
      </c>
      <c r="DP8" s="196">
        <v>364550.24480749475</v>
      </c>
      <c r="DQ8" s="196">
        <v>368133.10881296865</v>
      </c>
      <c r="DR8" s="196">
        <v>370121.02390888974</v>
      </c>
      <c r="DS8" s="196">
        <v>368657.3608361262</v>
      </c>
      <c r="DT8" s="196">
        <v>371463.64095707471</v>
      </c>
      <c r="DU8" s="196">
        <v>374330.08455227909</v>
      </c>
      <c r="DV8" s="196">
        <v>375588.47583338921</v>
      </c>
      <c r="DW8" s="196">
        <v>379703.8726563995</v>
      </c>
      <c r="DX8" s="196">
        <v>379010.32712894701</v>
      </c>
      <c r="DY8" s="196">
        <v>382377.23672588973</v>
      </c>
      <c r="DZ8" s="196">
        <v>383748.95782341593</v>
      </c>
      <c r="EA8" s="196">
        <v>389102.23487200815</v>
      </c>
      <c r="EB8" s="196">
        <v>388525.09331998293</v>
      </c>
      <c r="EC8" s="196">
        <v>389641.51631709893</v>
      </c>
    </row>
    <row r="9" spans="1:133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343273.9960057711</v>
      </c>
      <c r="DG9" s="196">
        <v>344483.60624838702</v>
      </c>
      <c r="DH9" s="196">
        <v>346795.02165784856</v>
      </c>
      <c r="DI9" s="196">
        <v>348770.96840790036</v>
      </c>
      <c r="DJ9" s="196">
        <v>349519.91737830965</v>
      </c>
      <c r="DK9" s="196">
        <v>351806.92772973364</v>
      </c>
      <c r="DL9" s="196">
        <v>353800.10434706527</v>
      </c>
      <c r="DM9" s="196">
        <v>357256.05434654339</v>
      </c>
      <c r="DN9" s="196">
        <v>356193.16090669081</v>
      </c>
      <c r="DO9" s="196">
        <v>362507.66623626347</v>
      </c>
      <c r="DP9" s="196">
        <v>364550.24480749475</v>
      </c>
      <c r="DQ9" s="196">
        <v>368133.10881296865</v>
      </c>
      <c r="DR9" s="196">
        <v>370121.02390888974</v>
      </c>
      <c r="DS9" s="196">
        <v>368657.3608361262</v>
      </c>
      <c r="DT9" s="196">
        <v>371463.64095707471</v>
      </c>
      <c r="DU9" s="196">
        <v>374330.08455227909</v>
      </c>
      <c r="DV9" s="196">
        <v>375588.47583338921</v>
      </c>
      <c r="DW9" s="196">
        <v>379703.8726563995</v>
      </c>
      <c r="DX9" s="196">
        <v>379010.32712894701</v>
      </c>
      <c r="DY9" s="196">
        <v>382377.23672588973</v>
      </c>
      <c r="DZ9" s="196">
        <v>383748.95782341593</v>
      </c>
      <c r="EA9" s="196">
        <v>389102.23487200815</v>
      </c>
      <c r="EB9" s="196">
        <v>388525.09331998293</v>
      </c>
      <c r="EC9" s="196">
        <v>389641.51631709893</v>
      </c>
    </row>
    <row r="10" spans="1:133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  <c r="DK10" s="197">
        <v>0</v>
      </c>
      <c r="DL10" s="197">
        <v>0</v>
      </c>
      <c r="DM10" s="197">
        <v>0</v>
      </c>
      <c r="DN10" s="197">
        <v>0</v>
      </c>
      <c r="DO10" s="197">
        <v>0</v>
      </c>
      <c r="DP10" s="197">
        <v>0</v>
      </c>
      <c r="DQ10" s="197">
        <v>0</v>
      </c>
      <c r="DR10" s="197">
        <v>0</v>
      </c>
      <c r="DS10" s="197">
        <v>0</v>
      </c>
      <c r="DT10" s="197">
        <v>0</v>
      </c>
      <c r="DU10" s="197">
        <v>0</v>
      </c>
      <c r="DV10" s="197">
        <v>0</v>
      </c>
      <c r="DW10" s="197">
        <v>0</v>
      </c>
      <c r="DX10" s="197">
        <v>0</v>
      </c>
      <c r="DY10" s="197">
        <v>0</v>
      </c>
      <c r="DZ10" s="197">
        <v>0</v>
      </c>
      <c r="EA10" s="197">
        <v>0</v>
      </c>
      <c r="EB10" s="197">
        <v>0</v>
      </c>
      <c r="EC10" s="197">
        <v>0</v>
      </c>
    </row>
    <row r="11" spans="1:133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  <c r="DK11" s="196">
        <v>45762.185784711321</v>
      </c>
      <c r="DL11" s="196">
        <v>46218.510866598757</v>
      </c>
      <c r="DM11" s="196">
        <v>47104.249818871489</v>
      </c>
      <c r="DN11" s="196">
        <v>46987.501264828898</v>
      </c>
      <c r="DO11" s="196">
        <v>47138.477161603427</v>
      </c>
      <c r="DP11" s="196">
        <v>47507.937403525706</v>
      </c>
      <c r="DQ11" s="196">
        <v>48185.780270222938</v>
      </c>
      <c r="DR11" s="196">
        <v>48463.860696388983</v>
      </c>
      <c r="DS11" s="196">
        <v>47858.940624201772</v>
      </c>
      <c r="DT11" s="196">
        <v>47586.23747730186</v>
      </c>
      <c r="DU11" s="196">
        <v>47709.410280572054</v>
      </c>
      <c r="DV11" s="196">
        <v>48225.682976814911</v>
      </c>
      <c r="DW11" s="196">
        <v>48210.762968601957</v>
      </c>
      <c r="DX11" s="196">
        <v>47901.696726289236</v>
      </c>
      <c r="DY11" s="196">
        <v>47943.955526008867</v>
      </c>
      <c r="DZ11" s="196">
        <v>47389.867398289098</v>
      </c>
      <c r="EA11" s="196">
        <v>47271.896299864602</v>
      </c>
      <c r="EB11" s="196">
        <v>47083.653262360807</v>
      </c>
      <c r="EC11" s="196">
        <v>47037.621921989412</v>
      </c>
    </row>
    <row r="12" spans="1:133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  <c r="DK12" s="196">
        <v>72629.677867531267</v>
      </c>
      <c r="DL12" s="196">
        <v>73676.791507567148</v>
      </c>
      <c r="DM12" s="196">
        <v>74693.463525370622</v>
      </c>
      <c r="DN12" s="196">
        <v>76227.307090025832</v>
      </c>
      <c r="DO12" s="196">
        <v>77354.846211797034</v>
      </c>
      <c r="DP12" s="196">
        <v>79028.604808369739</v>
      </c>
      <c r="DQ12" s="196">
        <v>79963.80561638443</v>
      </c>
      <c r="DR12" s="196">
        <v>81069.634909566463</v>
      </c>
      <c r="DS12" s="196">
        <v>81386.453766118531</v>
      </c>
      <c r="DT12" s="196">
        <v>80975.696482345316</v>
      </c>
      <c r="DU12" s="196">
        <v>81021.218659332342</v>
      </c>
      <c r="DV12" s="196">
        <v>82365.11479631062</v>
      </c>
      <c r="DW12" s="196">
        <v>82628.022041593984</v>
      </c>
      <c r="DX12" s="196">
        <v>82252.183321860328</v>
      </c>
      <c r="DY12" s="196">
        <v>82416.756732636306</v>
      </c>
      <c r="DZ12" s="196">
        <v>82876.751519591591</v>
      </c>
      <c r="EA12" s="196">
        <v>83540.811089406081</v>
      </c>
      <c r="EB12" s="196">
        <v>84169.898631796561</v>
      </c>
      <c r="EC12" s="196">
        <v>84673.748050583948</v>
      </c>
    </row>
    <row r="13" spans="1:133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v>220535.86852655583</v>
      </c>
      <c r="DG13" s="196">
        <v>222615.67797030407</v>
      </c>
      <c r="DH13" s="196">
        <v>224260.62697325076</v>
      </c>
      <c r="DI13" s="196">
        <v>223096.4756032181</v>
      </c>
      <c r="DJ13" s="196">
        <v>226004.03223673609</v>
      </c>
      <c r="DK13" s="196">
        <v>230163.14263269104</v>
      </c>
      <c r="DL13" s="196">
        <v>234630.06569974381</v>
      </c>
      <c r="DM13" s="196">
        <v>238909.12691432214</v>
      </c>
      <c r="DN13" s="196">
        <v>241475.86654534756</v>
      </c>
      <c r="DO13" s="196">
        <v>243928.37374263621</v>
      </c>
      <c r="DP13" s="196">
        <v>248177.50869833177</v>
      </c>
      <c r="DQ13" s="196">
        <v>252371.68255265121</v>
      </c>
      <c r="DR13" s="196">
        <v>253271.8559405769</v>
      </c>
      <c r="DS13" s="196">
        <v>254443.21704516432</v>
      </c>
      <c r="DT13" s="196">
        <v>255555.92713819799</v>
      </c>
      <c r="DU13" s="196">
        <v>256228.71638690625</v>
      </c>
      <c r="DV13" s="196">
        <v>259564.8310889072</v>
      </c>
      <c r="DW13" s="196">
        <v>261231.17631833506</v>
      </c>
      <c r="DX13" s="196">
        <v>260287.30476843691</v>
      </c>
      <c r="DY13" s="196">
        <v>286975.18845922354</v>
      </c>
      <c r="DZ13" s="196">
        <v>300460.4233986566</v>
      </c>
      <c r="EA13" s="196">
        <v>301152.59642773133</v>
      </c>
      <c r="EB13" s="196">
        <v>305855.43668275746</v>
      </c>
      <c r="EC13" s="196">
        <v>310416.26199642592</v>
      </c>
    </row>
    <row r="14" spans="1:133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  <c r="DK14" s="196">
        <v>117241.77973456905</v>
      </c>
      <c r="DL14" s="196">
        <v>118873.44510429262</v>
      </c>
      <c r="DM14" s="196">
        <v>121093.2698453671</v>
      </c>
      <c r="DN14" s="196">
        <v>120736.62488599354</v>
      </c>
      <c r="DO14" s="196">
        <v>120221.42908574888</v>
      </c>
      <c r="DP14" s="196">
        <v>123054.38794811883</v>
      </c>
      <c r="DQ14" s="196">
        <v>124688.73777621568</v>
      </c>
      <c r="DR14" s="196">
        <v>125255.42996381641</v>
      </c>
      <c r="DS14" s="196">
        <v>125416.62526699915</v>
      </c>
      <c r="DT14" s="196">
        <v>124293.65787611404</v>
      </c>
      <c r="DU14" s="196">
        <v>124415.43074087548</v>
      </c>
      <c r="DV14" s="196">
        <v>124717.3962776144</v>
      </c>
      <c r="DW14" s="196">
        <v>125000.74676802907</v>
      </c>
      <c r="DX14" s="196">
        <v>124584.0931733239</v>
      </c>
      <c r="DY14" s="196">
        <v>125261.91471915889</v>
      </c>
      <c r="DZ14" s="196">
        <v>134235.30346240001</v>
      </c>
      <c r="EA14" s="196">
        <v>133199.4492679965</v>
      </c>
      <c r="EB14" s="196">
        <v>132938.10850759177</v>
      </c>
      <c r="EC14" s="196">
        <v>133545.10996390061</v>
      </c>
    </row>
    <row r="15" spans="1:133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  <c r="DK15" s="197">
        <v>0</v>
      </c>
      <c r="DL15" s="197">
        <v>0</v>
      </c>
      <c r="DM15" s="197">
        <v>0</v>
      </c>
      <c r="DN15" s="197">
        <v>0</v>
      </c>
      <c r="DO15" s="197">
        <v>0</v>
      </c>
      <c r="DP15" s="197">
        <v>0</v>
      </c>
      <c r="DQ15" s="197">
        <v>0</v>
      </c>
      <c r="DR15" s="197">
        <v>0</v>
      </c>
      <c r="DS15" s="197">
        <v>0</v>
      </c>
      <c r="DT15" s="197">
        <v>0</v>
      </c>
      <c r="DU15" s="197">
        <v>0</v>
      </c>
      <c r="DV15" s="197">
        <v>0</v>
      </c>
      <c r="DW15" s="197">
        <v>0</v>
      </c>
      <c r="DX15" s="197">
        <v>0</v>
      </c>
      <c r="DY15" s="197">
        <v>0</v>
      </c>
      <c r="DZ15" s="197">
        <v>0</v>
      </c>
      <c r="EA15" s="197">
        <v>0</v>
      </c>
      <c r="EB15" s="197">
        <v>0</v>
      </c>
      <c r="EC15" s="197">
        <v>0</v>
      </c>
    </row>
    <row r="16" spans="1:133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  <c r="DO16" s="197">
        <v>0</v>
      </c>
      <c r="DP16" s="197">
        <v>0</v>
      </c>
      <c r="DQ16" s="197">
        <v>0</v>
      </c>
      <c r="DR16" s="197">
        <v>0</v>
      </c>
      <c r="DS16" s="197">
        <v>0</v>
      </c>
      <c r="DT16" s="197">
        <v>0</v>
      </c>
      <c r="DU16" s="197">
        <v>0</v>
      </c>
      <c r="DV16" s="197">
        <v>0</v>
      </c>
      <c r="DW16" s="197">
        <v>0</v>
      </c>
      <c r="DX16" s="197">
        <v>0</v>
      </c>
      <c r="DY16" s="197">
        <v>0</v>
      </c>
      <c r="DZ16" s="197">
        <v>0</v>
      </c>
      <c r="EA16" s="197">
        <v>0</v>
      </c>
      <c r="EB16" s="197">
        <v>0</v>
      </c>
      <c r="EC16" s="197">
        <v>0</v>
      </c>
    </row>
    <row r="17" spans="1:133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  <c r="DK17" s="196">
        <v>112921.362898122</v>
      </c>
      <c r="DL17" s="196">
        <v>115756.62059545117</v>
      </c>
      <c r="DM17" s="196">
        <v>117815.85706895505</v>
      </c>
      <c r="DN17" s="196">
        <v>120739.24165935403</v>
      </c>
      <c r="DO17" s="196">
        <v>123706.94465688732</v>
      </c>
      <c r="DP17" s="196">
        <v>125123.12075021295</v>
      </c>
      <c r="DQ17" s="196">
        <v>127682.94477643554</v>
      </c>
      <c r="DR17" s="196">
        <v>128016.4259767605</v>
      </c>
      <c r="DS17" s="196">
        <v>129026.59177816515</v>
      </c>
      <c r="DT17" s="196">
        <v>131262.26926208395</v>
      </c>
      <c r="DU17" s="196">
        <v>131813.28564603077</v>
      </c>
      <c r="DV17" s="196">
        <v>134847.4348112928</v>
      </c>
      <c r="DW17" s="196">
        <v>136230.42955030597</v>
      </c>
      <c r="DX17" s="196">
        <v>135703.21159511301</v>
      </c>
      <c r="DY17" s="196">
        <v>161713.27374006464</v>
      </c>
      <c r="DZ17" s="196">
        <v>166225.11993625658</v>
      </c>
      <c r="EA17" s="196">
        <v>167953.1471597348</v>
      </c>
      <c r="EB17" s="196">
        <v>172917.32817516566</v>
      </c>
      <c r="EC17" s="196">
        <v>176871.15203252531</v>
      </c>
    </row>
    <row r="18" spans="1:133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v>56448.672882559971</v>
      </c>
      <c r="DG18" s="196">
        <v>56160.472701028186</v>
      </c>
      <c r="DH18" s="196">
        <v>56515.943143782213</v>
      </c>
      <c r="DI18" s="196">
        <v>56280.745567123333</v>
      </c>
      <c r="DJ18" s="196">
        <v>56398.945176687441</v>
      </c>
      <c r="DK18" s="196">
        <v>57240.857448860086</v>
      </c>
      <c r="DL18" s="196">
        <v>57811.643973034035</v>
      </c>
      <c r="DM18" s="196">
        <v>58339.159354646901</v>
      </c>
      <c r="DN18" s="196">
        <v>58541.087290807402</v>
      </c>
      <c r="DO18" s="196">
        <v>58729.186102490778</v>
      </c>
      <c r="DP18" s="196">
        <v>59189.491581408518</v>
      </c>
      <c r="DQ18" s="196">
        <v>60034.006768652085</v>
      </c>
      <c r="DR18" s="196">
        <v>60380.463380811561</v>
      </c>
      <c r="DS18" s="196">
        <v>65814.549491408339</v>
      </c>
      <c r="DT18" s="196">
        <v>65488.721014619965</v>
      </c>
      <c r="DU18" s="196">
        <v>65658.260954167126</v>
      </c>
      <c r="DV18" s="196">
        <v>66319.822565158101</v>
      </c>
      <c r="DW18" s="196">
        <v>66316.520381201321</v>
      </c>
      <c r="DX18" s="196">
        <v>65363.864427492539</v>
      </c>
      <c r="DY18" s="196">
        <v>65431.241512776636</v>
      </c>
      <c r="DZ18" s="196">
        <v>65536.52163364616</v>
      </c>
      <c r="EA18" s="196">
        <v>65402.745832840723</v>
      </c>
      <c r="EB18" s="196">
        <v>65180.728847896993</v>
      </c>
      <c r="EC18" s="196">
        <v>65138.372277867777</v>
      </c>
    </row>
    <row r="19" spans="1:133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  <c r="DO19" s="197">
        <v>0</v>
      </c>
      <c r="DP19" s="197">
        <v>0</v>
      </c>
      <c r="DQ19" s="197">
        <v>0</v>
      </c>
      <c r="DR19" s="197">
        <v>0</v>
      </c>
      <c r="DS19" s="197">
        <v>0</v>
      </c>
      <c r="DT19" s="197">
        <v>0</v>
      </c>
      <c r="DU19" s="197">
        <v>0</v>
      </c>
      <c r="DV19" s="197">
        <v>0</v>
      </c>
      <c r="DW19" s="197">
        <v>0</v>
      </c>
      <c r="DX19" s="197">
        <v>0</v>
      </c>
      <c r="DY19" s="197">
        <v>0</v>
      </c>
      <c r="DZ19" s="197">
        <v>0</v>
      </c>
      <c r="EA19" s="197">
        <v>0</v>
      </c>
      <c r="EB19" s="197">
        <v>0</v>
      </c>
      <c r="EC19" s="197">
        <v>0</v>
      </c>
    </row>
    <row r="20" spans="1:133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  <c r="DK20" s="196">
        <v>57240.857448860086</v>
      </c>
      <c r="DL20" s="196">
        <v>57811.643973034035</v>
      </c>
      <c r="DM20" s="196">
        <v>58339.159354646901</v>
      </c>
      <c r="DN20" s="196">
        <v>58541.087290807402</v>
      </c>
      <c r="DO20" s="196">
        <v>58729.186102490778</v>
      </c>
      <c r="DP20" s="196">
        <v>59189.491581408518</v>
      </c>
      <c r="DQ20" s="196">
        <v>60034.006768652085</v>
      </c>
      <c r="DR20" s="196">
        <v>60380.463380811561</v>
      </c>
      <c r="DS20" s="196">
        <v>65814.549491408339</v>
      </c>
      <c r="DT20" s="196">
        <v>65488.721014619965</v>
      </c>
      <c r="DU20" s="196">
        <v>65658.260954167126</v>
      </c>
      <c r="DV20" s="196">
        <v>66319.822565158101</v>
      </c>
      <c r="DW20" s="196">
        <v>66316.520381201321</v>
      </c>
      <c r="DX20" s="196">
        <v>65363.864427492539</v>
      </c>
      <c r="DY20" s="196">
        <v>65431.241512776636</v>
      </c>
      <c r="DZ20" s="196">
        <v>65536.52163364616</v>
      </c>
      <c r="EA20" s="196">
        <v>65402.745832840723</v>
      </c>
      <c r="EB20" s="196">
        <v>65180.728847896993</v>
      </c>
      <c r="EC20" s="196">
        <v>65138.372277867777</v>
      </c>
    </row>
    <row r="21" spans="1:133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v>218015.31006125573</v>
      </c>
      <c r="DG21" s="196">
        <v>216876.0057236061</v>
      </c>
      <c r="DH21" s="196">
        <v>217930.30797042628</v>
      </c>
      <c r="DI21" s="196">
        <v>215941.11158020693</v>
      </c>
      <c r="DJ21" s="196">
        <v>216051.47462534253</v>
      </c>
      <c r="DK21" s="196">
        <v>218502.46438986537</v>
      </c>
      <c r="DL21" s="196">
        <v>220235.86958205243</v>
      </c>
      <c r="DM21" s="196">
        <v>222982.03551422403</v>
      </c>
      <c r="DN21" s="196">
        <v>222038.52491093901</v>
      </c>
      <c r="DO21" s="196">
        <v>221970.73059178679</v>
      </c>
      <c r="DP21" s="196">
        <v>223381.19489119851</v>
      </c>
      <c r="DQ21" s="196">
        <v>225835.28499862872</v>
      </c>
      <c r="DR21" s="196">
        <v>226927.32324124739</v>
      </c>
      <c r="DS21" s="196">
        <v>225425.36991283394</v>
      </c>
      <c r="DT21" s="196">
        <v>224084.95237272361</v>
      </c>
      <c r="DU21" s="196">
        <v>224271.52446378625</v>
      </c>
      <c r="DV21" s="196">
        <v>225934.81244897324</v>
      </c>
      <c r="DW21" s="196">
        <v>226045.19300663238</v>
      </c>
      <c r="DX21" s="196">
        <v>223964.99747585927</v>
      </c>
      <c r="DY21" s="196">
        <v>224262.85308942618</v>
      </c>
      <c r="DZ21" s="196">
        <v>223082.58457885362</v>
      </c>
      <c r="EA21" s="196">
        <v>377174.9010773811</v>
      </c>
      <c r="EB21" s="196">
        <v>376727.08356096869</v>
      </c>
      <c r="EC21" s="196">
        <v>376864.04250281828</v>
      </c>
    </row>
    <row r="22" spans="1:133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  <c r="DK22" s="197">
        <v>0</v>
      </c>
      <c r="DL22" s="197">
        <v>0</v>
      </c>
      <c r="DM22" s="197">
        <v>0</v>
      </c>
      <c r="DN22" s="197">
        <v>0</v>
      </c>
      <c r="DO22" s="197">
        <v>0</v>
      </c>
      <c r="DP22" s="197">
        <v>0</v>
      </c>
      <c r="DQ22" s="197">
        <v>0</v>
      </c>
      <c r="DR22" s="197">
        <v>0</v>
      </c>
      <c r="DS22" s="197">
        <v>0</v>
      </c>
      <c r="DT22" s="197">
        <v>0</v>
      </c>
      <c r="DU22" s="197">
        <v>0</v>
      </c>
      <c r="DV22" s="197">
        <v>0</v>
      </c>
      <c r="DW22" s="197">
        <v>0</v>
      </c>
      <c r="DX22" s="197">
        <v>0</v>
      </c>
      <c r="DY22" s="197">
        <v>0</v>
      </c>
      <c r="DZ22" s="197">
        <v>0</v>
      </c>
      <c r="EA22" s="197">
        <v>0</v>
      </c>
      <c r="EB22" s="197">
        <v>0</v>
      </c>
      <c r="EC22" s="197">
        <v>0</v>
      </c>
    </row>
    <row r="23" spans="1:133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  <c r="DK23" s="197">
        <v>0</v>
      </c>
      <c r="DL23" s="197">
        <v>0</v>
      </c>
      <c r="DM23" s="197">
        <v>0</v>
      </c>
      <c r="DN23" s="197">
        <v>0</v>
      </c>
      <c r="DO23" s="197">
        <v>0</v>
      </c>
      <c r="DP23" s="197">
        <v>0</v>
      </c>
      <c r="DQ23" s="197">
        <v>0</v>
      </c>
      <c r="DR23" s="197">
        <v>0</v>
      </c>
      <c r="DS23" s="197">
        <v>0</v>
      </c>
      <c r="DT23" s="197">
        <v>0</v>
      </c>
      <c r="DU23" s="197">
        <v>0</v>
      </c>
      <c r="DV23" s="197">
        <v>0</v>
      </c>
      <c r="DW23" s="197">
        <v>0</v>
      </c>
      <c r="DX23" s="197">
        <v>0</v>
      </c>
      <c r="DY23" s="197">
        <v>0</v>
      </c>
      <c r="DZ23" s="197">
        <v>0</v>
      </c>
      <c r="EA23" s="197">
        <v>0</v>
      </c>
      <c r="EB23" s="197">
        <v>0</v>
      </c>
      <c r="EC23" s="197">
        <v>0</v>
      </c>
    </row>
    <row r="24" spans="1:133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  <c r="DK24" s="197">
        <v>0</v>
      </c>
      <c r="DL24" s="197">
        <v>0</v>
      </c>
      <c r="DM24" s="197">
        <v>0</v>
      </c>
      <c r="DN24" s="197">
        <v>0</v>
      </c>
      <c r="DO24" s="197">
        <v>0</v>
      </c>
      <c r="DP24" s="197">
        <v>0</v>
      </c>
      <c r="DQ24" s="197">
        <v>0</v>
      </c>
      <c r="DR24" s="197">
        <v>0</v>
      </c>
      <c r="DS24" s="197">
        <v>0</v>
      </c>
      <c r="DT24" s="197">
        <v>0</v>
      </c>
      <c r="DU24" s="197">
        <v>0</v>
      </c>
      <c r="DV24" s="197">
        <v>0</v>
      </c>
      <c r="DW24" s="197">
        <v>0</v>
      </c>
      <c r="DX24" s="197">
        <v>0</v>
      </c>
      <c r="DY24" s="197">
        <v>0</v>
      </c>
      <c r="DZ24" s="197">
        <v>0</v>
      </c>
      <c r="EA24" s="197">
        <v>0</v>
      </c>
      <c r="EB24" s="197">
        <v>0</v>
      </c>
      <c r="EC24" s="197">
        <v>0</v>
      </c>
    </row>
    <row r="25" spans="1:133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  <c r="DK25" s="196">
        <v>1620.2398989009855</v>
      </c>
      <c r="DL25" s="196">
        <v>1636.3963846952086</v>
      </c>
      <c r="DM25" s="196">
        <v>1667.7565473682621</v>
      </c>
      <c r="DN25" s="196">
        <v>1673.8858661143738</v>
      </c>
      <c r="DO25" s="196">
        <v>1679.2642414893589</v>
      </c>
      <c r="DP25" s="196">
        <v>1692.4259176882974</v>
      </c>
      <c r="DQ25" s="196">
        <v>1716.5734369959532</v>
      </c>
      <c r="DR25" s="196">
        <v>1726.4797925686603</v>
      </c>
      <c r="DS25" s="196">
        <v>1727.7873089138247</v>
      </c>
      <c r="DT25" s="196">
        <v>1717.94227201645</v>
      </c>
      <c r="DU25" s="196">
        <v>1722.3890149555523</v>
      </c>
      <c r="DV25" s="196">
        <v>1741.0273174518691</v>
      </c>
      <c r="DW25" s="196">
        <v>1740.4886803549543</v>
      </c>
      <c r="DX25" s="196">
        <v>1729.3308752694909</v>
      </c>
      <c r="DY25" s="196">
        <v>1730.8564881830494</v>
      </c>
      <c r="DZ25" s="196">
        <v>1733.2242263929411</v>
      </c>
      <c r="EA25" s="196">
        <v>1728.9095832629012</v>
      </c>
      <c r="EB25" s="196">
        <v>1722.0248331894466</v>
      </c>
      <c r="EC25" s="196">
        <v>1720.3412953640607</v>
      </c>
    </row>
    <row r="26" spans="1:133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  <c r="DK26" s="196">
        <v>216882.22449096438</v>
      </c>
      <c r="DL26" s="196">
        <v>218599.47319735723</v>
      </c>
      <c r="DM26" s="196">
        <v>221314.27896685578</v>
      </c>
      <c r="DN26" s="196">
        <v>220364.63904482464</v>
      </c>
      <c r="DO26" s="196">
        <v>220291.46635029744</v>
      </c>
      <c r="DP26" s="196">
        <v>221688.76897351022</v>
      </c>
      <c r="DQ26" s="196">
        <v>224118.71156163278</v>
      </c>
      <c r="DR26" s="196">
        <v>225200.84344867873</v>
      </c>
      <c r="DS26" s="196">
        <v>223697.58260392011</v>
      </c>
      <c r="DT26" s="196">
        <v>222367.01010070715</v>
      </c>
      <c r="DU26" s="196">
        <v>222549.1354488307</v>
      </c>
      <c r="DV26" s="196">
        <v>224193.78513152138</v>
      </c>
      <c r="DW26" s="196">
        <v>224304.70432627742</v>
      </c>
      <c r="DX26" s="196">
        <v>222235.66660058979</v>
      </c>
      <c r="DY26" s="196">
        <v>222531.99660124313</v>
      </c>
      <c r="DZ26" s="196">
        <v>221349.36035246067</v>
      </c>
      <c r="EA26" s="196">
        <v>375445.99149411818</v>
      </c>
      <c r="EB26" s="196">
        <v>375005.05872777925</v>
      </c>
      <c r="EC26" s="196">
        <v>375143.7012074542</v>
      </c>
    </row>
    <row r="27" spans="1:133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v>1602.4611399913197</v>
      </c>
      <c r="DG27" s="196">
        <v>1607.4873491260801</v>
      </c>
      <c r="DH27" s="196">
        <v>1612.226521086244</v>
      </c>
      <c r="DI27" s="196">
        <v>1617.3624053748654</v>
      </c>
      <c r="DJ27" s="196">
        <v>1621.7024237589214</v>
      </c>
      <c r="DK27" s="196">
        <v>1626.2037383747108</v>
      </c>
      <c r="DL27" s="196">
        <v>1631.0290112523762</v>
      </c>
      <c r="DM27" s="196">
        <v>1635.6496342306029</v>
      </c>
      <c r="DN27" s="196">
        <v>1640.5430076308037</v>
      </c>
      <c r="DO27" s="196">
        <v>1434.0648548066765</v>
      </c>
      <c r="DP27" s="196">
        <v>1437.7236120460682</v>
      </c>
      <c r="DQ27" s="196">
        <v>1441.3681749938828</v>
      </c>
      <c r="DR27" s="196">
        <v>1444.8887388550174</v>
      </c>
      <c r="DS27" s="196">
        <v>1448.1198439648811</v>
      </c>
      <c r="DT27" s="196">
        <v>1451.9373891526966</v>
      </c>
      <c r="DU27" s="196">
        <v>1451.2492187309335</v>
      </c>
      <c r="DV27" s="196">
        <v>1460.8727996208099</v>
      </c>
      <c r="DW27" s="196">
        <v>1468.3350235814348</v>
      </c>
      <c r="DX27" s="196">
        <v>1471.2073653869345</v>
      </c>
      <c r="DY27" s="196">
        <v>1471.8721928712387</v>
      </c>
      <c r="DZ27" s="196">
        <v>1475.9872680721262</v>
      </c>
      <c r="EA27" s="196">
        <v>1478.5078239089901</v>
      </c>
      <c r="EB27" s="196">
        <v>1478.9580168243003</v>
      </c>
      <c r="EC27" s="196">
        <v>1482.0458059856574</v>
      </c>
    </row>
    <row r="28" spans="1:133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  <c r="DO28" s="197">
        <v>0</v>
      </c>
      <c r="DP28" s="197">
        <v>0</v>
      </c>
      <c r="DQ28" s="197">
        <v>0</v>
      </c>
      <c r="DR28" s="197">
        <v>0</v>
      </c>
      <c r="DS28" s="197">
        <v>0</v>
      </c>
      <c r="DT28" s="197">
        <v>0</v>
      </c>
      <c r="DU28" s="197">
        <v>0</v>
      </c>
      <c r="DV28" s="197">
        <v>0</v>
      </c>
      <c r="DW28" s="197">
        <v>0</v>
      </c>
      <c r="DX28" s="197">
        <v>0</v>
      </c>
      <c r="DY28" s="197">
        <v>0</v>
      </c>
      <c r="DZ28" s="197">
        <v>0</v>
      </c>
      <c r="EA28" s="197">
        <v>0</v>
      </c>
      <c r="EB28" s="197">
        <v>0</v>
      </c>
      <c r="EC28" s="197">
        <v>0</v>
      </c>
    </row>
    <row r="29" spans="1:133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  <c r="DK29" s="197">
        <v>0</v>
      </c>
      <c r="DL29" s="197">
        <v>0</v>
      </c>
      <c r="DM29" s="197">
        <v>0</v>
      </c>
      <c r="DN29" s="197">
        <v>0</v>
      </c>
      <c r="DO29" s="197">
        <v>0</v>
      </c>
      <c r="DP29" s="197">
        <v>0</v>
      </c>
      <c r="DQ29" s="197">
        <v>0</v>
      </c>
      <c r="DR29" s="197">
        <v>0</v>
      </c>
      <c r="DS29" s="197">
        <v>0</v>
      </c>
      <c r="DT29" s="197">
        <v>0</v>
      </c>
      <c r="DU29" s="197">
        <v>0</v>
      </c>
      <c r="DV29" s="197">
        <v>0</v>
      </c>
      <c r="DW29" s="197">
        <v>0</v>
      </c>
      <c r="DX29" s="197">
        <v>0</v>
      </c>
      <c r="DY29" s="197">
        <v>0</v>
      </c>
      <c r="DZ29" s="197">
        <v>0</v>
      </c>
      <c r="EA29" s="197">
        <v>0</v>
      </c>
      <c r="EB29" s="197">
        <v>0</v>
      </c>
      <c r="EC29" s="197">
        <v>0</v>
      </c>
    </row>
    <row r="30" spans="1:133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  <c r="DK30" s="197">
        <v>0</v>
      </c>
      <c r="DL30" s="197">
        <v>0</v>
      </c>
      <c r="DM30" s="197">
        <v>0</v>
      </c>
      <c r="DN30" s="197">
        <v>0</v>
      </c>
      <c r="DO30" s="197">
        <v>0</v>
      </c>
      <c r="DP30" s="197">
        <v>0</v>
      </c>
      <c r="DQ30" s="197">
        <v>0</v>
      </c>
      <c r="DR30" s="197">
        <v>0</v>
      </c>
      <c r="DS30" s="197">
        <v>0</v>
      </c>
      <c r="DT30" s="197">
        <v>0</v>
      </c>
      <c r="DU30" s="197">
        <v>0</v>
      </c>
      <c r="DV30" s="197">
        <v>0</v>
      </c>
      <c r="DW30" s="197">
        <v>0</v>
      </c>
      <c r="DX30" s="197">
        <v>0</v>
      </c>
      <c r="DY30" s="197">
        <v>0</v>
      </c>
      <c r="DZ30" s="197">
        <v>0</v>
      </c>
      <c r="EA30" s="197">
        <v>0</v>
      </c>
      <c r="EB30" s="197">
        <v>0</v>
      </c>
      <c r="EC30" s="197">
        <v>0</v>
      </c>
    </row>
    <row r="31" spans="1:133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v>1602.4611399913197</v>
      </c>
      <c r="DG31" s="196">
        <v>1607.4873491260801</v>
      </c>
      <c r="DH31" s="196">
        <v>1612.226521086244</v>
      </c>
      <c r="DI31" s="196">
        <v>1617.3624053748654</v>
      </c>
      <c r="DJ31" s="196">
        <v>1621.7024237589214</v>
      </c>
      <c r="DK31" s="196">
        <v>1626.2037383747108</v>
      </c>
      <c r="DL31" s="196">
        <v>1631.0290112523762</v>
      </c>
      <c r="DM31" s="196">
        <v>1635.6496342306029</v>
      </c>
      <c r="DN31" s="196">
        <v>1640.5430076308037</v>
      </c>
      <c r="DO31" s="196">
        <v>1434.0648548066765</v>
      </c>
      <c r="DP31" s="196">
        <v>1437.7236120460682</v>
      </c>
      <c r="DQ31" s="196">
        <v>1441.3681749938828</v>
      </c>
      <c r="DR31" s="196">
        <v>1444.8887388550174</v>
      </c>
      <c r="DS31" s="196">
        <v>1448.1198439648811</v>
      </c>
      <c r="DT31" s="196">
        <v>1451.9373891526966</v>
      </c>
      <c r="DU31" s="196">
        <v>1451.2492187309335</v>
      </c>
      <c r="DV31" s="196">
        <v>1460.8727996208099</v>
      </c>
      <c r="DW31" s="196">
        <v>1468.3350235814348</v>
      </c>
      <c r="DX31" s="196">
        <v>1471.2073653869345</v>
      </c>
      <c r="DY31" s="196">
        <v>1471.8721928712387</v>
      </c>
      <c r="DZ31" s="196">
        <v>1475.9872680721262</v>
      </c>
      <c r="EA31" s="196">
        <v>1478.5078239089901</v>
      </c>
      <c r="EB31" s="196">
        <v>1478.9580168243003</v>
      </c>
      <c r="EC31" s="196">
        <v>1482.0458059856574</v>
      </c>
    </row>
    <row r="32" spans="1:133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  <c r="DK32" s="197">
        <v>0</v>
      </c>
      <c r="DL32" s="197">
        <v>0</v>
      </c>
      <c r="DM32" s="197">
        <v>0</v>
      </c>
      <c r="DN32" s="197">
        <v>0</v>
      </c>
      <c r="DO32" s="197">
        <v>0</v>
      </c>
      <c r="DP32" s="197">
        <v>0</v>
      </c>
      <c r="DQ32" s="197">
        <v>0</v>
      </c>
      <c r="DR32" s="197">
        <v>0</v>
      </c>
      <c r="DS32" s="197">
        <v>0</v>
      </c>
      <c r="DT32" s="197">
        <v>0</v>
      </c>
      <c r="DU32" s="197">
        <v>0</v>
      </c>
      <c r="DV32" s="197">
        <v>0</v>
      </c>
      <c r="DW32" s="197">
        <v>0</v>
      </c>
      <c r="DX32" s="197">
        <v>0</v>
      </c>
      <c r="DY32" s="197">
        <v>0</v>
      </c>
      <c r="DZ32" s="197">
        <v>0</v>
      </c>
      <c r="EA32" s="197">
        <v>0</v>
      </c>
      <c r="EB32" s="197">
        <v>0</v>
      </c>
      <c r="EC32" s="197">
        <v>0</v>
      </c>
    </row>
    <row r="33" spans="1:133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  <c r="DK33" s="197">
        <v>0</v>
      </c>
      <c r="DL33" s="197">
        <v>0</v>
      </c>
      <c r="DM33" s="197">
        <v>0</v>
      </c>
      <c r="DN33" s="197">
        <v>0</v>
      </c>
      <c r="DO33" s="197">
        <v>0</v>
      </c>
      <c r="DP33" s="197">
        <v>0</v>
      </c>
      <c r="DQ33" s="197">
        <v>0</v>
      </c>
      <c r="DR33" s="197">
        <v>0</v>
      </c>
      <c r="DS33" s="197">
        <v>0</v>
      </c>
      <c r="DT33" s="197">
        <v>0</v>
      </c>
      <c r="DU33" s="197">
        <v>0</v>
      </c>
      <c r="DV33" s="197">
        <v>0</v>
      </c>
      <c r="DW33" s="197">
        <v>0</v>
      </c>
      <c r="DX33" s="197">
        <v>0</v>
      </c>
      <c r="DY33" s="197">
        <v>0</v>
      </c>
      <c r="DZ33" s="197">
        <v>0</v>
      </c>
      <c r="EA33" s="197">
        <v>0</v>
      </c>
      <c r="EB33" s="197">
        <v>0</v>
      </c>
      <c r="EC33" s="197">
        <v>0</v>
      </c>
    </row>
    <row r="34" spans="1:133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  <c r="DQ34" s="39">
        <v>1441.3681749938828</v>
      </c>
      <c r="DR34" s="39">
        <v>1444.8887388550174</v>
      </c>
      <c r="DS34" s="39">
        <v>1448.1198439648811</v>
      </c>
      <c r="DT34" s="39">
        <v>1451.9373891526966</v>
      </c>
      <c r="DU34" s="39">
        <v>1451.2492187309335</v>
      </c>
      <c r="DV34" s="39">
        <v>1460.8727996208099</v>
      </c>
      <c r="DW34" s="39">
        <v>1468.3350235814348</v>
      </c>
      <c r="DX34" s="39">
        <v>1471.2073653869345</v>
      </c>
      <c r="DY34" s="39">
        <v>1471.8721928712387</v>
      </c>
      <c r="DZ34" s="39">
        <v>1475.9872680721262</v>
      </c>
      <c r="EA34" s="39">
        <v>1478.5078239089901</v>
      </c>
      <c r="EB34" s="39">
        <v>1478.9580168243003</v>
      </c>
      <c r="EC34" s="39">
        <v>1482.0458059856574</v>
      </c>
    </row>
    <row r="35" spans="1:133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  <c r="DQ35" s="187">
        <v>0</v>
      </c>
      <c r="DR35" s="187">
        <v>0</v>
      </c>
      <c r="DS35" s="187">
        <v>0</v>
      </c>
      <c r="DT35" s="187">
        <v>0</v>
      </c>
      <c r="DU35" s="187">
        <v>0</v>
      </c>
      <c r="DV35" s="187">
        <v>0</v>
      </c>
      <c r="DW35" s="187">
        <v>0</v>
      </c>
      <c r="DX35" s="187">
        <v>0</v>
      </c>
      <c r="DY35" s="187">
        <v>0</v>
      </c>
      <c r="DZ35" s="187">
        <v>0</v>
      </c>
      <c r="EA35" s="187">
        <v>0</v>
      </c>
      <c r="EB35" s="187">
        <v>0</v>
      </c>
      <c r="EC35" s="187">
        <v>0</v>
      </c>
    </row>
    <row r="36" spans="1:133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v>958542.58417348855</v>
      </c>
      <c r="DG36" s="204">
        <v>959597.42623866699</v>
      </c>
      <c r="DH36" s="204">
        <v>965054.00816558523</v>
      </c>
      <c r="DI36" s="204">
        <v>963078.67759152991</v>
      </c>
      <c r="DJ36" s="204">
        <v>966901.07233279967</v>
      </c>
      <c r="DK36" s="204">
        <v>977731.45959176752</v>
      </c>
      <c r="DL36" s="204">
        <v>988004.01498731377</v>
      </c>
      <c r="DM36" s="204">
        <v>1000919.7391082093</v>
      </c>
      <c r="DN36" s="204">
        <v>1003103.9910162705</v>
      </c>
      <c r="DO36" s="204">
        <v>1013063.3449013843</v>
      </c>
      <c r="DP36" s="204">
        <v>1023272.7058023751</v>
      </c>
      <c r="DQ36" s="204">
        <v>1035965.0371945018</v>
      </c>
      <c r="DR36" s="204">
        <v>1041679.0508163359</v>
      </c>
      <c r="DS36" s="204">
        <v>1045034.0115198181</v>
      </c>
      <c r="DT36" s="204">
        <v>1046607.1128314162</v>
      </c>
      <c r="DU36" s="204">
        <v>1050670.464515774</v>
      </c>
      <c r="DV36" s="204">
        <v>1059459.612509174</v>
      </c>
      <c r="DW36" s="204">
        <v>1065603.8823963457</v>
      </c>
      <c r="DX36" s="204">
        <v>1060251.5812142722</v>
      </c>
      <c r="DY36" s="204">
        <v>1090879.1042388324</v>
      </c>
      <c r="DZ36" s="204">
        <v>1104571.093620525</v>
      </c>
      <c r="EA36" s="204">
        <v>1265123.6934231408</v>
      </c>
      <c r="EB36" s="204">
        <v>1269020.8523225877</v>
      </c>
      <c r="EC36" s="204">
        <v>1275253.6088727699</v>
      </c>
    </row>
    <row r="37" spans="1:133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05"/>
      <c r="DK37" s="205"/>
      <c r="DL37" s="205"/>
      <c r="DM37" s="205"/>
      <c r="DN37" s="205"/>
      <c r="DO37" s="205"/>
      <c r="DP37" s="205"/>
      <c r="DQ37" s="205"/>
      <c r="DR37" s="205"/>
      <c r="DS37" s="205"/>
      <c r="DT37" s="205"/>
      <c r="DU37" s="205"/>
      <c r="DV37" s="205"/>
      <c r="DW37" s="205"/>
      <c r="DX37" s="205"/>
      <c r="DY37" s="205"/>
      <c r="DZ37" s="205"/>
      <c r="EA37" s="205"/>
      <c r="EB37" s="205"/>
      <c r="EC37" s="205"/>
    </row>
    <row r="38" spans="1:133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</row>
    <row r="39" spans="1:133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</row>
    <row r="40" spans="1:1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33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33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33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33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33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33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33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33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S193"/>
  <sheetViews>
    <sheetView workbookViewId="0">
      <pane xSplit="1" ySplit="5" topLeftCell="AO30" activePane="bottomRight" state="frozen"/>
      <selection pane="topRight" activeCell="B1" sqref="B1"/>
      <selection pane="bottomLeft" activeCell="A6" sqref="A6"/>
      <selection pane="bottomRight" activeCell="AT14" sqref="AT14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45" width="18" style="1" bestFit="1" customWidth="1"/>
    <col min="46" max="16384" width="14.88671875" style="1"/>
  </cols>
  <sheetData>
    <row r="1" spans="1:45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45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  <c r="AO2" s="168"/>
      <c r="AP2" s="168"/>
      <c r="AQ2" s="168"/>
      <c r="AR2" s="168"/>
      <c r="AS2" s="168"/>
    </row>
    <row r="3" spans="1:45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  <c r="AM3" s="193"/>
      <c r="AN3" s="193"/>
      <c r="AO3" s="193"/>
      <c r="AP3" s="193"/>
      <c r="AQ3" s="193"/>
      <c r="AR3" s="193"/>
      <c r="AS3" s="193"/>
    </row>
    <row r="4" spans="1:45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  <c r="AM4" s="192"/>
      <c r="AN4" s="192"/>
      <c r="AO4" s="192"/>
      <c r="AP4" s="192"/>
      <c r="AQ4" s="192"/>
      <c r="AR4" s="192"/>
      <c r="AS4" s="192"/>
    </row>
    <row r="5" spans="1:45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  <c r="AM5" s="180" t="s">
        <v>219</v>
      </c>
      <c r="AN5" s="180" t="s">
        <v>220</v>
      </c>
      <c r="AO5" s="180" t="s">
        <v>221</v>
      </c>
      <c r="AP5" s="188" t="s">
        <v>223</v>
      </c>
      <c r="AQ5" s="180" t="s">
        <v>222</v>
      </c>
      <c r="AR5" s="180" t="s">
        <v>224</v>
      </c>
      <c r="AS5" s="180" t="s">
        <v>225</v>
      </c>
    </row>
    <row r="6" spans="1:45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v>963441.78164449893</v>
      </c>
      <c r="AM6" s="195">
        <v>976105.25585339277</v>
      </c>
      <c r="AN6" s="195">
        <v>1001463.4480086396</v>
      </c>
      <c r="AO6" s="195">
        <v>1034523.6690195079</v>
      </c>
      <c r="AP6" s="195">
        <v>1045155.1754422635</v>
      </c>
      <c r="AQ6" s="195">
        <v>1064135.5473727642</v>
      </c>
      <c r="AR6" s="195">
        <v>1103095.1063524529</v>
      </c>
      <c r="AS6" s="195">
        <v>1273771.5630667843</v>
      </c>
    </row>
    <row r="7" spans="1:45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v>464734.90355703968</v>
      </c>
      <c r="AM7" s="196">
        <v>470198.79138197622</v>
      </c>
      <c r="AN7" s="196">
        <v>479407.96926154557</v>
      </c>
      <c r="AO7" s="196">
        <v>496282.69469957601</v>
      </c>
      <c r="AP7" s="196">
        <v>500025.5749167219</v>
      </c>
      <c r="AQ7" s="196">
        <v>510542.65766659542</v>
      </c>
      <c r="AR7" s="196">
        <v>514015.57674129662</v>
      </c>
      <c r="AS7" s="196">
        <v>521352.88628967229</v>
      </c>
    </row>
    <row r="8" spans="1:45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v>346795.02165784856</v>
      </c>
      <c r="AM8" s="196">
        <v>351806.92772973364</v>
      </c>
      <c r="AN8" s="196">
        <v>356193.16090669081</v>
      </c>
      <c r="AO8" s="196">
        <v>368133.10881296865</v>
      </c>
      <c r="AP8" s="196">
        <v>371463.64095707471</v>
      </c>
      <c r="AQ8" s="196">
        <v>379703.8726563995</v>
      </c>
      <c r="AR8" s="196">
        <v>383748.95782341593</v>
      </c>
      <c r="AS8" s="196">
        <v>389641.51631709893</v>
      </c>
    </row>
    <row r="9" spans="1:45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346795.02165784856</v>
      </c>
      <c r="AM9" s="196">
        <v>351806.92772973364</v>
      </c>
      <c r="AN9" s="196">
        <v>356193.16090669081</v>
      </c>
      <c r="AO9" s="196">
        <v>368133.10881296865</v>
      </c>
      <c r="AP9" s="196">
        <v>371463.64095707471</v>
      </c>
      <c r="AQ9" s="196">
        <v>379703.8726563995</v>
      </c>
      <c r="AR9" s="196">
        <v>383748.95782341593</v>
      </c>
      <c r="AS9" s="196">
        <v>389641.51631709893</v>
      </c>
    </row>
    <row r="10" spans="1:45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  <c r="AM10" s="197">
        <v>0</v>
      </c>
      <c r="AN10" s="197">
        <v>0</v>
      </c>
      <c r="AO10" s="197">
        <v>0</v>
      </c>
      <c r="AP10" s="197">
        <v>0</v>
      </c>
      <c r="AQ10" s="197">
        <v>0</v>
      </c>
      <c r="AR10" s="197">
        <v>0</v>
      </c>
      <c r="AS10" s="197">
        <v>0</v>
      </c>
    </row>
    <row r="11" spans="1:45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  <c r="AM11" s="196">
        <v>45762.185784711321</v>
      </c>
      <c r="AN11" s="196">
        <v>46987.501264828898</v>
      </c>
      <c r="AO11" s="196">
        <v>48185.780270222938</v>
      </c>
      <c r="AP11" s="196">
        <v>47586.23747730186</v>
      </c>
      <c r="AQ11" s="196">
        <v>48210.762968601957</v>
      </c>
      <c r="AR11" s="196">
        <v>47389.867398289098</v>
      </c>
      <c r="AS11" s="196">
        <v>47037.621921989412</v>
      </c>
    </row>
    <row r="12" spans="1:45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  <c r="AM12" s="196">
        <v>72629.677867531267</v>
      </c>
      <c r="AN12" s="196">
        <v>76227.307090025832</v>
      </c>
      <c r="AO12" s="196">
        <v>79963.80561638443</v>
      </c>
      <c r="AP12" s="196">
        <v>80975.696482345316</v>
      </c>
      <c r="AQ12" s="196">
        <v>82628.022041593984</v>
      </c>
      <c r="AR12" s="196">
        <v>82876.751519591591</v>
      </c>
      <c r="AS12" s="196">
        <v>84673.748050583948</v>
      </c>
    </row>
    <row r="13" spans="1:45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v>224260.62697325076</v>
      </c>
      <c r="AM13" s="196">
        <v>230163.14263269104</v>
      </c>
      <c r="AN13" s="196">
        <v>241475.86654534756</v>
      </c>
      <c r="AO13" s="196">
        <v>252371.68255265121</v>
      </c>
      <c r="AP13" s="196">
        <v>255555.92713819799</v>
      </c>
      <c r="AQ13" s="196">
        <v>261231.17631833506</v>
      </c>
      <c r="AR13" s="196">
        <v>300460.4233986566</v>
      </c>
      <c r="AS13" s="196">
        <v>310416.26199642592</v>
      </c>
    </row>
    <row r="14" spans="1:45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  <c r="AM14" s="196">
        <v>117241.77973456905</v>
      </c>
      <c r="AN14" s="196">
        <v>120736.62488599354</v>
      </c>
      <c r="AO14" s="196">
        <v>124688.73777621568</v>
      </c>
      <c r="AP14" s="196">
        <v>124293.65787611404</v>
      </c>
      <c r="AQ14" s="196">
        <v>125000.74676802907</v>
      </c>
      <c r="AR14" s="196">
        <v>134235.30346240001</v>
      </c>
      <c r="AS14" s="196">
        <v>133545.10996390061</v>
      </c>
    </row>
    <row r="15" spans="1:45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  <c r="AM15" s="197">
        <v>0</v>
      </c>
      <c r="AN15" s="197">
        <v>0</v>
      </c>
      <c r="AO15" s="197">
        <v>0</v>
      </c>
      <c r="AP15" s="197">
        <v>0</v>
      </c>
      <c r="AQ15" s="197">
        <v>0</v>
      </c>
      <c r="AR15" s="197">
        <v>0</v>
      </c>
      <c r="AS15" s="197">
        <v>0</v>
      </c>
    </row>
    <row r="16" spans="1:45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  <c r="AM16" s="197">
        <v>0</v>
      </c>
      <c r="AN16" s="197">
        <v>0</v>
      </c>
      <c r="AO16" s="197">
        <v>0</v>
      </c>
      <c r="AP16" s="197">
        <v>0</v>
      </c>
      <c r="AQ16" s="197">
        <v>0</v>
      </c>
      <c r="AR16" s="197">
        <v>0</v>
      </c>
      <c r="AS16" s="197">
        <v>0</v>
      </c>
    </row>
    <row r="17" spans="1:45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  <c r="AM17" s="196">
        <v>112921.362898122</v>
      </c>
      <c r="AN17" s="196">
        <v>120739.24165935403</v>
      </c>
      <c r="AO17" s="196">
        <v>127682.94477643554</v>
      </c>
      <c r="AP17" s="196">
        <v>131262.26926208395</v>
      </c>
      <c r="AQ17" s="196">
        <v>136230.42955030597</v>
      </c>
      <c r="AR17" s="196">
        <v>166225.11993625658</v>
      </c>
      <c r="AS17" s="196">
        <v>176871.15203252531</v>
      </c>
    </row>
    <row r="18" spans="1:45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v>56515.943143782213</v>
      </c>
      <c r="AM18" s="196">
        <v>57240.857448860086</v>
      </c>
      <c r="AN18" s="196">
        <v>58541.087290807402</v>
      </c>
      <c r="AO18" s="196">
        <v>60034.006768652085</v>
      </c>
      <c r="AP18" s="196">
        <v>65488.721014619965</v>
      </c>
      <c r="AQ18" s="196">
        <v>66316.520381201321</v>
      </c>
      <c r="AR18" s="196">
        <v>65536.52163364616</v>
      </c>
      <c r="AS18" s="196">
        <v>65138.372277867777</v>
      </c>
    </row>
    <row r="19" spans="1:45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  <c r="AM19" s="197">
        <v>0</v>
      </c>
      <c r="AN19" s="197">
        <v>0</v>
      </c>
      <c r="AO19" s="197">
        <v>0</v>
      </c>
      <c r="AP19" s="197">
        <v>0</v>
      </c>
      <c r="AQ19" s="197">
        <v>0</v>
      </c>
      <c r="AR19" s="197">
        <v>0</v>
      </c>
      <c r="AS19" s="197">
        <v>0</v>
      </c>
    </row>
    <row r="20" spans="1:45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  <c r="AM20" s="196">
        <v>57240.857448860086</v>
      </c>
      <c r="AN20" s="196">
        <v>58541.087290807402</v>
      </c>
      <c r="AO20" s="196">
        <v>60034.006768652085</v>
      </c>
      <c r="AP20" s="196">
        <v>65488.721014619965</v>
      </c>
      <c r="AQ20" s="196">
        <v>66316.520381201321</v>
      </c>
      <c r="AR20" s="196">
        <v>65536.52163364616</v>
      </c>
      <c r="AS20" s="196">
        <v>65138.372277867777</v>
      </c>
    </row>
    <row r="21" spans="1:45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v>217930.30797042628</v>
      </c>
      <c r="AM21" s="196">
        <v>218502.46438986537</v>
      </c>
      <c r="AN21" s="196">
        <v>222038.52491093901</v>
      </c>
      <c r="AO21" s="196">
        <v>225835.28499862872</v>
      </c>
      <c r="AP21" s="196">
        <v>224084.95237272361</v>
      </c>
      <c r="AQ21" s="196">
        <v>226045.19300663238</v>
      </c>
      <c r="AR21" s="196">
        <v>223082.58457885362</v>
      </c>
      <c r="AS21" s="196">
        <v>376864.04250281828</v>
      </c>
    </row>
    <row r="22" spans="1:45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  <c r="AM22" s="197">
        <v>0</v>
      </c>
      <c r="AN22" s="197">
        <v>0</v>
      </c>
      <c r="AO22" s="197">
        <v>0</v>
      </c>
      <c r="AP22" s="197">
        <v>0</v>
      </c>
      <c r="AQ22" s="197">
        <v>0</v>
      </c>
      <c r="AR22" s="197">
        <v>0</v>
      </c>
      <c r="AS22" s="197">
        <v>0</v>
      </c>
    </row>
    <row r="23" spans="1:45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  <c r="AM23" s="197">
        <v>0</v>
      </c>
      <c r="AN23" s="197">
        <v>0</v>
      </c>
      <c r="AO23" s="197">
        <v>0</v>
      </c>
      <c r="AP23" s="197">
        <v>0</v>
      </c>
      <c r="AQ23" s="197">
        <v>0</v>
      </c>
      <c r="AR23" s="197">
        <v>0</v>
      </c>
      <c r="AS23" s="197">
        <v>0</v>
      </c>
    </row>
    <row r="24" spans="1:45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  <c r="AM24" s="197">
        <v>0</v>
      </c>
      <c r="AN24" s="197">
        <v>0</v>
      </c>
      <c r="AO24" s="197">
        <v>0</v>
      </c>
      <c r="AP24" s="197">
        <v>0</v>
      </c>
      <c r="AQ24" s="197">
        <v>0</v>
      </c>
      <c r="AR24" s="197">
        <v>0</v>
      </c>
      <c r="AS24" s="197">
        <v>0</v>
      </c>
    </row>
    <row r="25" spans="1:45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  <c r="AM25" s="196">
        <v>1620.2398989009855</v>
      </c>
      <c r="AN25" s="196">
        <v>1673.8858661143738</v>
      </c>
      <c r="AO25" s="196">
        <v>1716.5734369959532</v>
      </c>
      <c r="AP25" s="196">
        <v>1717.94227201645</v>
      </c>
      <c r="AQ25" s="196">
        <v>1740.4886803549543</v>
      </c>
      <c r="AR25" s="196">
        <v>1733.2242263929411</v>
      </c>
      <c r="AS25" s="196">
        <v>1720.3412953640607</v>
      </c>
    </row>
    <row r="26" spans="1:45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  <c r="AM26" s="196">
        <v>216882.22449096438</v>
      </c>
      <c r="AN26" s="196">
        <v>220364.63904482464</v>
      </c>
      <c r="AO26" s="196">
        <v>224118.71156163278</v>
      </c>
      <c r="AP26" s="196">
        <v>222367.01010070715</v>
      </c>
      <c r="AQ26" s="196">
        <v>224304.70432627742</v>
      </c>
      <c r="AR26" s="196">
        <v>221349.36035246067</v>
      </c>
      <c r="AS26" s="196">
        <v>375143.7012074542</v>
      </c>
    </row>
    <row r="27" spans="1:45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v>1612.226521086244</v>
      </c>
      <c r="AM27" s="196">
        <v>1626.2037383747108</v>
      </c>
      <c r="AN27" s="196">
        <v>1640.5430076308037</v>
      </c>
      <c r="AO27" s="196">
        <v>1441.3681749938828</v>
      </c>
      <c r="AP27" s="196">
        <v>1451.9373891526966</v>
      </c>
      <c r="AQ27" s="196">
        <v>1468.3350235814348</v>
      </c>
      <c r="AR27" s="196">
        <v>1475.9872680721262</v>
      </c>
      <c r="AS27" s="196">
        <v>1482.0458059856574</v>
      </c>
    </row>
    <row r="28" spans="1:45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  <c r="AM28" s="197">
        <v>0</v>
      </c>
      <c r="AN28" s="197">
        <v>0</v>
      </c>
      <c r="AO28" s="197">
        <v>0</v>
      </c>
      <c r="AP28" s="197">
        <v>0</v>
      </c>
      <c r="AQ28" s="197">
        <v>0</v>
      </c>
      <c r="AR28" s="197">
        <v>0</v>
      </c>
      <c r="AS28" s="197">
        <v>0</v>
      </c>
    </row>
    <row r="29" spans="1:45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  <c r="AM29" s="197">
        <v>0</v>
      </c>
      <c r="AN29" s="197">
        <v>0</v>
      </c>
      <c r="AO29" s="197">
        <v>0</v>
      </c>
      <c r="AP29" s="197">
        <v>0</v>
      </c>
      <c r="AQ29" s="197">
        <v>0</v>
      </c>
      <c r="AR29" s="197">
        <v>0</v>
      </c>
      <c r="AS29" s="197">
        <v>0</v>
      </c>
    </row>
    <row r="30" spans="1:45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  <c r="AM30" s="197">
        <v>0</v>
      </c>
      <c r="AN30" s="197">
        <v>0</v>
      </c>
      <c r="AO30" s="197">
        <v>0</v>
      </c>
      <c r="AP30" s="197">
        <v>0</v>
      </c>
      <c r="AQ30" s="197">
        <v>0</v>
      </c>
      <c r="AR30" s="197">
        <v>0</v>
      </c>
      <c r="AS30" s="197">
        <v>0</v>
      </c>
    </row>
    <row r="31" spans="1:45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v>1612.226521086244</v>
      </c>
      <c r="AM31" s="196">
        <v>1626.2037383747108</v>
      </c>
      <c r="AN31" s="196">
        <v>1640.5430076308037</v>
      </c>
      <c r="AO31" s="196">
        <v>1441.3681749938828</v>
      </c>
      <c r="AP31" s="196">
        <v>1451.9373891526966</v>
      </c>
      <c r="AQ31" s="196">
        <v>1468.3350235814348</v>
      </c>
      <c r="AR31" s="196">
        <v>1475.9872680721262</v>
      </c>
      <c r="AS31" s="196">
        <v>1482.0458059856574</v>
      </c>
    </row>
    <row r="32" spans="1:45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  <c r="AM32" s="197">
        <v>0</v>
      </c>
      <c r="AN32" s="197">
        <v>0</v>
      </c>
      <c r="AO32" s="197">
        <v>0</v>
      </c>
      <c r="AP32" s="197">
        <v>0</v>
      </c>
      <c r="AQ32" s="197">
        <v>0</v>
      </c>
      <c r="AR32" s="197">
        <v>0</v>
      </c>
      <c r="AS32" s="197">
        <v>0</v>
      </c>
    </row>
    <row r="33" spans="1:45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  <c r="AM33" s="197">
        <v>0</v>
      </c>
      <c r="AN33" s="197">
        <v>0</v>
      </c>
      <c r="AO33" s="197">
        <v>0</v>
      </c>
      <c r="AP33" s="197">
        <v>0</v>
      </c>
      <c r="AQ33" s="197">
        <v>0</v>
      </c>
      <c r="AR33" s="197">
        <v>0</v>
      </c>
      <c r="AS33" s="197">
        <v>0</v>
      </c>
    </row>
    <row r="34" spans="1:45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  <c r="AO34" s="39">
        <v>1441.3681749938828</v>
      </c>
      <c r="AP34" s="39">
        <v>1451.9373891526966</v>
      </c>
      <c r="AQ34" s="39">
        <v>1468.3350235814348</v>
      </c>
      <c r="AR34" s="39">
        <v>1475.9872680721262</v>
      </c>
      <c r="AS34" s="39">
        <v>1482.0458059856574</v>
      </c>
    </row>
    <row r="35" spans="1:45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  <c r="AR35" s="187">
        <v>0</v>
      </c>
      <c r="AS35" s="187">
        <v>0</v>
      </c>
    </row>
    <row r="36" spans="1:45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163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163">
        <f t="shared" ref="T36" si="230">+T6+T27</f>
        <v>660662.68398931902</v>
      </c>
      <c r="U36" s="163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163">
        <f t="shared" si="236"/>
        <v>778292.42664076912</v>
      </c>
      <c r="AD36" s="163">
        <f t="shared" si="236"/>
        <v>795087.78754627879</v>
      </c>
      <c r="AE36" s="163">
        <f t="shared" si="236"/>
        <v>801839.63967773796</v>
      </c>
      <c r="AF36" s="163">
        <f t="shared" si="236"/>
        <v>804250.53327156487</v>
      </c>
      <c r="AG36" s="163">
        <f t="shared" si="236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v>965054.00816558523</v>
      </c>
      <c r="AM36" s="191">
        <v>977731.45959176752</v>
      </c>
      <c r="AN36" s="191">
        <v>1003103.9910162705</v>
      </c>
      <c r="AO36" s="191">
        <v>1035965.0371945018</v>
      </c>
      <c r="AP36" s="191">
        <v>1046607.1128314162</v>
      </c>
      <c r="AQ36" s="191">
        <v>1065603.8823963457</v>
      </c>
      <c r="AR36" s="191">
        <v>1104571.093620525</v>
      </c>
      <c r="AS36" s="191">
        <v>1275253.6088727699</v>
      </c>
    </row>
    <row r="37" spans="1:45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  <c r="AO37" s="189"/>
      <c r="AP37" s="189"/>
      <c r="AQ37" s="189"/>
      <c r="AR37" s="189"/>
      <c r="AS37" s="189"/>
    </row>
    <row r="38" spans="1:45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  <c r="AO39" s="58"/>
      <c r="AP39" s="58"/>
      <c r="AQ39" s="58"/>
      <c r="AR39" s="58"/>
      <c r="AS39" s="58"/>
    </row>
    <row r="40" spans="1:4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5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5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45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5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45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5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45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5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45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45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45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45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45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45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45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45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5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45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45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45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45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45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45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45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45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45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45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45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45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45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45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45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45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45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45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45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45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31"/>
  <sheetViews>
    <sheetView workbookViewId="0">
      <pane xSplit="1" ySplit="5" topLeftCell="R27" activePane="bottomRight" state="frozen"/>
      <selection pane="topRight" activeCell="B1" sqref="B1"/>
      <selection pane="bottomLeft" activeCell="A6" sqref="A6"/>
      <selection pane="bottomRight" activeCell="W32" sqref="W32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2" width="14.88671875" style="1" customWidth="1"/>
    <col min="23" max="16384" width="14.88671875" style="1"/>
  </cols>
  <sheetData>
    <row r="1" spans="1:22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  <c r="U2" s="168"/>
      <c r="V2" s="168"/>
    </row>
    <row r="3" spans="1:22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  <c r="V3" s="160"/>
    </row>
    <row r="4" spans="1:22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  <c r="U4" s="177"/>
      <c r="V4" s="177"/>
    </row>
    <row r="5" spans="1:22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  <c r="U5" s="181">
        <v>2020</v>
      </c>
      <c r="V5" s="181">
        <v>2021</v>
      </c>
    </row>
    <row r="6" spans="1:22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  <c r="U6" s="195">
        <v>1034523.6690195079</v>
      </c>
      <c r="V6" s="195">
        <v>1273771.5630667843</v>
      </c>
    </row>
    <row r="7" spans="1:22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  <c r="U7" s="196">
        <v>496282.69469957601</v>
      </c>
      <c r="V7" s="196">
        <v>521352.88628967229</v>
      </c>
    </row>
    <row r="8" spans="1:22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  <c r="U8" s="196">
        <v>368133.10881296865</v>
      </c>
      <c r="V8" s="196">
        <v>389641.51631709893</v>
      </c>
    </row>
    <row r="9" spans="1:22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  <c r="U9" s="196">
        <v>368133.10881296865</v>
      </c>
      <c r="V9" s="196">
        <v>389641.51631709893</v>
      </c>
    </row>
    <row r="10" spans="1:22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  <c r="U10" s="197">
        <v>0</v>
      </c>
      <c r="V10" s="197">
        <v>0</v>
      </c>
    </row>
    <row r="11" spans="1:22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  <c r="U11" s="196">
        <v>48185.780270222938</v>
      </c>
      <c r="V11" s="196">
        <v>47037.621921989412</v>
      </c>
    </row>
    <row r="12" spans="1:22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  <c r="U12" s="196">
        <v>79963.80561638443</v>
      </c>
      <c r="V12" s="196">
        <v>84673.748050583948</v>
      </c>
    </row>
    <row r="13" spans="1:22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  <c r="U13" s="196">
        <v>252371.68255265121</v>
      </c>
      <c r="V13" s="196">
        <v>310416.26199642592</v>
      </c>
    </row>
    <row r="14" spans="1:22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  <c r="U14" s="196">
        <v>124688.73777621568</v>
      </c>
      <c r="V14" s="196">
        <v>133545.10996390061</v>
      </c>
    </row>
    <row r="15" spans="1:22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  <c r="U15" s="197">
        <v>0</v>
      </c>
      <c r="V15" s="197">
        <v>0</v>
      </c>
    </row>
    <row r="16" spans="1:22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  <c r="U16" s="197">
        <v>0</v>
      </c>
      <c r="V16" s="197">
        <v>0</v>
      </c>
    </row>
    <row r="17" spans="1:22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  <c r="U17" s="196">
        <v>127682.94477643554</v>
      </c>
      <c r="V17" s="196">
        <v>176871.15203252531</v>
      </c>
    </row>
    <row r="18" spans="1:22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  <c r="U18" s="196">
        <v>60034.006768652085</v>
      </c>
      <c r="V18" s="196">
        <v>65138.372277867777</v>
      </c>
    </row>
    <row r="19" spans="1:22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  <c r="U19" s="197">
        <v>0</v>
      </c>
      <c r="V19" s="197">
        <v>0</v>
      </c>
    </row>
    <row r="20" spans="1:22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  <c r="U20" s="196">
        <v>60034.006768652085</v>
      </c>
      <c r="V20" s="196">
        <v>65138.372277867777</v>
      </c>
    </row>
    <row r="21" spans="1:22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  <c r="U21" s="196">
        <v>225835.28499862872</v>
      </c>
      <c r="V21" s="196">
        <v>376864.04250281828</v>
      </c>
    </row>
    <row r="22" spans="1:22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  <c r="U22" s="197">
        <v>0</v>
      </c>
      <c r="V22" s="197">
        <v>0</v>
      </c>
    </row>
    <row r="23" spans="1:22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  <c r="U23" s="197">
        <v>0</v>
      </c>
      <c r="V23" s="197">
        <v>0</v>
      </c>
    </row>
    <row r="24" spans="1:22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  <c r="U24" s="197">
        <v>0</v>
      </c>
      <c r="V24" s="197">
        <v>0</v>
      </c>
    </row>
    <row r="25" spans="1:22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  <c r="U25" s="196">
        <v>1716.5734369959532</v>
      </c>
      <c r="V25" s="196">
        <v>1720.3412953640607</v>
      </c>
    </row>
    <row r="26" spans="1:22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  <c r="U26" s="196">
        <v>224118.71156163278</v>
      </c>
      <c r="V26" s="196">
        <v>375143.7012074542</v>
      </c>
    </row>
    <row r="27" spans="1:22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  <c r="U27" s="196">
        <v>1441.3681749938828</v>
      </c>
      <c r="V27" s="196">
        <v>1482.0458059856574</v>
      </c>
    </row>
    <row r="28" spans="1:22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  <c r="U28" s="197">
        <v>0</v>
      </c>
      <c r="V28" s="197">
        <v>0</v>
      </c>
    </row>
    <row r="29" spans="1:22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  <c r="U29" s="197">
        <v>0</v>
      </c>
      <c r="V29" s="197">
        <v>0</v>
      </c>
    </row>
    <row r="30" spans="1:22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  <c r="U30" s="197">
        <v>0</v>
      </c>
      <c r="V30" s="197">
        <v>0</v>
      </c>
    </row>
    <row r="31" spans="1:22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  <c r="U31" s="196">
        <v>1441.3681749938828</v>
      </c>
      <c r="V31" s="196">
        <v>1482.0458059856574</v>
      </c>
    </row>
    <row r="32" spans="1:22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  <c r="U32" s="197">
        <v>0</v>
      </c>
      <c r="V32" s="197">
        <v>0</v>
      </c>
    </row>
    <row r="33" spans="1:22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  <c r="U33" s="197">
        <v>0</v>
      </c>
      <c r="V33" s="197">
        <v>0</v>
      </c>
    </row>
    <row r="34" spans="1:22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  <c r="U34" s="39">
        <v>1441.3681749938828</v>
      </c>
      <c r="V34" s="39">
        <v>1482.0458059856574</v>
      </c>
    </row>
    <row r="35" spans="1:22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  <c r="U35" s="187">
        <v>0</v>
      </c>
      <c r="V35" s="187">
        <v>0</v>
      </c>
    </row>
    <row r="36" spans="1:22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  <c r="U36" s="163">
        <v>1035965.0371945018</v>
      </c>
      <c r="V36" s="163">
        <v>1275253.6088727699</v>
      </c>
    </row>
    <row r="37" spans="1:22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  <c r="U37" s="196"/>
      <c r="V37" s="196"/>
    </row>
    <row r="38" spans="1:22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  <c r="U38" s="38"/>
      <c r="V38" s="38"/>
    </row>
    <row r="39" spans="1:22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  <c r="U39" s="58"/>
      <c r="V39" s="58"/>
    </row>
    <row r="40" spans="1:22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  <c r="U42" s="102"/>
      <c r="V42" s="102"/>
    </row>
    <row r="43" spans="1:22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  <c r="U43" s="27" t="s">
        <v>39</v>
      </c>
      <c r="V43" s="27" t="s">
        <v>39</v>
      </c>
    </row>
    <row r="44" spans="1:22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</row>
    <row r="45" spans="1:22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  <c r="U45" s="108"/>
      <c r="V45" s="108"/>
    </row>
    <row r="46" spans="1:22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  <c r="U46" s="111" t="s">
        <v>38</v>
      </c>
      <c r="V46" s="111" t="s">
        <v>38</v>
      </c>
    </row>
    <row r="47" spans="1:22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  <c r="U47" s="24"/>
      <c r="V47" s="24"/>
    </row>
    <row r="48" spans="1:22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  <c r="U48" s="113"/>
      <c r="V48" s="113"/>
    </row>
    <row r="49" spans="1:22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  <c r="U49" s="24"/>
      <c r="V49" s="24"/>
    </row>
    <row r="50" spans="1:22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  <c r="U50" s="24"/>
      <c r="V50" s="24"/>
    </row>
    <row r="51" spans="1:22" ht="15.75" hidden="1" customHeight="1" x14ac:dyDescent="0.25">
      <c r="A51" s="115" t="s">
        <v>2</v>
      </c>
      <c r="B51" s="116">
        <f t="shared" ref="B51:V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U51" si="10">SUM(R53:R55)</f>
        <v>43.868509976374149</v>
      </c>
      <c r="S51" s="118">
        <f t="shared" si="10"/>
        <v>45.660645274901782</v>
      </c>
      <c r="T51" s="118">
        <f t="shared" si="10"/>
        <v>40.588865775789976</v>
      </c>
      <c r="U51" s="118">
        <f t="shared" si="10"/>
        <v>40.18657716583035</v>
      </c>
      <c r="V51" s="118">
        <f t="shared" si="9"/>
        <v>34.242533030357819</v>
      </c>
    </row>
    <row r="52" spans="1:22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V53" si="12">P8/P36*100</f>
        <v>38.668254057801782</v>
      </c>
      <c r="Q53" s="93">
        <f t="shared" si="12"/>
        <v>37.957463412759807</v>
      </c>
      <c r="R53" s="24">
        <f t="shared" ref="R53:U53" si="13">R8/R36*100</f>
        <v>38.124642979035016</v>
      </c>
      <c r="S53" s="24">
        <f t="shared" si="13"/>
        <v>40.240747528112706</v>
      </c>
      <c r="T53" s="24">
        <f t="shared" si="13"/>
        <v>35.822431876572367</v>
      </c>
      <c r="U53" s="24">
        <f t="shared" si="13"/>
        <v>35.535283102787943</v>
      </c>
      <c r="V53" s="24">
        <f t="shared" si="12"/>
        <v>30.554041455449266</v>
      </c>
    </row>
    <row r="54" spans="1:22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V54" si="15">P29/P36*100</f>
        <v>0</v>
      </c>
      <c r="Q54" s="24">
        <f t="shared" si="15"/>
        <v>0</v>
      </c>
      <c r="R54" s="24">
        <f t="shared" ref="R54:U54" si="16">R29/R36*100</f>
        <v>0</v>
      </c>
      <c r="S54" s="24">
        <f t="shared" si="16"/>
        <v>0</v>
      </c>
      <c r="T54" s="24">
        <f t="shared" si="16"/>
        <v>0</v>
      </c>
      <c r="U54" s="24">
        <f t="shared" si="16"/>
        <v>0</v>
      </c>
      <c r="V54" s="24">
        <f t="shared" si="15"/>
        <v>0</v>
      </c>
    </row>
    <row r="55" spans="1:22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V55" si="18">(+P11+P30)/P36*100</f>
        <v>5.9021514679965588</v>
      </c>
      <c r="Q55" s="93">
        <f t="shared" si="18"/>
        <v>5.6535896329743816</v>
      </c>
      <c r="R55" s="24">
        <f t="shared" ref="R55:U55" si="19">(+R11+R30)/R36*100</f>
        <v>5.7438669973391354</v>
      </c>
      <c r="S55" s="24">
        <f t="shared" si="19"/>
        <v>5.419897746789073</v>
      </c>
      <c r="T55" s="24">
        <f t="shared" si="19"/>
        <v>4.7664338992176098</v>
      </c>
      <c r="U55" s="24">
        <f t="shared" si="19"/>
        <v>4.6512940630424087</v>
      </c>
      <c r="V55" s="24">
        <f t="shared" si="18"/>
        <v>3.6884915749085549</v>
      </c>
    </row>
    <row r="56" spans="1:22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  <c r="U56" s="24"/>
      <c r="V56" s="24"/>
    </row>
    <row r="57" spans="1:22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ht="15.75" hidden="1" customHeight="1" x14ac:dyDescent="0.25">
      <c r="A58" s="115" t="s">
        <v>4</v>
      </c>
      <c r="B58" s="116" t="e">
        <f t="shared" ref="B58:V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ref="T58" si="22">SUM(T60:T63)</f>
        <v>22.878917196989455</v>
      </c>
      <c r="U58" s="118">
        <f t="shared" ref="U58" si="23">SUM(U60:U63)</f>
        <v>24.50015604918449</v>
      </c>
      <c r="V58" s="118">
        <f t="shared" si="20"/>
        <v>24.457747512520797</v>
      </c>
    </row>
    <row r="59" spans="1:22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.75" hidden="1" customHeight="1" x14ac:dyDescent="0.25">
      <c r="A60" s="104" t="s">
        <v>5</v>
      </c>
      <c r="B60" s="119">
        <f t="shared" ref="B60:L60" si="24">(+B14+B32)/B36*100</f>
        <v>16.079379495778376</v>
      </c>
      <c r="C60" s="93">
        <f t="shared" si="24"/>
        <v>16.381289373452471</v>
      </c>
      <c r="D60" s="93">
        <f t="shared" si="24"/>
        <v>16.257296458007424</v>
      </c>
      <c r="E60" s="93">
        <f t="shared" si="24"/>
        <v>15.926691918743256</v>
      </c>
      <c r="F60" s="93">
        <f t="shared" si="24"/>
        <v>15.077348080502684</v>
      </c>
      <c r="G60" s="93">
        <f t="shared" si="24"/>
        <v>15.283531413344271</v>
      </c>
      <c r="H60" s="93">
        <f t="shared" si="24"/>
        <v>15.547157518234705</v>
      </c>
      <c r="I60" s="93">
        <f t="shared" si="24"/>
        <v>15.595526565561105</v>
      </c>
      <c r="J60" s="93">
        <f t="shared" si="24"/>
        <v>18.058201755635988</v>
      </c>
      <c r="K60" s="93">
        <f t="shared" si="24"/>
        <v>12.836718756868889</v>
      </c>
      <c r="L60" s="93">
        <f t="shared" si="24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V60" si="25">(+P14+P32)/P36*100</f>
        <v>11.536347829334527</v>
      </c>
      <c r="Q60" s="93">
        <f t="shared" si="25"/>
        <v>11.7226650442433</v>
      </c>
      <c r="R60" s="24">
        <f t="shared" ref="R60:U60" si="26">(+R14+R32)/R36*100</f>
        <v>12.288760206843824</v>
      </c>
      <c r="S60" s="24">
        <f t="shared" si="26"/>
        <v>12.438125640922335</v>
      </c>
      <c r="T60" s="24">
        <f t="shared" si="26"/>
        <v>12.054396743155975</v>
      </c>
      <c r="U60" s="24">
        <f t="shared" si="26"/>
        <v>12.035998638900537</v>
      </c>
      <c r="V60" s="24">
        <f t="shared" si="25"/>
        <v>10.47204328885959</v>
      </c>
    </row>
    <row r="61" spans="1:22" ht="18" hidden="1" customHeight="1" x14ac:dyDescent="0.25">
      <c r="A61" s="104" t="s">
        <v>6</v>
      </c>
      <c r="B61" s="119" t="e">
        <f t="shared" ref="B61:L61" si="27">(+B15+B33)/B36*100</f>
        <v>#VALUE!</v>
      </c>
      <c r="C61" s="93" t="e">
        <f t="shared" si="27"/>
        <v>#VALUE!</v>
      </c>
      <c r="D61" s="93" t="e">
        <f t="shared" si="27"/>
        <v>#VALUE!</v>
      </c>
      <c r="E61" s="93" t="e">
        <f t="shared" si="27"/>
        <v>#VALUE!</v>
      </c>
      <c r="F61" s="93" t="e">
        <f t="shared" si="27"/>
        <v>#VALUE!</v>
      </c>
      <c r="G61" s="93" t="e">
        <f t="shared" si="27"/>
        <v>#VALUE!</v>
      </c>
      <c r="H61" s="93">
        <f t="shared" si="27"/>
        <v>1.5339198616334018</v>
      </c>
      <c r="I61" s="93">
        <f t="shared" si="27"/>
        <v>1.5291475170326565</v>
      </c>
      <c r="J61" s="93">
        <f t="shared" si="27"/>
        <v>0.6575975432496366</v>
      </c>
      <c r="K61" s="93">
        <f t="shared" si="27"/>
        <v>0</v>
      </c>
      <c r="L61" s="93">
        <f t="shared" si="27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V61" si="28">(+P15+P33)/P36*100</f>
        <v>0</v>
      </c>
      <c r="Q61" s="93">
        <f t="shared" si="28"/>
        <v>0</v>
      </c>
      <c r="R61" s="24">
        <f t="shared" ref="R61:U61" si="29">(+R15+R33)/R36*100</f>
        <v>0</v>
      </c>
      <c r="S61" s="24">
        <f t="shared" si="29"/>
        <v>0</v>
      </c>
      <c r="T61" s="24">
        <f t="shared" si="29"/>
        <v>0</v>
      </c>
      <c r="U61" s="24">
        <f t="shared" si="29"/>
        <v>0</v>
      </c>
      <c r="V61" s="24">
        <f t="shared" si="28"/>
        <v>0</v>
      </c>
    </row>
    <row r="62" spans="1:22" ht="15.75" hidden="1" customHeight="1" x14ac:dyDescent="0.25">
      <c r="A62" s="104" t="s">
        <v>107</v>
      </c>
      <c r="B62" s="119">
        <f t="shared" ref="B62:L62" si="30">(+B16+B34)/B36*100</f>
        <v>1.5737987607509687</v>
      </c>
      <c r="C62" s="93">
        <f t="shared" si="30"/>
        <v>1.6417593320005703</v>
      </c>
      <c r="D62" s="93">
        <f t="shared" si="30"/>
        <v>1.508987776973546</v>
      </c>
      <c r="E62" s="93">
        <f t="shared" si="30"/>
        <v>1.369949278846434</v>
      </c>
      <c r="F62" s="93">
        <f t="shared" si="30"/>
        <v>1.2344824993058345</v>
      </c>
      <c r="G62" s="93">
        <f t="shared" si="30"/>
        <v>1.2182750469890804</v>
      </c>
      <c r="H62" s="93">
        <f t="shared" si="30"/>
        <v>1.1494222833886121</v>
      </c>
      <c r="I62" s="93">
        <f t="shared" si="30"/>
        <v>1.128550205343432</v>
      </c>
      <c r="J62" s="93">
        <f t="shared" si="30"/>
        <v>3.0676425741727704</v>
      </c>
      <c r="K62" s="93">
        <f t="shared" si="30"/>
        <v>2.1737480318462605</v>
      </c>
      <c r="L62" s="93">
        <f t="shared" si="30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V62" si="31">(+P16+P34)/P36*100</f>
        <v>0.32541730222637555</v>
      </c>
      <c r="Q62" s="93">
        <f t="shared" si="31"/>
        <v>0.29644302050986954</v>
      </c>
      <c r="R62" s="24">
        <f t="shared" ref="R62:U62" si="32">(+R16+R34)/R36*100</f>
        <v>0.2579943140984074</v>
      </c>
      <c r="S62" s="24">
        <f t="shared" si="32"/>
        <v>0.22897267465607432</v>
      </c>
      <c r="T62" s="24">
        <f t="shared" si="32"/>
        <v>0.16844745245776754</v>
      </c>
      <c r="U62" s="24">
        <f t="shared" si="32"/>
        <v>0.13913289766006523</v>
      </c>
      <c r="V62" s="24">
        <f t="shared" si="31"/>
        <v>0.11621577039061873</v>
      </c>
    </row>
    <row r="63" spans="1:22" ht="15.75" hidden="1" customHeight="1" x14ac:dyDescent="0.25">
      <c r="A63" s="104" t="s">
        <v>108</v>
      </c>
      <c r="B63" s="119">
        <f t="shared" ref="B63:L63" si="33">(+B17+B35)/B36*100</f>
        <v>8.3184395150341643</v>
      </c>
      <c r="C63" s="93">
        <f t="shared" si="33"/>
        <v>8.1955116127068077</v>
      </c>
      <c r="D63" s="93">
        <f t="shared" si="33"/>
        <v>8.093683602232133</v>
      </c>
      <c r="E63" s="93">
        <f t="shared" si="33"/>
        <v>7.3558191923510856</v>
      </c>
      <c r="F63" s="93">
        <f t="shared" si="33"/>
        <v>7.1325307361243953</v>
      </c>
      <c r="G63" s="93">
        <f t="shared" si="33"/>
        <v>7.1250969017859749</v>
      </c>
      <c r="H63" s="93">
        <f t="shared" si="33"/>
        <v>7.1083213092766817</v>
      </c>
      <c r="I63" s="93">
        <f t="shared" si="33"/>
        <v>6.4864786608523977</v>
      </c>
      <c r="J63" s="93">
        <f t="shared" si="33"/>
        <v>6.9019152392624061</v>
      </c>
      <c r="K63" s="93">
        <f t="shared" si="33"/>
        <v>3.3395200378239771</v>
      </c>
      <c r="L63" s="93">
        <f t="shared" si="33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V63" si="34">(+P17+P35)/P36*100</f>
        <v>6.2486054887828004</v>
      </c>
      <c r="Q63" s="93">
        <f t="shared" si="34"/>
        <v>6.2657773752031618</v>
      </c>
      <c r="R63" s="24">
        <f t="shared" ref="R63:U63" si="35">(+R17+R35)/R36*100</f>
        <v>5.8510796458710699</v>
      </c>
      <c r="S63" s="24">
        <f t="shared" si="35"/>
        <v>6.1950243378575163</v>
      </c>
      <c r="T63" s="24">
        <f t="shared" si="35"/>
        <v>10.656073001375713</v>
      </c>
      <c r="U63" s="24">
        <f t="shared" si="35"/>
        <v>12.325024512623889</v>
      </c>
      <c r="V63" s="24">
        <f t="shared" si="34"/>
        <v>13.86948845327059</v>
      </c>
    </row>
    <row r="64" spans="1:22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ht="15.75" hidden="1" customHeight="1" x14ac:dyDescent="0.25">
      <c r="A65" s="115" t="s">
        <v>7</v>
      </c>
      <c r="B65" s="116">
        <f t="shared" ref="B65:V65" si="36">SUM(B67:B68)</f>
        <v>12.424530252285845</v>
      </c>
      <c r="C65" s="117">
        <f t="shared" si="36"/>
        <v>12.070896165858706</v>
      </c>
      <c r="D65" s="117">
        <f t="shared" si="36"/>
        <v>11.762568878563588</v>
      </c>
      <c r="E65" s="117">
        <f t="shared" si="36"/>
        <v>11.941041932500713</v>
      </c>
      <c r="F65" s="117">
        <f t="shared" si="36"/>
        <v>12.589028386244205</v>
      </c>
      <c r="G65" s="117">
        <f t="shared" si="36"/>
        <v>13.139629032713339</v>
      </c>
      <c r="H65" s="117">
        <f t="shared" si="36"/>
        <v>13.510736191108146</v>
      </c>
      <c r="I65" s="117">
        <f t="shared" si="36"/>
        <v>13.687389450206144</v>
      </c>
      <c r="J65" s="117">
        <f t="shared" si="36"/>
        <v>8.710491065066833</v>
      </c>
      <c r="K65" s="117">
        <f t="shared" si="36"/>
        <v>9.5929723255348911</v>
      </c>
      <c r="L65" s="117">
        <f t="shared" si="36"/>
        <v>10.783110090663156</v>
      </c>
      <c r="M65" s="117">
        <f t="shared" si="36"/>
        <v>9.6034225446470867</v>
      </c>
      <c r="N65" s="117">
        <f t="shared" si="36"/>
        <v>9.389590404719474</v>
      </c>
      <c r="O65" s="117">
        <f t="shared" si="36"/>
        <v>8.2578501303411187</v>
      </c>
      <c r="P65" s="117">
        <f t="shared" si="36"/>
        <v>7.6278250440857649</v>
      </c>
      <c r="Q65" s="117">
        <f t="shared" si="36"/>
        <v>7.254998935186328</v>
      </c>
      <c r="R65" s="118">
        <f t="shared" ref="R65" si="37">SUM(R67:R68)</f>
        <v>7.2971549257561135</v>
      </c>
      <c r="S65" s="118">
        <f t="shared" ref="S65" si="38">SUM(S67:S68)</f>
        <v>6.8584640494515039</v>
      </c>
      <c r="T65" s="118">
        <f t="shared" ref="T65" si="39">SUM(T67:T68)</f>
        <v>5.993959194627883</v>
      </c>
      <c r="U65" s="118">
        <f t="shared" ref="U65" si="40">SUM(U67:U68)</f>
        <v>5.7949838665627409</v>
      </c>
      <c r="V65" s="118">
        <f t="shared" si="36"/>
        <v>5.1078759412761272</v>
      </c>
    </row>
    <row r="66" spans="1:22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ht="18" hidden="1" customHeight="1" x14ac:dyDescent="0.25">
      <c r="A67" s="104" t="s">
        <v>8</v>
      </c>
      <c r="B67" s="119">
        <f t="shared" ref="B67:L67" si="41">B19/B36*100</f>
        <v>7.4761493377256505</v>
      </c>
      <c r="C67" s="93">
        <f t="shared" si="41"/>
        <v>7.0167617271413087</v>
      </c>
      <c r="D67" s="93">
        <f t="shared" si="41"/>
        <v>6.4893530084755655</v>
      </c>
      <c r="E67" s="93">
        <f t="shared" si="41"/>
        <v>6.2495768320966478</v>
      </c>
      <c r="F67" s="93">
        <f t="shared" si="41"/>
        <v>6.1186387406287608</v>
      </c>
      <c r="G67" s="93">
        <f t="shared" si="41"/>
        <v>5.9075001795598823</v>
      </c>
      <c r="H67" s="93">
        <f t="shared" si="41"/>
        <v>5.7587935469690876</v>
      </c>
      <c r="I67" s="93">
        <f t="shared" si="41"/>
        <v>5.7297686303707245</v>
      </c>
      <c r="J67" s="93">
        <f t="shared" si="41"/>
        <v>0</v>
      </c>
      <c r="K67" s="93">
        <f t="shared" si="41"/>
        <v>0</v>
      </c>
      <c r="L67" s="93">
        <f t="shared" si="41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V67" si="42">P19/P36*100</f>
        <v>0</v>
      </c>
      <c r="Q67" s="93">
        <f t="shared" si="42"/>
        <v>0</v>
      </c>
      <c r="R67" s="24">
        <f t="shared" ref="R67:U67" si="43">R19/R36*100</f>
        <v>0</v>
      </c>
      <c r="S67" s="24">
        <f t="shared" si="43"/>
        <v>0</v>
      </c>
      <c r="T67" s="24">
        <f t="shared" si="43"/>
        <v>0</v>
      </c>
      <c r="U67" s="24">
        <f t="shared" si="43"/>
        <v>0</v>
      </c>
      <c r="V67" s="24">
        <f t="shared" si="42"/>
        <v>0</v>
      </c>
    </row>
    <row r="68" spans="1:22" ht="15.75" hidden="1" customHeight="1" x14ac:dyDescent="0.25">
      <c r="A68" s="104" t="s">
        <v>109</v>
      </c>
      <c r="B68" s="119">
        <f t="shared" ref="B68:L68" si="44">B20/B36*100</f>
        <v>4.9483809145601931</v>
      </c>
      <c r="C68" s="93">
        <f t="shared" si="44"/>
        <v>5.054134438717397</v>
      </c>
      <c r="D68" s="93">
        <f t="shared" si="44"/>
        <v>5.2732158700880234</v>
      </c>
      <c r="E68" s="93">
        <f t="shared" si="44"/>
        <v>5.6914651004040664</v>
      </c>
      <c r="F68" s="93">
        <f t="shared" si="44"/>
        <v>6.4703896456154446</v>
      </c>
      <c r="G68" s="93">
        <f t="shared" si="44"/>
        <v>7.2321288531534567</v>
      </c>
      <c r="H68" s="93">
        <f t="shared" si="44"/>
        <v>7.7519426441390582</v>
      </c>
      <c r="I68" s="93">
        <f t="shared" si="44"/>
        <v>7.9576208198354204</v>
      </c>
      <c r="J68" s="93">
        <f t="shared" si="44"/>
        <v>8.710491065066833</v>
      </c>
      <c r="K68" s="93">
        <f t="shared" si="44"/>
        <v>9.5929723255348911</v>
      </c>
      <c r="L68" s="93">
        <f t="shared" si="44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V68" si="45">P20/P36*100</f>
        <v>7.6278250440857649</v>
      </c>
      <c r="Q68" s="93">
        <f t="shared" si="45"/>
        <v>7.254998935186328</v>
      </c>
      <c r="R68" s="24">
        <f t="shared" ref="R68:U68" si="46">R20/R36*100</f>
        <v>7.2971549257561135</v>
      </c>
      <c r="S68" s="24">
        <f t="shared" si="46"/>
        <v>6.8584640494515039</v>
      </c>
      <c r="T68" s="24">
        <f t="shared" si="46"/>
        <v>5.993959194627883</v>
      </c>
      <c r="U68" s="24">
        <f t="shared" si="46"/>
        <v>5.7949838665627409</v>
      </c>
      <c r="V68" s="24">
        <f t="shared" si="45"/>
        <v>5.1078759412761272</v>
      </c>
    </row>
    <row r="69" spans="1:22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ht="15.75" hidden="1" customHeight="1" x14ac:dyDescent="0.25">
      <c r="A70" s="115" t="s">
        <v>9</v>
      </c>
      <c r="B70" s="116">
        <f t="shared" ref="B70:V70" si="47">SUM(B72:B76)</f>
        <v>28.583287879957169</v>
      </c>
      <c r="C70" s="117">
        <f t="shared" si="47"/>
        <v>29.6180932124905</v>
      </c>
      <c r="D70" s="117">
        <f t="shared" si="47"/>
        <v>31.300221520465108</v>
      </c>
      <c r="E70" s="117">
        <f t="shared" si="47"/>
        <v>32.243168209301601</v>
      </c>
      <c r="F70" s="117">
        <f t="shared" si="47"/>
        <v>33.263378441263285</v>
      </c>
      <c r="G70" s="117">
        <f t="shared" si="47"/>
        <v>31.699694656521949</v>
      </c>
      <c r="H70" s="117">
        <f t="shared" si="47"/>
        <v>30.913954186710747</v>
      </c>
      <c r="I70" s="117">
        <f t="shared" si="47"/>
        <v>31.245767585955392</v>
      </c>
      <c r="J70" s="117">
        <f t="shared" si="47"/>
        <v>28.043363638954599</v>
      </c>
      <c r="K70" s="117">
        <f t="shared" si="47"/>
        <v>31.828229794854042</v>
      </c>
      <c r="L70" s="117">
        <f t="shared" si="47"/>
        <v>32.047372820241478</v>
      </c>
      <c r="M70" s="117">
        <f t="shared" si="47"/>
        <v>31.169589881430838</v>
      </c>
      <c r="N70" s="117">
        <f t="shared" si="47"/>
        <v>30.682602282150729</v>
      </c>
      <c r="O70" s="117">
        <f t="shared" si="47"/>
        <v>28.957919199932785</v>
      </c>
      <c r="P70" s="117">
        <f t="shared" si="47"/>
        <v>27.071639513620624</v>
      </c>
      <c r="Q70" s="117">
        <f t="shared" si="47"/>
        <v>28.504531556199336</v>
      </c>
      <c r="R70" s="118">
        <f t="shared" ref="R70" si="48">SUM(R72:R76)</f>
        <v>28.039561073564855</v>
      </c>
      <c r="S70" s="118">
        <f t="shared" ref="S70" si="49">SUM(S72:S76)</f>
        <v>26.426128797532549</v>
      </c>
      <c r="T70" s="118">
        <f t="shared" ref="T70" si="50">SUM(T72:T76)</f>
        <v>22.942587732216431</v>
      </c>
      <c r="U70" s="118">
        <f t="shared" ref="U70" si="51">SUM(U72:U76)</f>
        <v>21.799508370496127</v>
      </c>
      <c r="V70" s="118">
        <f t="shared" si="47"/>
        <v>29.55208594437449</v>
      </c>
    </row>
    <row r="71" spans="1:22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ht="18" hidden="1" customHeight="1" x14ac:dyDescent="0.25">
      <c r="A72" s="104" t="s">
        <v>10</v>
      </c>
      <c r="B72" s="119">
        <f t="shared" ref="B72:L72" si="52">B22/B36*100</f>
        <v>17.529962573847293</v>
      </c>
      <c r="C72" s="93">
        <f t="shared" si="52"/>
        <v>16.780734978209544</v>
      </c>
      <c r="D72" s="93">
        <f t="shared" si="52"/>
        <v>16.251590627845619</v>
      </c>
      <c r="E72" s="93">
        <f t="shared" si="52"/>
        <v>16.050553635669978</v>
      </c>
      <c r="F72" s="93">
        <f t="shared" si="52"/>
        <v>16.080096463353186</v>
      </c>
      <c r="G72" s="93">
        <f t="shared" si="52"/>
        <v>14.402690868308285</v>
      </c>
      <c r="H72" s="93">
        <f t="shared" si="52"/>
        <v>14.283736462645798</v>
      </c>
      <c r="I72" s="93">
        <f t="shared" si="52"/>
        <v>13.963391635467925</v>
      </c>
      <c r="J72" s="93">
        <f t="shared" si="52"/>
        <v>4.9304407615356114</v>
      </c>
      <c r="K72" s="93">
        <f t="shared" si="52"/>
        <v>5.2150613276024522</v>
      </c>
      <c r="L72" s="93">
        <f t="shared" si="52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V72" si="53">P22/P36*100</f>
        <v>0</v>
      </c>
      <c r="Q72" s="93">
        <f t="shared" si="53"/>
        <v>0</v>
      </c>
      <c r="R72" s="24">
        <f t="shared" ref="R72:U72" si="54">R22/R36*100</f>
        <v>0</v>
      </c>
      <c r="S72" s="24">
        <f t="shared" si="54"/>
        <v>0</v>
      </c>
      <c r="T72" s="24">
        <f t="shared" si="54"/>
        <v>0</v>
      </c>
      <c r="U72" s="24">
        <f t="shared" si="54"/>
        <v>0</v>
      </c>
      <c r="V72" s="24">
        <f t="shared" si="53"/>
        <v>0</v>
      </c>
    </row>
    <row r="73" spans="1:22" ht="18" hidden="1" customHeight="1" x14ac:dyDescent="0.25">
      <c r="A73" s="104" t="s">
        <v>11</v>
      </c>
      <c r="B73" s="119">
        <f t="shared" ref="B73:L73" si="55">B23/B36*100</f>
        <v>0.80555619645542087</v>
      </c>
      <c r="C73" s="93">
        <f t="shared" si="55"/>
        <v>0.75115019980796283</v>
      </c>
      <c r="D73" s="93">
        <f t="shared" si="55"/>
        <v>0.68839162716850733</v>
      </c>
      <c r="E73" s="93">
        <f t="shared" si="55"/>
        <v>0.65658508938437987</v>
      </c>
      <c r="F73" s="93">
        <f t="shared" si="55"/>
        <v>0.64266587994528968</v>
      </c>
      <c r="G73" s="93">
        <f t="shared" si="55"/>
        <v>0.61268646734627963</v>
      </c>
      <c r="H73" s="93">
        <f t="shared" si="55"/>
        <v>0.58317219224447692</v>
      </c>
      <c r="I73" s="93">
        <f t="shared" si="55"/>
        <v>0.58490064724923219</v>
      </c>
      <c r="J73" s="93">
        <f t="shared" si="55"/>
        <v>0</v>
      </c>
      <c r="K73" s="93">
        <f t="shared" si="55"/>
        <v>0</v>
      </c>
      <c r="L73" s="93">
        <f t="shared" si="55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V73" si="56">P23/P36*100</f>
        <v>0</v>
      </c>
      <c r="Q73" s="93">
        <f t="shared" si="56"/>
        <v>0</v>
      </c>
      <c r="R73" s="24">
        <f t="shared" ref="R73:U73" si="57">R23/R36*100</f>
        <v>0</v>
      </c>
      <c r="S73" s="24">
        <f t="shared" si="57"/>
        <v>0</v>
      </c>
      <c r="T73" s="24">
        <f t="shared" si="57"/>
        <v>0</v>
      </c>
      <c r="U73" s="24">
        <f t="shared" si="57"/>
        <v>0</v>
      </c>
      <c r="V73" s="24">
        <f t="shared" si="56"/>
        <v>0</v>
      </c>
    </row>
    <row r="74" spans="1:22" ht="18" hidden="1" customHeight="1" x14ac:dyDescent="0.25">
      <c r="A74" s="104" t="s">
        <v>12</v>
      </c>
      <c r="B74" s="119">
        <f t="shared" ref="B74:L74" si="58">B24/B36*100</f>
        <v>0.65917719292602628</v>
      </c>
      <c r="C74" s="93">
        <f t="shared" si="58"/>
        <v>0.63118451951347776</v>
      </c>
      <c r="D74" s="93">
        <f t="shared" si="58"/>
        <v>0.60627728875294784</v>
      </c>
      <c r="E74" s="93">
        <f t="shared" si="58"/>
        <v>0.60114366292216381</v>
      </c>
      <c r="F74" s="93">
        <f t="shared" si="58"/>
        <v>0.59103728956488666</v>
      </c>
      <c r="G74" s="93">
        <f t="shared" si="58"/>
        <v>0.58976527752420238</v>
      </c>
      <c r="H74" s="93">
        <f t="shared" si="58"/>
        <v>0.58896752184911116</v>
      </c>
      <c r="I74" s="93">
        <f t="shared" si="58"/>
        <v>0.59041099682096199</v>
      </c>
      <c r="J74" s="93">
        <f t="shared" si="58"/>
        <v>0</v>
      </c>
      <c r="K74" s="93">
        <f t="shared" si="58"/>
        <v>0</v>
      </c>
      <c r="L74" s="93">
        <f t="shared" si="58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V74" si="59">P24/P36*100</f>
        <v>0</v>
      </c>
      <c r="Q74" s="93">
        <f t="shared" si="59"/>
        <v>0</v>
      </c>
      <c r="R74" s="24">
        <f t="shared" ref="R74:U74" si="60">R24/R36*100</f>
        <v>0</v>
      </c>
      <c r="S74" s="24">
        <f t="shared" si="60"/>
        <v>0</v>
      </c>
      <c r="T74" s="24">
        <f t="shared" si="60"/>
        <v>0</v>
      </c>
      <c r="U74" s="24">
        <f t="shared" si="60"/>
        <v>0</v>
      </c>
      <c r="V74" s="24">
        <f t="shared" si="59"/>
        <v>0</v>
      </c>
    </row>
    <row r="75" spans="1:22" ht="15.75" hidden="1" customHeight="1" x14ac:dyDescent="0.25">
      <c r="A75" s="104" t="s">
        <v>110</v>
      </c>
      <c r="B75" s="119">
        <f t="shared" ref="B75:L75" si="61">B25/B36*100</f>
        <v>1.1729755649696483</v>
      </c>
      <c r="C75" s="93">
        <f t="shared" si="61"/>
        <v>1.52551516816017</v>
      </c>
      <c r="D75" s="93">
        <f t="shared" si="61"/>
        <v>1.8106014616264678</v>
      </c>
      <c r="E75" s="93">
        <f t="shared" si="61"/>
        <v>1.8747804414556164</v>
      </c>
      <c r="F75" s="93">
        <f t="shared" si="61"/>
        <v>1.8445852487170789</v>
      </c>
      <c r="G75" s="93">
        <f t="shared" si="61"/>
        <v>1.8438987294479199</v>
      </c>
      <c r="H75" s="93">
        <f t="shared" si="61"/>
        <v>1.8376225741612708</v>
      </c>
      <c r="I75" s="93">
        <f t="shared" si="61"/>
        <v>1.8626193319134829</v>
      </c>
      <c r="J75" s="93">
        <f t="shared" si="61"/>
        <v>0.22928720038760797</v>
      </c>
      <c r="K75" s="93">
        <f t="shared" si="61"/>
        <v>0.24756187033190069</v>
      </c>
      <c r="L75" s="93">
        <f t="shared" si="61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V75" si="62">P25/P36*100</f>
        <v>0.19878021707118373</v>
      </c>
      <c r="Q75" s="93">
        <f t="shared" si="62"/>
        <v>0.19244202212165301</v>
      </c>
      <c r="R75" s="24">
        <f t="shared" ref="R75:U75" si="63">R25/R36*100</f>
        <v>0.19704863432823375</v>
      </c>
      <c r="S75" s="24">
        <f t="shared" si="63"/>
        <v>0.18830536029101633</v>
      </c>
      <c r="T75" s="24">
        <f t="shared" si="63"/>
        <v>0.16770675003229396</v>
      </c>
      <c r="U75" s="24">
        <f t="shared" si="63"/>
        <v>0.16569800865525422</v>
      </c>
      <c r="V75" s="24">
        <f t="shared" si="62"/>
        <v>0.13490189585777496</v>
      </c>
    </row>
    <row r="76" spans="1:22" ht="15.75" hidden="1" customHeight="1" x14ac:dyDescent="0.25">
      <c r="A76" s="104" t="s">
        <v>106</v>
      </c>
      <c r="B76" s="119">
        <f t="shared" ref="B76:L76" si="64">B26/B36*100</f>
        <v>8.4156163517587803</v>
      </c>
      <c r="C76" s="93">
        <f t="shared" si="64"/>
        <v>9.9295083467993468</v>
      </c>
      <c r="D76" s="93">
        <f t="shared" si="64"/>
        <v>11.943360515071564</v>
      </c>
      <c r="E76" s="93">
        <f t="shared" si="64"/>
        <v>13.060105379869464</v>
      </c>
      <c r="F76" s="93">
        <f t="shared" si="64"/>
        <v>14.104993559682846</v>
      </c>
      <c r="G76" s="93">
        <f t="shared" si="64"/>
        <v>14.250653313895265</v>
      </c>
      <c r="H76" s="93">
        <f t="shared" si="64"/>
        <v>13.620455435810088</v>
      </c>
      <c r="I76" s="93">
        <f t="shared" si="64"/>
        <v>14.244444974503789</v>
      </c>
      <c r="J76" s="93">
        <f t="shared" si="64"/>
        <v>22.883635677031378</v>
      </c>
      <c r="K76" s="93">
        <f t="shared" si="64"/>
        <v>26.36560659691969</v>
      </c>
      <c r="L76" s="93">
        <f t="shared" si="64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V76" si="65">P26/P36*100</f>
        <v>26.872859296549439</v>
      </c>
      <c r="Q76" s="93">
        <f t="shared" si="65"/>
        <v>28.312089534077682</v>
      </c>
      <c r="R76" s="24">
        <f t="shared" ref="R76:U76" si="66">R26/R36*100</f>
        <v>27.842512439236621</v>
      </c>
      <c r="S76" s="24">
        <f t="shared" si="66"/>
        <v>26.237823437241531</v>
      </c>
      <c r="T76" s="24">
        <f t="shared" si="66"/>
        <v>22.774880982184136</v>
      </c>
      <c r="U76" s="24">
        <f t="shared" si="66"/>
        <v>21.633810361840872</v>
      </c>
      <c r="V76" s="24">
        <f t="shared" si="65"/>
        <v>29.417184048516713</v>
      </c>
    </row>
    <row r="77" spans="1:22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  <c r="U77" s="113"/>
      <c r="V77" s="113"/>
    </row>
    <row r="78" spans="1:22" ht="15.75" hidden="1" customHeight="1" x14ac:dyDescent="0.25">
      <c r="A78" s="115" t="s">
        <v>16</v>
      </c>
      <c r="B78" s="123" t="e">
        <f t="shared" ref="B78:V78" si="67">B51+B58+B65+B70</f>
        <v>#VALUE!</v>
      </c>
      <c r="C78" s="124" t="e">
        <f t="shared" si="67"/>
        <v>#VALUE!</v>
      </c>
      <c r="D78" s="124" t="e">
        <f t="shared" si="67"/>
        <v>#VALUE!</v>
      </c>
      <c r="E78" s="124" t="e">
        <f t="shared" si="67"/>
        <v>#VALUE!</v>
      </c>
      <c r="F78" s="124" t="e">
        <f t="shared" si="67"/>
        <v>#VALUE!</v>
      </c>
      <c r="G78" s="124" t="e">
        <f t="shared" si="67"/>
        <v>#VALUE!</v>
      </c>
      <c r="H78" s="124">
        <f t="shared" si="67"/>
        <v>99.962941251953225</v>
      </c>
      <c r="I78" s="124">
        <f t="shared" si="67"/>
        <v>99.969807876304898</v>
      </c>
      <c r="J78" s="124">
        <f t="shared" si="67"/>
        <v>100</v>
      </c>
      <c r="K78" s="124">
        <f t="shared" si="67"/>
        <v>100.00000266020976</v>
      </c>
      <c r="L78" s="124">
        <f t="shared" si="67"/>
        <v>100.00000000000001</v>
      </c>
      <c r="M78" s="124">
        <f t="shared" si="67"/>
        <v>100.00000000000001</v>
      </c>
      <c r="N78" s="124">
        <f t="shared" si="67"/>
        <v>99.999999999999986</v>
      </c>
      <c r="O78" s="124">
        <f t="shared" si="67"/>
        <v>99.999999999999986</v>
      </c>
      <c r="P78" s="124">
        <f t="shared" si="67"/>
        <v>97.380240703848429</v>
      </c>
      <c r="Q78" s="124">
        <f t="shared" si="67"/>
        <v>97.655468977076183</v>
      </c>
      <c r="R78" s="118">
        <f t="shared" ref="R78:U78" si="68">R51+R58+R65+R70</f>
        <v>97.603060142508426</v>
      </c>
      <c r="S78" s="118">
        <f t="shared" si="68"/>
        <v>97.807360775321769</v>
      </c>
      <c r="T78" s="118">
        <f t="shared" si="68"/>
        <v>92.404329899623747</v>
      </c>
      <c r="U78" s="118">
        <f t="shared" si="68"/>
        <v>92.281225452073713</v>
      </c>
      <c r="V78" s="118">
        <f t="shared" si="67"/>
        <v>93.360242428529233</v>
      </c>
    </row>
    <row r="79" spans="1:22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  <c r="U79" s="113"/>
      <c r="V79" s="113"/>
    </row>
    <row r="80" spans="1:22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  <c r="U80" s="127"/>
      <c r="V80" s="127"/>
    </row>
    <row r="81" spans="1:22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</row>
    <row r="82" spans="1:22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  <c r="U82" s="129"/>
      <c r="V82" s="129"/>
    </row>
    <row r="83" spans="1:22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</row>
    <row r="84" spans="1:22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</row>
    <row r="85" spans="1:22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</row>
    <row r="86" spans="1:22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</row>
    <row r="87" spans="1:22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</row>
    <row r="88" spans="1:22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</row>
    <row r="89" spans="1:22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</row>
    <row r="90" spans="1:22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</row>
    <row r="91" spans="1:22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</row>
    <row r="92" spans="1:22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</row>
    <row r="93" spans="1:22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</row>
    <row r="94" spans="1:22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</row>
    <row r="95" spans="1:22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</row>
    <row r="96" spans="1:22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</row>
    <row r="97" spans="1:22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1:22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</row>
    <row r="99" spans="1:22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</row>
    <row r="100" spans="1:22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</row>
    <row r="101" spans="1:22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</row>
    <row r="102" spans="1:22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</row>
    <row r="103" spans="1:22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</row>
    <row r="104" spans="1:22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</row>
    <row r="105" spans="1:22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</row>
    <row r="106" spans="1:22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</row>
    <row r="107" spans="1:22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</row>
    <row r="108" spans="1:22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</row>
    <row r="109" spans="1:22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</row>
    <row r="110" spans="1:22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</row>
    <row r="111" spans="1:22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</row>
    <row r="112" spans="1:22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</row>
    <row r="114" spans="1:22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</row>
    <row r="115" spans="1:22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</row>
    <row r="116" spans="1:22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</row>
    <row r="117" spans="1:22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</row>
    <row r="118" spans="1:22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</row>
    <row r="119" spans="1:22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</row>
    <row r="120" spans="1:22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</row>
    <row r="122" spans="1:22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</row>
    <row r="123" spans="1:22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</row>
    <row r="124" spans="1:22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</row>
    <row r="125" spans="1:22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</row>
    <row r="126" spans="1:22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</row>
    <row r="127" spans="1:22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</row>
    <row r="128" spans="1:22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</row>
    <row r="129" spans="1:22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</row>
    <row r="130" spans="1:22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</row>
    <row r="131" spans="1:22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</row>
    <row r="133" spans="1:22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</row>
    <row r="134" spans="1:22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</row>
    <row r="135" spans="1:22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  <c r="U135" s="129"/>
      <c r="V135" s="129"/>
    </row>
    <row r="136" spans="1:22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  <c r="U136" s="129"/>
      <c r="V136" s="129"/>
    </row>
    <row r="137" spans="1:22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  <c r="U137" s="129"/>
      <c r="V137" s="129"/>
    </row>
    <row r="138" spans="1:22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  <c r="U138" s="129"/>
      <c r="V138" s="129"/>
    </row>
    <row r="139" spans="1:22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  <c r="U139" s="129"/>
      <c r="V139" s="129"/>
    </row>
    <row r="140" spans="1:22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</row>
    <row r="141" spans="1:22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</row>
    <row r="142" spans="1:22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</row>
    <row r="143" spans="1:22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</row>
    <row r="145" spans="1:22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</row>
    <row r="146" spans="1:22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</row>
    <row r="147" spans="1:22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</row>
    <row r="148" spans="1:22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</row>
    <row r="149" spans="1:22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</row>
    <row r="150" spans="1:22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</row>
    <row r="151" spans="1:22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</row>
    <row r="152" spans="1:22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</row>
    <row r="153" spans="1:22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</row>
    <row r="154" spans="1:22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</row>
    <row r="155" spans="1:22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</row>
    <row r="156" spans="1:22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</row>
    <row r="157" spans="1:22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</row>
    <row r="158" spans="1:22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</row>
    <row r="159" spans="1:22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</row>
    <row r="160" spans="1:22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</row>
    <row r="161" spans="1:22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</row>
    <row r="162" spans="1:22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</row>
    <row r="163" spans="1:22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</row>
    <row r="164" spans="1:22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</row>
    <row r="165" spans="1:22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</row>
    <row r="166" spans="1:22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</row>
    <row r="167" spans="1:22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</row>
    <row r="168" spans="1:22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</row>
    <row r="169" spans="1:22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</row>
    <row r="170" spans="1:22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</row>
    <row r="171" spans="1:22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</row>
    <row r="172" spans="1:22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</row>
    <row r="173" spans="1:22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</row>
    <row r="174" spans="1:22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</row>
    <row r="175" spans="1:22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</row>
    <row r="176" spans="1:22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</row>
    <row r="177" spans="1:22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</row>
    <row r="178" spans="1:22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</row>
    <row r="179" spans="1:22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</row>
    <row r="180" spans="1:22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</row>
    <row r="181" spans="1:22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</row>
    <row r="182" spans="1:22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</row>
    <row r="183" spans="1:22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</row>
    <row r="184" spans="1:22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</row>
    <row r="185" spans="1:22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</row>
    <row r="186" spans="1:22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</row>
    <row r="187" spans="1:22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</row>
    <row r="188" spans="1:22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</row>
    <row r="189" spans="1:22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</row>
    <row r="190" spans="1:22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</row>
    <row r="191" spans="1:22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</row>
    <row r="192" spans="1:22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</row>
    <row r="193" spans="1:22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</row>
    <row r="194" spans="1:22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</row>
    <row r="195" spans="1:22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</row>
    <row r="196" spans="1:22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</row>
    <row r="197" spans="1:22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</row>
    <row r="198" spans="1:22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</row>
    <row r="199" spans="1:22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</row>
    <row r="200" spans="1:22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</row>
    <row r="201" spans="1:22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</row>
    <row r="202" spans="1:22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</row>
    <row r="203" spans="1:22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</row>
    <row r="204" spans="1:22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</row>
    <row r="205" spans="1:22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</row>
    <row r="206" spans="1:22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</row>
    <row r="207" spans="1:22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</row>
    <row r="208" spans="1:22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</row>
    <row r="209" spans="1:22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</row>
    <row r="210" spans="1:22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</row>
    <row r="211" spans="1:22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</row>
    <row r="212" spans="1:22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</row>
    <row r="213" spans="1:22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</row>
    <row r="214" spans="1:22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</row>
    <row r="215" spans="1:22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</row>
    <row r="216" spans="1:22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</row>
    <row r="218" spans="1:22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</row>
    <row r="219" spans="1:22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</row>
    <row r="220" spans="1:22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</row>
    <row r="221" spans="1:22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</row>
    <row r="222" spans="1:22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</row>
    <row r="223" spans="1:22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</row>
    <row r="224" spans="1:22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</row>
    <row r="225" spans="1:22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</row>
    <row r="227" spans="1:22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</row>
    <row r="228" spans="1:22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</row>
    <row r="230" spans="1:22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</row>
    <row r="231" spans="1:22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</row>
    <row r="232" spans="1:22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</row>
    <row r="233" spans="1:22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</row>
    <row r="234" spans="1:22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</row>
    <row r="235" spans="1:22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</row>
    <row r="236" spans="1:22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</row>
    <row r="237" spans="1:22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</row>
    <row r="238" spans="1:22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</row>
    <row r="239" spans="1:22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</row>
    <row r="240" spans="1:22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</row>
    <row r="241" spans="1:22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</row>
    <row r="242" spans="1:22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</row>
    <row r="243" spans="1:22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</row>
    <row r="244" spans="1:22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</row>
    <row r="245" spans="1:22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</row>
    <row r="246" spans="1:22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</row>
    <row r="247" spans="1:22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</row>
    <row r="248" spans="1:22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</row>
    <row r="249" spans="1:22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</row>
    <row r="250" spans="1:22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</row>
    <row r="251" spans="1:22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</row>
    <row r="252" spans="1:22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</row>
    <row r="253" spans="1:22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</row>
    <row r="254" spans="1:22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</row>
    <row r="255" spans="1:22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</row>
    <row r="256" spans="1:22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</row>
    <row r="257" spans="1:22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</row>
    <row r="258" spans="1:22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</row>
    <row r="259" spans="1:22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</row>
    <row r="260" spans="1:22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</row>
    <row r="261" spans="1:22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</row>
    <row r="262" spans="1:22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</row>
    <row r="263" spans="1:22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</row>
    <row r="264" spans="1:22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</row>
    <row r="265" spans="1:22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</row>
    <row r="266" spans="1:22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</row>
    <row r="267" spans="1:22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</row>
    <row r="268" spans="1:22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</row>
    <row r="269" spans="1:22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</row>
    <row r="270" spans="1:22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</row>
    <row r="271" spans="1:22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</row>
    <row r="272" spans="1:22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</row>
    <row r="273" spans="1:22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</row>
    <row r="274" spans="1:22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</row>
    <row r="275" spans="1:22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</row>
    <row r="276" spans="1:22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</row>
    <row r="277" spans="1:22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</row>
    <row r="278" spans="1:22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</row>
    <row r="279" spans="1:22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</row>
    <row r="280" spans="1:22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</row>
    <row r="281" spans="1:22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</row>
    <row r="282" spans="1:22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</row>
    <row r="283" spans="1:22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</row>
    <row r="284" spans="1:22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</row>
    <row r="285" spans="1:22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</row>
    <row r="286" spans="1:22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</row>
    <row r="287" spans="1:22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</row>
    <row r="288" spans="1:22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</row>
    <row r="289" spans="1:22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</row>
    <row r="290" spans="1:22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</row>
    <row r="291" spans="1:22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</row>
    <row r="292" spans="1:22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</row>
    <row r="293" spans="1:22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</row>
    <row r="294" spans="1:22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</row>
    <row r="295" spans="1:22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</row>
    <row r="296" spans="1:22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</row>
    <row r="297" spans="1:22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</row>
    <row r="298" spans="1:22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</row>
    <row r="299" spans="1:22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</row>
    <row r="300" spans="1:22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</row>
    <row r="301" spans="1:22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</row>
    <row r="302" spans="1:22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</row>
    <row r="303" spans="1:22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</row>
    <row r="304" spans="1:22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</row>
    <row r="305" spans="1:22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</row>
    <row r="306" spans="1:22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</row>
    <row r="307" spans="1:22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</row>
    <row r="308" spans="1:22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</row>
    <row r="309" spans="1:22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</row>
    <row r="310" spans="1:22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</row>
    <row r="311" spans="1:22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</row>
    <row r="312" spans="1:22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</row>
    <row r="313" spans="1:22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</row>
    <row r="314" spans="1:22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</row>
    <row r="315" spans="1:22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</row>
    <row r="316" spans="1:22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</row>
    <row r="317" spans="1:22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</row>
    <row r="318" spans="1:22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</row>
    <row r="319" spans="1:22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</row>
    <row r="320" spans="1:22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</row>
    <row r="321" spans="1:22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</row>
    <row r="322" spans="1:22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</row>
    <row r="323" spans="1:22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</row>
    <row r="324" spans="1:22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</row>
    <row r="325" spans="1:22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</row>
    <row r="326" spans="1:22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</row>
    <row r="327" spans="1:22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</row>
    <row r="328" spans="1:22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</row>
    <row r="329" spans="1:22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</row>
    <row r="330" spans="1:22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</row>
    <row r="331" spans="1:22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2022-04-01T09:35:53Z</dcterms:modified>
</cp:coreProperties>
</file>