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  <sheet name="Feuil1" sheetId="2" r:id="rId2"/>
  </sheets>
  <definedNames>
    <definedName name="_xlnm.Print_Area" localSheetId="0">'A'!$A$2:$BI$58</definedName>
    <definedName name="Zone_impres_MI">'A'!$A$1:$A$58</definedName>
  </definedNames>
  <calcPr fullCalcOnLoad="1"/>
</workbook>
</file>

<file path=xl/sharedStrings.xml><?xml version="1.0" encoding="utf-8"?>
<sst xmlns="http://schemas.openxmlformats.org/spreadsheetml/2006/main" count="252" uniqueCount="116">
  <si>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</si>
  <si>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</si>
  <si>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</si>
  <si>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</si>
  <si>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</si>
  <si>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</si>
  <si>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</si>
  <si>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</si>
  <si>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 xml:space="preserve"> 2008</t>
  </si>
  <si>
    <t xml:space="preserve">                    III.8</t>
  </si>
  <si>
    <t>2009</t>
  </si>
  <si>
    <t xml:space="preserve"> 2010</t>
  </si>
  <si>
    <t xml:space="preserve">                   III.7</t>
  </si>
  <si>
    <t>2011</t>
  </si>
  <si>
    <t xml:space="preserve">                                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</si>
  <si>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</si>
  <si>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</si>
  <si>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</si>
  <si>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</si>
  <si>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</si>
  <si>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</si>
  <si>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</si>
  <si>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</si>
  <si>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</si>
  <si>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</si>
  <si>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</si>
  <si>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</si>
  <si>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</si>
  <si>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</si>
  <si>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</si>
  <si>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</si>
  <si>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</si>
  <si>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</si>
  <si>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</si>
  <si>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</si>
  <si>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</si>
  <si>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</si>
  <si>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</si>
  <si>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2014</t>
  </si>
  <si>
    <t xml:space="preserve">  2012</t>
  </si>
  <si>
    <t xml:space="preserve"> 2013</t>
  </si>
  <si>
    <t xml:space="preserve"> July 2014</t>
  </si>
  <si>
    <t xml:space="preserve">  III.8</t>
  </si>
  <si>
    <t xml:space="preserve"> august 2014</t>
  </si>
  <si>
    <t>august 2014</t>
  </si>
  <si>
    <t>September 2014</t>
  </si>
  <si>
    <t>October 2014</t>
  </si>
  <si>
    <t>November 2014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</si>
  <si>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</si>
  <si>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</si>
  <si>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</si>
  <si>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</si>
  <si>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</si>
  <si>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</si>
  <si>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</si>
  <si>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</si>
  <si>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</si>
  <si>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</si>
  <si>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</si>
  <si>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</si>
  <si>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</si>
  <si>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</si>
  <si>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</si>
  <si>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</si>
  <si>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</si>
  <si>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</si>
  <si>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</si>
  <si>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</si>
  <si>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</si>
  <si>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</si>
  <si>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</si>
  <si>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</si>
  <si>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</si>
  <si>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</si>
  <si>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</si>
  <si>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</si>
  <si>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</si>
  <si>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</si>
  <si>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</si>
  <si>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</si>
  <si>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</si>
  <si>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</si>
  <si>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</si>
  <si>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</si>
  <si>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Health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</si>
  <si>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</si>
  <si>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</si>
  <si>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</si>
  <si>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</si>
  <si>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</si>
  <si>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</si>
  <si>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</si>
  <si>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</si>
  <si>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</si>
  <si>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</si>
  <si>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</si>
  <si>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</si>
  <si>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</si>
  <si>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</si>
  <si>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</si>
  <si>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</si>
  <si>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</si>
  <si>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</si>
  <si>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</si>
  <si>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</si>
  <si>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</si>
  <si>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</si>
  <si>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</si>
  <si>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</si>
  <si>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</si>
  <si>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</si>
  <si>
    <t>April 2017</t>
  </si>
  <si>
    <t>May 2017</t>
  </si>
  <si>
    <t>June2017</t>
  </si>
  <si>
    <t>July 2017</t>
  </si>
  <si>
    <t>August 2017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</si>
</sst>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8">
    <xf numFmtId="197" fontId="0" fillId="0" borderId="0" xfId="0" applyAlignment="1">
      <alignment/>
    </xf>
    <xf numFmtId="197" fontId="24" fillId="0" borderId="0" xfId="0" applyFont="1" applyAlignment="1">
      <alignment/>
    </xf>
    <xf numFmtId="197" fontId="24" fillId="0" borderId="0" xfId="0" applyFont="1" applyBorder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7" fontId="24" fillId="0" borderId="13" xfId="0" applyFont="1" applyBorder="1" applyAlignment="1">
      <alignment/>
    </xf>
    <xf numFmtId="197" fontId="24" fillId="0" borderId="14" xfId="0" applyFont="1" applyBorder="1" applyAlignment="1">
      <alignment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8" xfId="0" applyFont="1" applyBorder="1" applyAlignment="1">
      <alignment/>
    </xf>
    <xf numFmtId="197" fontId="24" fillId="0" borderId="19" xfId="0" applyFont="1" applyBorder="1" applyAlignment="1">
      <alignment/>
    </xf>
    <xf numFmtId="197" fontId="24" fillId="0" borderId="20" xfId="0" applyFont="1" applyBorder="1" applyAlignment="1">
      <alignment/>
    </xf>
    <xf numFmtId="1" fontId="24" fillId="0" borderId="11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 quotePrefix="1">
      <alignment horizontal="right"/>
    </xf>
    <xf numFmtId="37" fontId="24" fillId="0" borderId="14" xfId="0" applyNumberFormat="1" applyFont="1" applyFill="1" applyBorder="1" applyAlignment="1" quotePrefix="1">
      <alignment horizontal="right"/>
    </xf>
    <xf numFmtId="197" fontId="24" fillId="0" borderId="16" xfId="0" applyFont="1" applyBorder="1" applyAlignment="1">
      <alignment horizontal="right"/>
    </xf>
    <xf numFmtId="197" fontId="24" fillId="0" borderId="17" xfId="0" applyFont="1" applyFill="1" applyBorder="1" applyAlignment="1">
      <alignment horizontal="right"/>
    </xf>
    <xf numFmtId="197" fontId="24" fillId="0" borderId="16" xfId="0" applyFont="1" applyFill="1" applyBorder="1" applyAlignment="1">
      <alignment horizontal="right"/>
    </xf>
    <xf numFmtId="197" fontId="24" fillId="0" borderId="20" xfId="0" applyFont="1" applyFill="1" applyBorder="1" applyAlignment="1">
      <alignment horizontal="right"/>
    </xf>
    <xf numFmtId="197" fontId="24" fillId="0" borderId="19" xfId="0" applyFont="1" applyFill="1" applyBorder="1" applyAlignment="1">
      <alignment horizontal="right"/>
    </xf>
    <xf numFmtId="197" fontId="24" fillId="0" borderId="16" xfId="0" applyNumberFormat="1" applyFont="1" applyBorder="1" applyAlignment="1" applyProtection="1">
      <alignment/>
      <protection/>
    </xf>
    <xf numFmtId="197" fontId="24" fillId="0" borderId="17" xfId="0" applyNumberFormat="1" applyFont="1" applyBorder="1" applyAlignment="1" applyProtection="1">
      <alignment/>
      <protection/>
    </xf>
    <xf numFmtId="197" fontId="24" fillId="0" borderId="15" xfId="0" applyNumberFormat="1" applyFont="1" applyBorder="1" applyAlignment="1" applyProtection="1">
      <alignment/>
      <protection/>
    </xf>
    <xf numFmtId="197" fontId="24" fillId="0" borderId="0" xfId="0" applyNumberFormat="1" applyFont="1" applyBorder="1" applyAlignment="1" applyProtection="1">
      <alignment/>
      <protection/>
    </xf>
    <xf numFmtId="197" fontId="24" fillId="0" borderId="17" xfId="0" applyFont="1" applyBorder="1" applyAlignment="1">
      <alignment horizontal="right"/>
    </xf>
    <xf numFmtId="197" fontId="24" fillId="0" borderId="15" xfId="0" applyFont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>
      <alignment/>
    </xf>
    <xf numFmtId="37" fontId="24" fillId="0" borderId="11" xfId="0" applyNumberFormat="1" applyFont="1" applyFill="1" applyBorder="1" applyAlignment="1" quotePrefix="1">
      <alignment horizontal="right"/>
    </xf>
    <xf numFmtId="197" fontId="6" fillId="0" borderId="16" xfId="0" applyNumberFormat="1" applyFont="1" applyBorder="1" applyAlignment="1" applyProtection="1">
      <alignment/>
      <protection/>
    </xf>
    <xf numFmtId="197" fontId="6" fillId="0" borderId="17" xfId="0" applyNumberFormat="1" applyFont="1" applyBorder="1" applyAlignment="1" applyProtection="1">
      <alignment/>
      <protection/>
    </xf>
    <xf numFmtId="197" fontId="24" fillId="0" borderId="19" xfId="0" applyNumberFormat="1" applyFont="1" applyBorder="1" applyAlignment="1" applyProtection="1">
      <alignment/>
      <protection/>
    </xf>
    <xf numFmtId="197" fontId="24" fillId="0" borderId="20" xfId="0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7" fontId="6" fillId="0" borderId="14" xfId="0" applyNumberFormat="1" applyFont="1" applyBorder="1" applyAlignment="1" applyProtection="1">
      <alignment/>
      <protection/>
    </xf>
    <xf numFmtId="201" fontId="5" fillId="0" borderId="0" xfId="45" applyNumberFormat="1" applyFont="1" applyBorder="1" applyAlignment="1">
      <alignment horizontal="right"/>
    </xf>
    <xf numFmtId="201" fontId="5" fillId="0" borderId="17" xfId="45" applyNumberFormat="1" applyFont="1" applyBorder="1" applyAlignment="1">
      <alignment horizontal="right"/>
    </xf>
    <xf numFmtId="201" fontId="5" fillId="0" borderId="16" xfId="45" applyNumberFormat="1" applyFont="1" applyBorder="1" applyAlignment="1">
      <alignment horizontal="right"/>
    </xf>
    <xf numFmtId="201" fontId="5" fillId="0" borderId="15" xfId="45" applyNumberFormat="1" applyFont="1" applyBorder="1" applyAlignment="1">
      <alignment horizontal="right"/>
    </xf>
    <xf numFmtId="197" fontId="24" fillId="0" borderId="13" xfId="0" applyNumberFormat="1" applyFont="1" applyBorder="1" applyAlignment="1" applyProtection="1">
      <alignment/>
      <protection/>
    </xf>
    <xf numFmtId="37" fontId="24" fillId="0" borderId="11" xfId="0" applyNumberFormat="1" applyFont="1" applyFill="1" applyBorder="1" applyAlignment="1">
      <alignment/>
    </xf>
    <xf numFmtId="197" fontId="24" fillId="0" borderId="21" xfId="0" applyFont="1" applyBorder="1" applyAlignment="1">
      <alignment/>
    </xf>
    <xf numFmtId="197" fontId="24" fillId="0" borderId="22" xfId="0" applyNumberFormat="1" applyFont="1" applyBorder="1" applyAlignment="1" applyProtection="1">
      <alignment/>
      <protection/>
    </xf>
    <xf numFmtId="197" fontId="24" fillId="0" borderId="22" xfId="0" applyFont="1" applyBorder="1" applyAlignment="1">
      <alignment/>
    </xf>
    <xf numFmtId="201" fontId="5" fillId="0" borderId="21" xfId="45" applyNumberFormat="1" applyFont="1" applyBorder="1" applyAlignment="1">
      <alignment horizontal="right"/>
    </xf>
    <xf numFmtId="201" fontId="5" fillId="0" borderId="22" xfId="45" applyNumberFormat="1" applyFont="1" applyBorder="1" applyAlignment="1">
      <alignment horizontal="right"/>
    </xf>
    <xf numFmtId="197" fontId="24" fillId="0" borderId="23" xfId="0" applyFont="1" applyBorder="1" applyAlignment="1">
      <alignment/>
    </xf>
    <xf numFmtId="37" fontId="24" fillId="0" borderId="24" xfId="0" applyNumberFormat="1" applyFont="1" applyFill="1" applyBorder="1" applyAlignment="1" quotePrefix="1">
      <alignment horizontal="right"/>
    </xf>
    <xf numFmtId="197" fontId="6" fillId="0" borderId="17" xfId="0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right"/>
    </xf>
    <xf numFmtId="197" fontId="24" fillId="0" borderId="0" xfId="0" applyFont="1" applyBorder="1" applyAlignment="1">
      <alignment horizontal="center"/>
    </xf>
    <xf numFmtId="197" fontId="24" fillId="0" borderId="0" xfId="0" applyFont="1" applyFill="1" applyBorder="1" applyAlignment="1">
      <alignment horizontal="center"/>
    </xf>
    <xf numFmtId="197" fontId="24" fillId="0" borderId="15" xfId="0" applyFont="1" applyBorder="1" applyAlignment="1">
      <alignment/>
    </xf>
    <xf numFmtId="197" fontId="6" fillId="0" borderId="15" xfId="0" applyNumberFormat="1" applyFont="1" applyBorder="1" applyAlignment="1" applyProtection="1">
      <alignment/>
      <protection/>
    </xf>
    <xf numFmtId="37" fontId="24" fillId="0" borderId="12" xfId="0" applyNumberFormat="1" applyFont="1" applyFill="1" applyBorder="1" applyAlignment="1" quotePrefix="1">
      <alignment horizontal="right"/>
    </xf>
    <xf numFmtId="197" fontId="6" fillId="0" borderId="12" xfId="0" applyNumberFormat="1" applyFont="1" applyBorder="1" applyAlignment="1" applyProtection="1">
      <alignment/>
      <protection/>
    </xf>
    <xf numFmtId="197" fontId="24" fillId="0" borderId="24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/>
    </xf>
    <xf numFmtId="197" fontId="24" fillId="0" borderId="12" xfId="0" applyFont="1" applyBorder="1" applyAlignment="1" quotePrefix="1">
      <alignment/>
    </xf>
    <xf numFmtId="1" fontId="24" fillId="0" borderId="14" xfId="0" applyNumberFormat="1" applyFont="1" applyFill="1" applyBorder="1" applyAlignment="1">
      <alignment/>
    </xf>
    <xf numFmtId="197" fontId="24" fillId="0" borderId="25" xfId="0" applyFont="1" applyBorder="1" applyAlignment="1">
      <alignment/>
    </xf>
    <xf numFmtId="197" fontId="24" fillId="0" borderId="26" xfId="0" applyFont="1" applyBorder="1" applyAlignment="1">
      <alignment horizontal="center"/>
    </xf>
    <xf numFmtId="197" fontId="24" fillId="0" borderId="26" xfId="0" applyFont="1" applyBorder="1" applyAlignment="1">
      <alignment horizontal="right"/>
    </xf>
    <xf numFmtId="197" fontId="24" fillId="0" borderId="26" xfId="0" applyFont="1" applyBorder="1" applyAlignment="1">
      <alignment/>
    </xf>
    <xf numFmtId="197" fontId="24" fillId="0" borderId="27" xfId="0" applyFont="1" applyBorder="1" applyAlignment="1">
      <alignment/>
    </xf>
    <xf numFmtId="197" fontId="24" fillId="0" borderId="28" xfId="0" applyFont="1" applyBorder="1" applyAlignment="1">
      <alignment/>
    </xf>
    <xf numFmtId="197" fontId="6" fillId="0" borderId="29" xfId="0" applyFont="1" applyBorder="1" applyAlignment="1">
      <alignment/>
    </xf>
    <xf numFmtId="197" fontId="24" fillId="0" borderId="29" xfId="0" applyFont="1" applyBorder="1" applyAlignment="1">
      <alignment horizontal="fill"/>
    </xf>
    <xf numFmtId="197" fontId="24" fillId="0" borderId="30" xfId="0" applyFont="1" applyBorder="1" applyAlignment="1">
      <alignment/>
    </xf>
    <xf numFmtId="197" fontId="24" fillId="0" borderId="31" xfId="0" applyFont="1" applyBorder="1" applyAlignment="1">
      <alignment/>
    </xf>
    <xf numFmtId="197" fontId="24" fillId="0" borderId="31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4" fillId="0" borderId="32" xfId="0" applyFont="1" applyBorder="1" applyAlignment="1">
      <alignment/>
    </xf>
    <xf numFmtId="197" fontId="24" fillId="0" borderId="33" xfId="0" applyFont="1" applyBorder="1" applyAlignment="1">
      <alignment/>
    </xf>
    <xf numFmtId="197" fontId="24" fillId="0" borderId="34" xfId="0" applyFont="1" applyBorder="1" applyAlignment="1">
      <alignment horizontal="fill"/>
    </xf>
    <xf numFmtId="197" fontId="24" fillId="0" borderId="35" xfId="0" applyFont="1" applyBorder="1" applyAlignment="1">
      <alignment/>
    </xf>
    <xf numFmtId="197" fontId="24" fillId="0" borderId="36" xfId="0" applyFont="1" applyBorder="1" applyAlignment="1">
      <alignment/>
    </xf>
    <xf numFmtId="197" fontId="24" fillId="0" borderId="37" xfId="0" applyFont="1" applyBorder="1" applyAlignment="1">
      <alignment/>
    </xf>
    <xf numFmtId="197" fontId="6" fillId="0" borderId="25" xfId="0" applyFont="1" applyBorder="1" applyAlignment="1">
      <alignment/>
    </xf>
    <xf numFmtId="197" fontId="6" fillId="0" borderId="26" xfId="0" applyFont="1" applyBorder="1" applyAlignment="1">
      <alignment/>
    </xf>
    <xf numFmtId="197" fontId="6" fillId="0" borderId="38" xfId="0" applyFont="1" applyBorder="1" applyAlignment="1">
      <alignment/>
    </xf>
    <xf numFmtId="197" fontId="24" fillId="0" borderId="29" xfId="0" applyFont="1" applyBorder="1" applyAlignment="1">
      <alignment/>
    </xf>
    <xf numFmtId="197" fontId="6" fillId="0" borderId="29" xfId="0" applyFont="1" applyBorder="1" applyAlignment="1">
      <alignment/>
    </xf>
    <xf numFmtId="197" fontId="6" fillId="0" borderId="22" xfId="0" applyNumberFormat="1" applyFont="1" applyBorder="1" applyAlignment="1" applyProtection="1">
      <alignment/>
      <protection/>
    </xf>
    <xf numFmtId="197" fontId="6" fillId="0" borderId="24" xfId="0" applyNumberFormat="1" applyFont="1" applyBorder="1" applyAlignment="1" applyProtection="1">
      <alignment/>
      <protection/>
    </xf>
    <xf numFmtId="197" fontId="6" fillId="0" borderId="39" xfId="0" applyFont="1" applyBorder="1" applyAlignment="1">
      <alignment horizontal="left"/>
    </xf>
    <xf numFmtId="197" fontId="24" fillId="0" borderId="34" xfId="0" applyFont="1" applyBorder="1" applyAlignment="1">
      <alignment/>
    </xf>
    <xf numFmtId="197" fontId="24" fillId="0" borderId="29" xfId="0" applyFont="1" applyBorder="1" applyAlignment="1">
      <alignment horizontal="left"/>
    </xf>
    <xf numFmtId="37" fontId="24" fillId="0" borderId="0" xfId="0" applyNumberFormat="1" applyFont="1" applyFill="1" applyBorder="1" applyAlignment="1" quotePrefix="1">
      <alignment horizontal="right"/>
    </xf>
    <xf numFmtId="197" fontId="24" fillId="0" borderId="12" xfId="0" applyNumberFormat="1" applyFont="1" applyBorder="1" applyAlignment="1" applyProtection="1">
      <alignment/>
      <protection/>
    </xf>
    <xf numFmtId="197" fontId="24" fillId="0" borderId="21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quotePrefix="1">
      <alignment horizontal="right"/>
    </xf>
    <xf numFmtId="197" fontId="24" fillId="0" borderId="0" xfId="0" applyFont="1" applyFill="1" applyBorder="1" applyAlignment="1">
      <alignment horizontal="right"/>
    </xf>
    <xf numFmtId="197" fontId="24" fillId="0" borderId="31" xfId="0" applyFont="1" applyBorder="1" applyAlignment="1">
      <alignment horizontal="fill"/>
    </xf>
    <xf numFmtId="197" fontId="24" fillId="0" borderId="30" xfId="0" applyFont="1" applyBorder="1" applyAlignment="1">
      <alignment horizontal="left"/>
    </xf>
    <xf numFmtId="197" fontId="24" fillId="0" borderId="39" xfId="0" applyFont="1" applyBorder="1" applyAlignment="1">
      <alignment horizontal="left"/>
    </xf>
    <xf numFmtId="197" fontId="6" fillId="0" borderId="21" xfId="0" applyFont="1" applyBorder="1" applyAlignment="1">
      <alignment/>
    </xf>
    <xf numFmtId="37" fontId="24" fillId="0" borderId="21" xfId="0" applyNumberFormat="1" applyFont="1" applyFill="1" applyBorder="1" applyAlignment="1" quotePrefix="1">
      <alignment horizontal="right"/>
    </xf>
    <xf numFmtId="197" fontId="6" fillId="0" borderId="21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fill"/>
    </xf>
    <xf numFmtId="197" fontId="24" fillId="0" borderId="40" xfId="0" applyFont="1" applyBorder="1" applyAlignment="1">
      <alignment/>
    </xf>
    <xf numFmtId="197" fontId="24" fillId="0" borderId="21" xfId="0" applyNumberFormat="1" applyFont="1" applyBorder="1" applyAlignment="1" applyProtection="1">
      <alignment/>
      <protection/>
    </xf>
    <xf numFmtId="197" fontId="24" fillId="0" borderId="41" xfId="0" applyNumberFormat="1" applyFont="1" applyBorder="1" applyAlignment="1" applyProtection="1">
      <alignment/>
      <protection/>
    </xf>
    <xf numFmtId="197" fontId="6" fillId="0" borderId="0" xfId="0" applyFont="1" applyBorder="1" applyAlignment="1">
      <alignment/>
    </xf>
    <xf numFmtId="197" fontId="24" fillId="0" borderId="28" xfId="0" applyFont="1" applyBorder="1" applyAlignment="1">
      <alignment/>
    </xf>
    <xf numFmtId="37" fontId="24" fillId="0" borderId="30" xfId="0" applyNumberFormat="1" applyFont="1" applyFill="1" applyBorder="1" applyAlignment="1" quotePrefix="1">
      <alignment horizontal="right"/>
    </xf>
    <xf numFmtId="197" fontId="24" fillId="0" borderId="31" xfId="0" applyNumberFormat="1" applyFont="1" applyBorder="1" applyAlignment="1" applyProtection="1">
      <alignment/>
      <protection/>
    </xf>
    <xf numFmtId="201" fontId="5" fillId="0" borderId="31" xfId="45" applyNumberFormat="1" applyFont="1" applyBorder="1" applyAlignment="1">
      <alignment horizontal="right"/>
    </xf>
    <xf numFmtId="197" fontId="6" fillId="0" borderId="29" xfId="0" applyFont="1" applyBorder="1" applyAlignment="1">
      <alignment horizontal="center"/>
    </xf>
    <xf numFmtId="197" fontId="6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019175"/>
          <a:ext cx="2857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I210"/>
  <sheetViews>
    <sheetView showGridLines="0" tabSelected="1" workbookViewId="0" topLeftCell="A38">
      <selection activeCell="BJ56" sqref="BJ56"/>
    </sheetView>
  </sheetViews>
  <sheetFormatPr defaultColWidth="14.88671875" defaultRowHeight="15.75"/>
  <cols>
    <col min="1" max="1" width="33.3359375" style="1" customWidth="1"/>
    <col min="2" max="10" width="14.88671875" style="1" hidden="1" customWidth="1"/>
    <col min="11" max="11" width="15.10546875" style="1" hidden="1" customWidth="1"/>
    <col min="12" max="12" width="14.88671875" style="1" hidden="1" customWidth="1"/>
    <col min="13" max="13" width="16.21484375" style="1" customWidth="1"/>
    <col min="14" max="14" width="15.77734375" style="1" customWidth="1"/>
    <col min="15" max="17" width="14.88671875" style="1" customWidth="1"/>
    <col min="18" max="43" width="14.88671875" style="1" hidden="1" customWidth="1"/>
    <col min="44" max="45" width="14.99609375" style="1" hidden="1" customWidth="1"/>
    <col min="46" max="46" width="11.77734375" style="1" hidden="1" customWidth="1"/>
    <col min="47" max="48" width="14.88671875" style="1" hidden="1" customWidth="1"/>
    <col min="49" max="49" width="14.88671875" style="1" customWidth="1"/>
    <col min="50" max="59" width="14.88671875" style="1" hidden="1" customWidth="1"/>
    <col min="60" max="60" width="0" style="1" hidden="1" customWidth="1"/>
    <col min="61" max="16384" width="14.88671875" style="1" customWidth="1"/>
  </cols>
  <sheetData>
    <row r="1" spans="1:61" ht="16.5" thickBot="1">
      <c r="A1" s="10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S1" s="1" t="s">
        <v>49</v>
      </c>
      <c r="AH1" s="2"/>
      <c r="AM1" s="2"/>
      <c r="AN1" s="2"/>
      <c r="AO1" s="2"/>
      <c r="AP1" s="2"/>
      <c r="AQ1" s="2"/>
      <c r="AR1" s="2"/>
      <c r="AS1" s="2"/>
      <c r="AT1" s="2"/>
      <c r="AV1" s="2"/>
      <c r="BH1" s="2"/>
      <c r="BI1" s="2"/>
    </row>
    <row r="2" spans="1:61" ht="15.75">
      <c r="A2" s="64"/>
      <c r="B2" s="65"/>
      <c r="C2" s="66"/>
      <c r="D2" s="66"/>
      <c r="E2" s="67"/>
      <c r="F2" s="67"/>
      <c r="G2" s="67"/>
      <c r="H2" s="67"/>
      <c r="I2" s="67"/>
      <c r="J2" s="67"/>
      <c r="K2" s="67"/>
      <c r="L2" s="67"/>
      <c r="M2" s="67" t="s">
        <v>32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  <c r="AQ2" s="67"/>
      <c r="AR2" s="67"/>
      <c r="AS2" s="67"/>
      <c r="AT2" s="67"/>
      <c r="AU2" s="67"/>
      <c r="AV2" s="67"/>
      <c r="AW2" s="67"/>
      <c r="AX2" s="69"/>
      <c r="AY2" s="69"/>
      <c r="AZ2" s="69"/>
      <c r="BA2" s="69"/>
      <c r="BB2" s="69"/>
      <c r="BC2" s="69"/>
      <c r="BD2" s="69"/>
      <c r="BE2" s="69"/>
      <c r="BF2" s="69"/>
      <c r="BG2" s="67"/>
      <c r="BH2" s="69"/>
      <c r="BI2" s="69"/>
    </row>
    <row r="3" spans="1:61" ht="15.75">
      <c r="A3" s="70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1"/>
      <c r="P3" s="61"/>
      <c r="Q3" s="61"/>
      <c r="R3" s="2"/>
      <c r="S3" s="2"/>
      <c r="T3" s="2"/>
      <c r="U3" s="2"/>
      <c r="V3" s="2"/>
      <c r="W3" s="2"/>
      <c r="X3" s="2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 t="s">
        <v>100</v>
      </c>
      <c r="AL3" s="61"/>
      <c r="AM3" s="61"/>
      <c r="AN3" s="61"/>
      <c r="AO3" s="61"/>
      <c r="AP3" s="56"/>
      <c r="AQ3" s="61"/>
      <c r="AR3" s="61"/>
      <c r="AS3" s="61"/>
      <c r="AT3" s="61"/>
      <c r="AU3" s="61"/>
      <c r="AV3" s="61"/>
      <c r="AW3" s="2"/>
      <c r="AX3" s="94" t="s">
        <v>12</v>
      </c>
      <c r="AY3" s="94" t="s">
        <v>12</v>
      </c>
      <c r="AZ3" s="94" t="s">
        <v>12</v>
      </c>
      <c r="BA3" s="94" t="s">
        <v>12</v>
      </c>
      <c r="BB3" s="94" t="s">
        <v>12</v>
      </c>
      <c r="BC3" s="94" t="s">
        <v>12</v>
      </c>
      <c r="BD3" s="94"/>
      <c r="BE3" s="94" t="s">
        <v>12</v>
      </c>
      <c r="BF3" s="94" t="s">
        <v>12</v>
      </c>
      <c r="BG3" s="61" t="s">
        <v>12</v>
      </c>
      <c r="BH3" s="94" t="s">
        <v>12</v>
      </c>
      <c r="BI3" s="94" t="s">
        <v>12</v>
      </c>
    </row>
    <row r="4" spans="1:61" ht="15.75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8"/>
      <c r="AQ4" s="2"/>
      <c r="AR4" s="2"/>
      <c r="AS4" s="2"/>
      <c r="AT4" s="2"/>
      <c r="AU4" s="2"/>
      <c r="AV4" s="2"/>
      <c r="AW4" s="2"/>
      <c r="AX4" s="44"/>
      <c r="AY4" s="44"/>
      <c r="AZ4" s="44"/>
      <c r="BA4" s="44"/>
      <c r="BB4" s="44"/>
      <c r="BC4" s="44"/>
      <c r="BD4" s="44"/>
      <c r="BE4" s="44"/>
      <c r="BF4" s="44"/>
      <c r="BG4" s="2"/>
      <c r="BH4" s="44"/>
      <c r="BI4" s="44"/>
    </row>
    <row r="5" spans="1:61" ht="15.75">
      <c r="A5" s="7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8"/>
      <c r="AQ5" s="2"/>
      <c r="AR5" s="2"/>
      <c r="AS5" s="2"/>
      <c r="AT5" s="2"/>
      <c r="AU5" s="2"/>
      <c r="AV5" s="3"/>
      <c r="AW5" s="2"/>
      <c r="AX5" s="44"/>
      <c r="AY5" s="44"/>
      <c r="AZ5" s="44"/>
      <c r="BA5" s="44"/>
      <c r="BB5" s="44"/>
      <c r="BC5" s="44"/>
      <c r="BD5" s="44"/>
      <c r="BE5" s="44"/>
      <c r="BF5" s="44"/>
      <c r="BG5" s="2"/>
      <c r="BH5" s="108"/>
      <c r="BI5" s="108"/>
    </row>
    <row r="6" spans="1:61" ht="15.75">
      <c r="A6" s="72"/>
      <c r="B6" s="30">
        <v>2001</v>
      </c>
      <c r="C6" s="43">
        <v>2002</v>
      </c>
      <c r="D6" s="43">
        <v>2003</v>
      </c>
      <c r="E6" s="63">
        <v>2004</v>
      </c>
      <c r="F6" s="14">
        <v>2005</v>
      </c>
      <c r="G6" s="14">
        <v>2006</v>
      </c>
      <c r="H6" s="15">
        <v>2007</v>
      </c>
      <c r="I6" s="16" t="s">
        <v>8</v>
      </c>
      <c r="J6" s="16" t="s">
        <v>10</v>
      </c>
      <c r="K6" s="16" t="s">
        <v>11</v>
      </c>
      <c r="L6" s="16" t="s">
        <v>13</v>
      </c>
      <c r="M6" s="16" t="s">
        <v>39</v>
      </c>
      <c r="N6" s="113" t="s">
        <v>40</v>
      </c>
      <c r="O6" s="16" t="s">
        <v>50</v>
      </c>
      <c r="P6" s="16" t="s">
        <v>72</v>
      </c>
      <c r="Q6" s="16" t="s">
        <v>105</v>
      </c>
      <c r="R6" s="16" t="s">
        <v>38</v>
      </c>
      <c r="S6" s="5" t="s">
        <v>52</v>
      </c>
      <c r="T6" s="16" t="s">
        <v>54</v>
      </c>
      <c r="U6" s="5" t="s">
        <v>56</v>
      </c>
      <c r="V6" s="62" t="s">
        <v>58</v>
      </c>
      <c r="W6" s="5" t="s">
        <v>62</v>
      </c>
      <c r="X6" s="5" t="s">
        <v>64</v>
      </c>
      <c r="Y6" s="16" t="s">
        <v>44</v>
      </c>
      <c r="Z6" s="16" t="s">
        <v>45</v>
      </c>
      <c r="AA6" s="16" t="s">
        <v>46</v>
      </c>
      <c r="AB6" s="16" t="s">
        <v>47</v>
      </c>
      <c r="AC6" s="16" t="s">
        <v>48</v>
      </c>
      <c r="AD6" s="16" t="s">
        <v>51</v>
      </c>
      <c r="AE6" s="16" t="s">
        <v>53</v>
      </c>
      <c r="AF6" s="16" t="s">
        <v>55</v>
      </c>
      <c r="AG6" s="16" t="s">
        <v>57</v>
      </c>
      <c r="AH6" s="16" t="s">
        <v>59</v>
      </c>
      <c r="AI6" s="16" t="s">
        <v>63</v>
      </c>
      <c r="AJ6" s="16" t="s">
        <v>65</v>
      </c>
      <c r="AK6" s="16" t="s">
        <v>66</v>
      </c>
      <c r="AL6" s="16" t="s">
        <v>67</v>
      </c>
      <c r="AM6" s="16" t="s">
        <v>68</v>
      </c>
      <c r="AN6" s="16" t="s">
        <v>69</v>
      </c>
      <c r="AO6" s="16" t="s">
        <v>70</v>
      </c>
      <c r="AP6" s="16" t="s">
        <v>71</v>
      </c>
      <c r="AQ6" s="16" t="s">
        <v>74</v>
      </c>
      <c r="AR6" s="16" t="s">
        <v>75</v>
      </c>
      <c r="AS6" s="16" t="s">
        <v>76</v>
      </c>
      <c r="AT6" s="16" t="s">
        <v>91</v>
      </c>
      <c r="AU6" s="31" t="s">
        <v>92</v>
      </c>
      <c r="AV6" s="31" t="s">
        <v>96</v>
      </c>
      <c r="AW6" s="31" t="s">
        <v>98</v>
      </c>
      <c r="AX6" s="50" t="s">
        <v>101</v>
      </c>
      <c r="AY6" s="50" t="s">
        <v>102</v>
      </c>
      <c r="AZ6" s="50" t="s">
        <v>103</v>
      </c>
      <c r="BA6" s="50" t="s">
        <v>104</v>
      </c>
      <c r="BB6" s="50" t="s">
        <v>106</v>
      </c>
      <c r="BC6" s="50" t="s">
        <v>107</v>
      </c>
      <c r="BD6" s="50" t="s">
        <v>110</v>
      </c>
      <c r="BE6" s="50" t="s">
        <v>111</v>
      </c>
      <c r="BF6" s="31" t="s">
        <v>112</v>
      </c>
      <c r="BG6" s="50" t="s">
        <v>113</v>
      </c>
      <c r="BH6" s="50" t="s">
        <v>114</v>
      </c>
      <c r="BI6" s="50" t="s">
        <v>115</v>
      </c>
    </row>
    <row r="7" spans="1:61" ht="15.75">
      <c r="A7" s="73"/>
      <c r="B7" s="17"/>
      <c r="C7" s="18"/>
      <c r="D7" s="19"/>
      <c r="E7" s="19"/>
      <c r="F7" s="18"/>
      <c r="G7" s="18"/>
      <c r="H7" s="19"/>
      <c r="I7" s="19"/>
      <c r="J7" s="9"/>
      <c r="K7" s="8"/>
      <c r="L7" s="9"/>
      <c r="M7" s="9"/>
      <c r="N7" s="73"/>
      <c r="O7" s="9"/>
      <c r="P7" s="9"/>
      <c r="Q7" s="9"/>
      <c r="R7" s="2"/>
      <c r="S7" s="2"/>
      <c r="T7" s="9"/>
      <c r="U7" s="2"/>
      <c r="V7" s="2"/>
      <c r="W7" s="2"/>
      <c r="X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  <c r="AU7" s="10"/>
      <c r="AV7" s="10"/>
      <c r="AW7" s="10"/>
      <c r="AX7" s="46"/>
      <c r="AY7" s="46"/>
      <c r="AZ7" s="46"/>
      <c r="BA7" s="46"/>
      <c r="BB7" s="46"/>
      <c r="BC7" s="46"/>
      <c r="BD7" s="46"/>
      <c r="BE7" s="46"/>
      <c r="BF7" s="10"/>
      <c r="BG7" s="46"/>
      <c r="BH7" s="46"/>
      <c r="BI7" s="46"/>
    </row>
    <row r="8" spans="1:61" ht="15.75">
      <c r="A8" s="76"/>
      <c r="B8" s="12"/>
      <c r="C8" s="13"/>
      <c r="D8" s="12"/>
      <c r="E8" s="12"/>
      <c r="F8" s="12"/>
      <c r="G8" s="20"/>
      <c r="H8" s="21"/>
      <c r="I8" s="21"/>
      <c r="J8" s="12"/>
      <c r="K8" s="12"/>
      <c r="L8" s="12"/>
      <c r="M8" s="12"/>
      <c r="N8" s="76"/>
      <c r="O8" s="12"/>
      <c r="P8" s="12"/>
      <c r="Q8" s="12"/>
      <c r="R8" s="3"/>
      <c r="S8" s="3"/>
      <c r="T8" s="12"/>
      <c r="U8" s="3"/>
      <c r="V8" s="3"/>
      <c r="W8" s="3"/>
      <c r="X8" s="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3"/>
      <c r="AV8" s="13"/>
      <c r="AW8" s="13"/>
      <c r="AX8" s="49"/>
      <c r="AY8" s="49"/>
      <c r="AZ8" s="49"/>
      <c r="BA8" s="49"/>
      <c r="BB8" s="49"/>
      <c r="BC8" s="49"/>
      <c r="BD8" s="49"/>
      <c r="BE8" s="49"/>
      <c r="BF8" s="13"/>
      <c r="BG8" s="49"/>
      <c r="BH8" s="49"/>
      <c r="BI8" s="49"/>
    </row>
    <row r="9" spans="1:61" ht="15.75">
      <c r="A9" s="73"/>
      <c r="B9" s="9"/>
      <c r="C9" s="9"/>
      <c r="D9" s="8"/>
      <c r="E9" s="8"/>
      <c r="F9" s="9"/>
      <c r="G9" s="10"/>
      <c r="H9" s="9"/>
      <c r="I9" s="9"/>
      <c r="J9" s="9"/>
      <c r="K9" s="9"/>
      <c r="L9" s="9"/>
      <c r="M9" s="9"/>
      <c r="N9" s="73"/>
      <c r="O9" s="9"/>
      <c r="P9" s="9"/>
      <c r="Q9" s="9"/>
      <c r="R9" s="2"/>
      <c r="S9" s="2"/>
      <c r="T9" s="16"/>
      <c r="U9" s="2"/>
      <c r="V9" s="2"/>
      <c r="W9" s="2"/>
      <c r="X9" s="2"/>
      <c r="Y9" s="8"/>
      <c r="Z9" s="8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"/>
      <c r="AV9" s="10"/>
      <c r="AW9" s="4"/>
      <c r="AX9" s="46"/>
      <c r="AY9" s="46"/>
      <c r="AZ9" s="46"/>
      <c r="BA9" s="46"/>
      <c r="BB9" s="46"/>
      <c r="BC9" s="46"/>
      <c r="BD9" s="46"/>
      <c r="BE9" s="46"/>
      <c r="BF9" s="10"/>
      <c r="BG9" s="46"/>
      <c r="BH9" s="46"/>
      <c r="BI9" s="46"/>
    </row>
    <row r="10" spans="1:61" ht="15.75">
      <c r="A10" s="74" t="s">
        <v>15</v>
      </c>
      <c r="B10" s="22">
        <f aca="true" t="shared" si="0" ref="B10:I10">SUM(B12,B21,B28,B33)</f>
        <v>737341.8</v>
      </c>
      <c r="C10" s="22">
        <f t="shared" si="0"/>
        <v>975441.7</v>
      </c>
      <c r="D10" s="22">
        <f t="shared" si="0"/>
        <v>1142220.6</v>
      </c>
      <c r="E10" s="22">
        <f t="shared" si="0"/>
        <v>1229597</v>
      </c>
      <c r="F10" s="23">
        <f t="shared" si="0"/>
        <v>1081932.7999999998</v>
      </c>
      <c r="G10" s="23">
        <f t="shared" si="0"/>
        <v>1149971.07</v>
      </c>
      <c r="H10" s="22">
        <f t="shared" si="0"/>
        <v>1326976.7000000002</v>
      </c>
      <c r="I10" s="22">
        <f t="shared" si="0"/>
        <v>1370354.7000000002</v>
      </c>
      <c r="J10" s="22">
        <f>SUM(J12,J21,J28,J33)</f>
        <v>449575.19999999995</v>
      </c>
      <c r="K10" s="22">
        <f aca="true" t="shared" si="1" ref="K10:Q10">SUM(K12,K21,K28,K33)</f>
        <v>463268.21804394206</v>
      </c>
      <c r="L10" s="22">
        <f t="shared" si="1"/>
        <v>481050.4896304087</v>
      </c>
      <c r="M10" s="22">
        <f t="shared" si="1"/>
        <v>604997.7382297331</v>
      </c>
      <c r="N10" s="114">
        <f t="shared" si="1"/>
        <v>613116.2782143475</v>
      </c>
      <c r="O10" s="22">
        <f t="shared" si="1"/>
        <v>654153.5940919879</v>
      </c>
      <c r="P10" s="22">
        <f t="shared" si="1"/>
        <v>688985.0580273924</v>
      </c>
      <c r="Q10" s="22">
        <f t="shared" si="1"/>
        <v>722482.6579035448</v>
      </c>
      <c r="R10" s="45">
        <f>SUM(R12,R21,R28,R33)</f>
        <v>624933.0140097195</v>
      </c>
      <c r="S10" s="22">
        <f aca="true" t="shared" si="2" ref="S10:X10">SUM(S12,S21,S28,S33)</f>
        <v>644681.8813436329</v>
      </c>
      <c r="T10" s="45">
        <f t="shared" si="2"/>
        <v>650431.4127306388</v>
      </c>
      <c r="U10" s="45">
        <f t="shared" si="2"/>
        <v>645645.8931733031</v>
      </c>
      <c r="V10" s="45">
        <f t="shared" si="2"/>
        <v>654781.8586737209</v>
      </c>
      <c r="W10" s="45">
        <f t="shared" si="2"/>
        <v>656454.2594996993</v>
      </c>
      <c r="X10" s="45">
        <f t="shared" si="2"/>
        <v>656331.6893652385</v>
      </c>
      <c r="Y10" s="45">
        <f aca="true" t="shared" si="3" ref="Y10:AJ10">SUM(Y12,Y21,Y28,Y33)</f>
        <v>665483.090455172</v>
      </c>
      <c r="Z10" s="45">
        <f t="shared" si="3"/>
        <v>658550.8174794738</v>
      </c>
      <c r="AA10" s="45">
        <f t="shared" si="3"/>
        <v>654695.0643351652</v>
      </c>
      <c r="AB10" s="45">
        <f t="shared" si="3"/>
        <v>653428.4435716092</v>
      </c>
      <c r="AC10" s="22">
        <f t="shared" si="3"/>
        <v>654153.5940919879</v>
      </c>
      <c r="AD10" s="45">
        <f t="shared" si="3"/>
        <v>643630.3160852641</v>
      </c>
      <c r="AE10" s="22">
        <f t="shared" si="3"/>
        <v>645486.9383932927</v>
      </c>
      <c r="AF10" s="22">
        <f t="shared" si="3"/>
        <v>635730.3823735046</v>
      </c>
      <c r="AG10" s="22">
        <f t="shared" si="3"/>
        <v>637750.9205325631</v>
      </c>
      <c r="AH10" s="22">
        <f t="shared" si="3"/>
        <v>650036.7227917311</v>
      </c>
      <c r="AI10" s="22">
        <f t="shared" si="3"/>
        <v>659639.7903824439</v>
      </c>
      <c r="AJ10" s="22">
        <f t="shared" si="3"/>
        <v>656026.0929624011</v>
      </c>
      <c r="AK10" s="22">
        <v>660960.4863501263</v>
      </c>
      <c r="AL10" s="22">
        <f aca="true" t="shared" si="4" ref="AL10:AW10">SUM(AL12,AL21,AL28,AL33)</f>
        <v>658334.677602419</v>
      </c>
      <c r="AM10" s="22">
        <f t="shared" si="4"/>
        <v>659183.233542728</v>
      </c>
      <c r="AN10" s="22">
        <f t="shared" si="4"/>
        <v>657096.2231842738</v>
      </c>
      <c r="AO10" s="22">
        <f t="shared" si="4"/>
        <v>688985.0580273924</v>
      </c>
      <c r="AP10" s="22">
        <f t="shared" si="4"/>
        <v>673856.6739292059</v>
      </c>
      <c r="AQ10" s="22">
        <f t="shared" si="4"/>
        <v>697772.2830921729</v>
      </c>
      <c r="AR10" s="22">
        <f t="shared" si="4"/>
        <v>718382.3302268154</v>
      </c>
      <c r="AS10" s="22">
        <f t="shared" si="4"/>
        <v>723310.2221407698</v>
      </c>
      <c r="AT10" s="22">
        <f t="shared" si="4"/>
        <v>730504.6469557406</v>
      </c>
      <c r="AU10" s="23">
        <f t="shared" si="4"/>
        <v>728637.7511193677</v>
      </c>
      <c r="AV10" s="25">
        <f t="shared" si="4"/>
        <v>725028.4251635711</v>
      </c>
      <c r="AW10" s="109">
        <f t="shared" si="4"/>
        <v>730502.6206769195</v>
      </c>
      <c r="AX10" s="45">
        <f aca="true" t="shared" si="5" ref="AX10:BC10">SUM(AX12,AX21,AX28,AX33)</f>
        <v>733863.0752681695</v>
      </c>
      <c r="AY10" s="109">
        <f t="shared" si="5"/>
        <v>726580.8795600119</v>
      </c>
      <c r="AZ10" s="109">
        <f t="shared" si="5"/>
        <v>724781.1959149563</v>
      </c>
      <c r="BA10" s="109">
        <f t="shared" si="5"/>
        <v>722119.9090600929</v>
      </c>
      <c r="BB10" s="109">
        <f t="shared" si="5"/>
        <v>726995.0779798002</v>
      </c>
      <c r="BC10" s="109">
        <f t="shared" si="5"/>
        <v>730569.2793185834</v>
      </c>
      <c r="BD10" s="109">
        <f>SUM(BD12,BD21,BD28,BD33)</f>
        <v>718215.682062693</v>
      </c>
      <c r="BE10" s="109">
        <f>SUM(BE12,BE21,BE28,BE33)</f>
        <v>718418.0877795004</v>
      </c>
      <c r="BF10" s="25">
        <f>SUM(BF12,BF21,BF28,BF33)</f>
        <v>744689.7472837886</v>
      </c>
      <c r="BG10" s="45">
        <f>SUM(BG12,BG21,BG28,BG33)</f>
        <v>750746.8408376314</v>
      </c>
      <c r="BH10" s="45">
        <f>SUM(BH12,BH21,BH28,BH33)</f>
        <v>758165.8594135814</v>
      </c>
      <c r="BI10" s="45">
        <f>SUM(BI12,BI21,BI28,BI33)</f>
        <v>768347.2967021279</v>
      </c>
    </row>
    <row r="11" spans="1:61" ht="15.75">
      <c r="A11" s="73"/>
      <c r="B11" s="9"/>
      <c r="C11" s="9"/>
      <c r="D11" s="9"/>
      <c r="E11" s="9"/>
      <c r="F11" s="10"/>
      <c r="G11" s="10"/>
      <c r="H11" s="9"/>
      <c r="I11" s="9"/>
      <c r="J11" s="10"/>
      <c r="K11" s="9"/>
      <c r="L11" s="9"/>
      <c r="M11" s="9"/>
      <c r="N11" s="73"/>
      <c r="O11" s="9"/>
      <c r="P11" s="9"/>
      <c r="Q11" s="9"/>
      <c r="R11" s="46"/>
      <c r="S11" s="9"/>
      <c r="T11" s="46"/>
      <c r="U11" s="46"/>
      <c r="V11" s="46"/>
      <c r="W11" s="46"/>
      <c r="X11" s="46"/>
      <c r="Y11" s="46"/>
      <c r="Z11" s="46"/>
      <c r="AA11" s="46"/>
      <c r="AB11" s="46"/>
      <c r="AC11" s="9"/>
      <c r="AD11" s="46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2"/>
      <c r="AW11" s="44"/>
      <c r="AX11" s="46"/>
      <c r="AY11" s="44"/>
      <c r="AZ11" s="44"/>
      <c r="BA11" s="44"/>
      <c r="BB11" s="44"/>
      <c r="BC11" s="44"/>
      <c r="BD11" s="44"/>
      <c r="BE11" s="44"/>
      <c r="BF11" s="2"/>
      <c r="BG11" s="46"/>
      <c r="BH11" s="46"/>
      <c r="BI11" s="46"/>
    </row>
    <row r="12" spans="1:61" ht="15.75">
      <c r="A12" s="74" t="s">
        <v>77</v>
      </c>
      <c r="B12" s="24">
        <f aca="true" t="shared" si="6" ref="B12:Q12">SUM(B14,B18,B19)</f>
        <v>242962.80000000002</v>
      </c>
      <c r="C12" s="24">
        <f t="shared" si="6"/>
        <v>315486.2</v>
      </c>
      <c r="D12" s="24">
        <f t="shared" si="6"/>
        <v>357172.4</v>
      </c>
      <c r="E12" s="24">
        <f t="shared" si="6"/>
        <v>382358.89999999997</v>
      </c>
      <c r="F12" s="24">
        <f t="shared" si="6"/>
        <v>341029.5</v>
      </c>
      <c r="G12" s="25">
        <f t="shared" si="6"/>
        <v>374358.31</v>
      </c>
      <c r="H12" s="22">
        <f t="shared" si="6"/>
        <v>436465.2</v>
      </c>
      <c r="I12" s="22">
        <f t="shared" si="6"/>
        <v>448716.6000000001</v>
      </c>
      <c r="J12" s="22">
        <f t="shared" si="6"/>
        <v>177792.40000000002</v>
      </c>
      <c r="K12" s="22">
        <f t="shared" si="6"/>
        <v>199005.27071539208</v>
      </c>
      <c r="L12" s="9">
        <f t="shared" si="6"/>
        <v>211479.74236626233</v>
      </c>
      <c r="M12" s="9">
        <f t="shared" si="6"/>
        <v>250764.09576753748</v>
      </c>
      <c r="N12" s="73">
        <f t="shared" si="6"/>
        <v>255427.28725159744</v>
      </c>
      <c r="O12" s="9">
        <f t="shared" si="6"/>
        <v>295739.48431635107</v>
      </c>
      <c r="P12" s="9">
        <f t="shared" si="6"/>
        <v>326194.6784042026</v>
      </c>
      <c r="Q12" s="9">
        <f t="shared" si="6"/>
        <v>333008.3051125628</v>
      </c>
      <c r="R12" s="46">
        <f>SUM(R14,R18,R19)</f>
        <v>267385.2723820545</v>
      </c>
      <c r="S12" s="9">
        <f aca="true" t="shared" si="7" ref="S12:X12">SUM(S14,S18,S19)</f>
        <v>282959.63770220964</v>
      </c>
      <c r="T12" s="46">
        <f t="shared" si="7"/>
        <v>283819.311410908</v>
      </c>
      <c r="U12" s="46">
        <f t="shared" si="7"/>
        <v>285203.28967497544</v>
      </c>
      <c r="V12" s="46">
        <f t="shared" si="7"/>
        <v>288632.7587765794</v>
      </c>
      <c r="W12" s="46">
        <f t="shared" si="7"/>
        <v>289045.2417515683</v>
      </c>
      <c r="X12" s="46">
        <f t="shared" si="7"/>
        <v>288716.8284123374</v>
      </c>
      <c r="Y12" s="46">
        <f aca="true" t="shared" si="8" ref="Y12:AJ12">SUM(Y14,Y18,Y19)</f>
        <v>297501.62657534867</v>
      </c>
      <c r="Z12" s="46">
        <f t="shared" si="8"/>
        <v>294164.27811779774</v>
      </c>
      <c r="AA12" s="46">
        <f t="shared" si="8"/>
        <v>293962.5594900195</v>
      </c>
      <c r="AB12" s="46">
        <f t="shared" si="8"/>
        <v>294125.95324783726</v>
      </c>
      <c r="AC12" s="9">
        <f t="shared" si="8"/>
        <v>295739.48431635107</v>
      </c>
      <c r="AD12" s="46">
        <f t="shared" si="8"/>
        <v>290395.5474488625</v>
      </c>
      <c r="AE12" s="9">
        <f t="shared" si="8"/>
        <v>293942.5621254968</v>
      </c>
      <c r="AF12" s="9">
        <f t="shared" si="8"/>
        <v>286758.4473251334</v>
      </c>
      <c r="AG12" s="9">
        <f t="shared" si="8"/>
        <v>289623.23634697474</v>
      </c>
      <c r="AH12" s="9">
        <f t="shared" si="8"/>
        <v>297429.5820407674</v>
      </c>
      <c r="AI12" s="9">
        <f t="shared" si="8"/>
        <v>306092.8480525872</v>
      </c>
      <c r="AJ12" s="9">
        <f t="shared" si="8"/>
        <v>303233.61345143087</v>
      </c>
      <c r="AK12" s="9">
        <v>305426.4661655589</v>
      </c>
      <c r="AL12" s="9">
        <f aca="true" t="shared" si="9" ref="AL12:AW12">SUM(AL14,AL18,AL19)</f>
        <v>300793.54195125523</v>
      </c>
      <c r="AM12" s="9">
        <f t="shared" si="9"/>
        <v>301646.4972793859</v>
      </c>
      <c r="AN12" s="9">
        <f t="shared" si="9"/>
        <v>300754.7495179166</v>
      </c>
      <c r="AO12" s="9">
        <f t="shared" si="9"/>
        <v>326194.6784042026</v>
      </c>
      <c r="AP12" s="9">
        <f t="shared" si="9"/>
        <v>310734.5673794648</v>
      </c>
      <c r="AQ12" s="9">
        <f t="shared" si="9"/>
        <v>328346.2200290141</v>
      </c>
      <c r="AR12" s="9">
        <f t="shared" si="9"/>
        <v>329439.57340092905</v>
      </c>
      <c r="AS12" s="9">
        <f t="shared" si="9"/>
        <v>330570.92300467193</v>
      </c>
      <c r="AT12" s="9">
        <f t="shared" si="9"/>
        <v>335887.43055559194</v>
      </c>
      <c r="AU12" s="10">
        <f t="shared" si="9"/>
        <v>333550.2871595042</v>
      </c>
      <c r="AV12" s="2">
        <f t="shared" si="9"/>
        <v>332670.884697386</v>
      </c>
      <c r="AW12" s="44">
        <f t="shared" si="9"/>
        <v>334214.2488858845</v>
      </c>
      <c r="AX12" s="46">
        <f aca="true" t="shared" si="10" ref="AX12:BC12">SUM(AX14,AX18,AX19)</f>
        <v>337104.5440915614</v>
      </c>
      <c r="AY12" s="44">
        <f t="shared" si="10"/>
        <v>333726.5170240545</v>
      </c>
      <c r="AZ12" s="44">
        <f t="shared" si="10"/>
        <v>333568.6450481607</v>
      </c>
      <c r="BA12" s="44">
        <f t="shared" si="10"/>
        <v>333206.7026058425</v>
      </c>
      <c r="BB12" s="44">
        <f t="shared" si="10"/>
        <v>336402.4130391425</v>
      </c>
      <c r="BC12" s="44">
        <f t="shared" si="10"/>
        <v>335595.4482028865</v>
      </c>
      <c r="BD12" s="44">
        <f>SUM(BD14,BD18,BD19)</f>
        <v>333272.7869037179</v>
      </c>
      <c r="BE12" s="44">
        <f>SUM(BE14,BE18,BE19)</f>
        <v>331723.408545153</v>
      </c>
      <c r="BF12" s="2">
        <f>SUM(BF14,BF18,BF19)</f>
        <v>340166.2343418172</v>
      </c>
      <c r="BG12" s="46">
        <f>SUM(BG14,BG18,BG19)</f>
        <v>343003.91245606024</v>
      </c>
      <c r="BH12" s="46">
        <f>SUM(BH14,BH18,BH19)</f>
        <v>347217.40271821606</v>
      </c>
      <c r="BI12" s="46">
        <f>SUM(BI14,BI18,BI19)</f>
        <v>352491.84855658695</v>
      </c>
    </row>
    <row r="13" spans="1:61" ht="15.75">
      <c r="A13" s="7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9"/>
      <c r="N13" s="73"/>
      <c r="O13" s="9"/>
      <c r="P13" s="9"/>
      <c r="Q13" s="9"/>
      <c r="R13" s="46"/>
      <c r="S13" s="9"/>
      <c r="T13" s="46"/>
      <c r="U13" s="46"/>
      <c r="V13" s="46"/>
      <c r="W13" s="46"/>
      <c r="X13" s="46"/>
      <c r="Y13" s="46"/>
      <c r="Z13" s="46"/>
      <c r="AA13" s="46"/>
      <c r="AB13" s="46"/>
      <c r="AC13" s="9"/>
      <c r="AD13" s="4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2"/>
      <c r="AW13" s="44"/>
      <c r="AX13" s="46"/>
      <c r="AY13" s="44"/>
      <c r="AZ13" s="44"/>
      <c r="BA13" s="44"/>
      <c r="BB13" s="44"/>
      <c r="BC13" s="44"/>
      <c r="BD13" s="44"/>
      <c r="BE13" s="44"/>
      <c r="BF13" s="2"/>
      <c r="BG13" s="46"/>
      <c r="BH13" s="46"/>
      <c r="BI13" s="46"/>
    </row>
    <row r="14" spans="1:61" ht="15.75">
      <c r="A14" s="74" t="s">
        <v>2</v>
      </c>
      <c r="B14" s="22">
        <f aca="true" t="shared" si="11" ref="B14:J14">SUM(B15:B16)</f>
        <v>176253.1</v>
      </c>
      <c r="C14" s="22">
        <f t="shared" si="11"/>
        <v>224831.1</v>
      </c>
      <c r="D14" s="22">
        <f t="shared" si="11"/>
        <v>248111.2</v>
      </c>
      <c r="E14" s="22">
        <v>254531.6</v>
      </c>
      <c r="F14" s="23">
        <f t="shared" si="11"/>
        <v>211815.30000000002</v>
      </c>
      <c r="G14" s="23">
        <f t="shared" si="11"/>
        <v>232360.61</v>
      </c>
      <c r="H14" s="22">
        <f t="shared" si="11"/>
        <v>274239.5</v>
      </c>
      <c r="I14" s="22">
        <f t="shared" si="11"/>
        <v>281799.60000000003</v>
      </c>
      <c r="J14" s="22">
        <f t="shared" si="11"/>
        <v>118031.6</v>
      </c>
      <c r="K14" s="22">
        <f aca="true" t="shared" si="12" ref="K14:Q14">SUM(K15:K16)</f>
        <v>148124.24066339535</v>
      </c>
      <c r="L14" s="9">
        <f t="shared" si="12"/>
        <v>171686.3949003853</v>
      </c>
      <c r="M14" s="9">
        <f t="shared" si="12"/>
        <v>206819.1577428493</v>
      </c>
      <c r="N14" s="73">
        <f t="shared" si="12"/>
        <v>211420.07194588083</v>
      </c>
      <c r="O14" s="9">
        <f t="shared" si="12"/>
        <v>254287.92470534093</v>
      </c>
      <c r="P14" s="9">
        <f t="shared" si="12"/>
        <v>267288.2950171367</v>
      </c>
      <c r="Q14" s="9">
        <f t="shared" si="12"/>
        <v>275051.46139739564</v>
      </c>
      <c r="R14" s="9">
        <f aca="true" t="shared" si="13" ref="R14:X14">SUM(R15:R16)</f>
        <v>223378.05707633786</v>
      </c>
      <c r="S14" s="9">
        <f t="shared" si="13"/>
        <v>238806.21466101793</v>
      </c>
      <c r="T14" s="9">
        <f t="shared" si="13"/>
        <v>239707.58798843785</v>
      </c>
      <c r="U14" s="9">
        <f t="shared" si="13"/>
        <v>241892.03512736928</v>
      </c>
      <c r="V14" s="9">
        <f t="shared" si="13"/>
        <v>244490.46490280743</v>
      </c>
      <c r="W14" s="9">
        <f t="shared" si="13"/>
        <v>244986.35581872083</v>
      </c>
      <c r="X14" s="9">
        <f t="shared" si="13"/>
        <v>244680.33417688715</v>
      </c>
      <c r="Y14" s="9">
        <f aca="true" t="shared" si="14" ref="Y14:AJ14">SUM(Y15:Y16)</f>
        <v>253890.20146224168</v>
      </c>
      <c r="Z14" s="9">
        <f t="shared" si="14"/>
        <v>251216.6877430337</v>
      </c>
      <c r="AA14" s="9">
        <f t="shared" si="14"/>
        <v>251742.03034181034</v>
      </c>
      <c r="AB14" s="9">
        <f t="shared" si="14"/>
        <v>252425.4552222485</v>
      </c>
      <c r="AC14" s="9">
        <f t="shared" si="14"/>
        <v>254287.92470534093</v>
      </c>
      <c r="AD14" s="9">
        <f t="shared" si="14"/>
        <v>249848.3872205674</v>
      </c>
      <c r="AE14" s="9">
        <f t="shared" si="14"/>
        <v>253680.92704471337</v>
      </c>
      <c r="AF14" s="9">
        <f t="shared" si="14"/>
        <v>247212.2407001755</v>
      </c>
      <c r="AG14" s="9">
        <f t="shared" si="14"/>
        <v>250173.362771776</v>
      </c>
      <c r="AH14" s="9">
        <f t="shared" si="14"/>
        <v>257306.70898358175</v>
      </c>
      <c r="AI14" s="9">
        <f t="shared" si="14"/>
        <v>265850.65642308997</v>
      </c>
      <c r="AJ14" s="9">
        <f t="shared" si="14"/>
        <v>263011.93582748383</v>
      </c>
      <c r="AK14" s="9">
        <v>264940.187063615</v>
      </c>
      <c r="AL14" s="9">
        <f aca="true" t="shared" si="15" ref="AL14:AW14">SUM(AL15:AL16)</f>
        <v>260275.22707428763</v>
      </c>
      <c r="AM14" s="9">
        <f t="shared" si="15"/>
        <v>261043.43182385672</v>
      </c>
      <c r="AN14" s="9">
        <f t="shared" si="15"/>
        <v>260459.18645029317</v>
      </c>
      <c r="AO14" s="9">
        <f t="shared" si="15"/>
        <v>267288.2950171367</v>
      </c>
      <c r="AP14" s="9">
        <f t="shared" si="15"/>
        <v>269842.999946906</v>
      </c>
      <c r="AQ14" s="9">
        <f t="shared" si="15"/>
        <v>269352.4060767466</v>
      </c>
      <c r="AR14" s="9">
        <f t="shared" si="15"/>
        <v>270249.237894252</v>
      </c>
      <c r="AS14" s="9">
        <f t="shared" si="15"/>
        <v>270734.2264186644</v>
      </c>
      <c r="AT14" s="9">
        <f t="shared" si="15"/>
        <v>275865.0097352489</v>
      </c>
      <c r="AU14" s="10">
        <f t="shared" si="15"/>
        <v>273763.98215497006</v>
      </c>
      <c r="AV14" s="2">
        <f t="shared" si="15"/>
        <v>273432.4491203368</v>
      </c>
      <c r="AW14" s="44">
        <f t="shared" si="15"/>
        <v>274612.7782590643</v>
      </c>
      <c r="AX14" s="46">
        <f aca="true" t="shared" si="16" ref="AX14:BE14">SUM(AX15:AX16)</f>
        <v>277150.24308681744</v>
      </c>
      <c r="AY14" s="44">
        <f t="shared" si="16"/>
        <v>274539.31180187163</v>
      </c>
      <c r="AZ14" s="44">
        <f t="shared" si="16"/>
        <v>274859.6549932057</v>
      </c>
      <c r="BA14" s="44">
        <f t="shared" si="16"/>
        <v>275051.46139739564</v>
      </c>
      <c r="BB14" s="44">
        <f t="shared" si="16"/>
        <v>277908.2124608999</v>
      </c>
      <c r="BC14" s="44">
        <f t="shared" si="16"/>
        <v>276815.43989301834</v>
      </c>
      <c r="BD14" s="44">
        <f t="shared" si="16"/>
        <v>276139.9731045752</v>
      </c>
      <c r="BE14" s="44">
        <f t="shared" si="16"/>
        <v>274879.75921493775</v>
      </c>
      <c r="BF14" s="2">
        <f>SUM(BF15:BF16)</f>
        <v>280529.8456878885</v>
      </c>
      <c r="BG14" s="46">
        <f>SUM(BG15:BG16)</f>
        <v>282675.39719524333</v>
      </c>
      <c r="BH14" s="46">
        <f>SUM(BH15:BH16)</f>
        <v>285930.9525819802</v>
      </c>
      <c r="BI14" s="46">
        <f>SUM(BI15:BI16)</f>
        <v>290416.904910534</v>
      </c>
    </row>
    <row r="15" spans="1:61" ht="15.75">
      <c r="A15" s="74" t="s">
        <v>16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262592.1</v>
      </c>
      <c r="I15" s="9">
        <v>270066.4</v>
      </c>
      <c r="J15" s="9">
        <v>105427.5</v>
      </c>
      <c r="K15" s="9">
        <v>148100.47625318187</v>
      </c>
      <c r="L15" s="9">
        <v>171660.19354156448</v>
      </c>
      <c r="M15" s="9">
        <v>206819.1577428493</v>
      </c>
      <c r="N15" s="73">
        <v>211420.07194588083</v>
      </c>
      <c r="O15" s="9">
        <v>254287.92470534093</v>
      </c>
      <c r="P15" s="9">
        <v>267288.2950171367</v>
      </c>
      <c r="Q15" s="9">
        <v>275051.46139739564</v>
      </c>
      <c r="R15" s="46">
        <v>223378.05707633786</v>
      </c>
      <c r="S15" s="9">
        <v>238806.21466101793</v>
      </c>
      <c r="T15" s="46">
        <v>239707.58798843785</v>
      </c>
      <c r="U15" s="46">
        <v>241892.03512736928</v>
      </c>
      <c r="V15" s="46">
        <v>244490.46490280743</v>
      </c>
      <c r="W15" s="46">
        <v>244986.35581872083</v>
      </c>
      <c r="X15" s="46">
        <v>244680.33417688715</v>
      </c>
      <c r="Y15" s="46">
        <v>253890.20146224168</v>
      </c>
      <c r="Z15" s="46">
        <v>251216.6877430337</v>
      </c>
      <c r="AA15" s="46">
        <v>251742.03034181034</v>
      </c>
      <c r="AB15" s="46">
        <v>252425.4552222485</v>
      </c>
      <c r="AC15" s="9">
        <v>254287.92470534093</v>
      </c>
      <c r="AD15" s="46">
        <v>249848.3872205674</v>
      </c>
      <c r="AE15" s="9">
        <v>253680.92704471337</v>
      </c>
      <c r="AF15" s="9">
        <v>247212.2407001755</v>
      </c>
      <c r="AG15" s="9">
        <v>250173.362771776</v>
      </c>
      <c r="AH15" s="9">
        <v>257306.70898358175</v>
      </c>
      <c r="AI15" s="9">
        <f>265654.05642309+196.6</f>
        <v>265850.65642308997</v>
      </c>
      <c r="AJ15" s="9">
        <v>263011.93582748383</v>
      </c>
      <c r="AK15" s="9">
        <v>264940.187063615</v>
      </c>
      <c r="AL15" s="9">
        <v>260275.22707428763</v>
      </c>
      <c r="AM15" s="9">
        <v>261043.43182385672</v>
      </c>
      <c r="AN15" s="9">
        <v>260459.18645029317</v>
      </c>
      <c r="AO15" s="9">
        <v>267288.2950171367</v>
      </c>
      <c r="AP15" s="9">
        <v>269842.999946906</v>
      </c>
      <c r="AQ15" s="9">
        <v>269352.4060767466</v>
      </c>
      <c r="AR15" s="9">
        <v>270249.237894252</v>
      </c>
      <c r="AS15" s="9">
        <v>270734.2264186644</v>
      </c>
      <c r="AT15" s="9">
        <v>275865.0097352489</v>
      </c>
      <c r="AU15" s="2">
        <v>273763.98215497006</v>
      </c>
      <c r="AV15" s="2">
        <v>273432.4491203368</v>
      </c>
      <c r="AW15" s="44">
        <v>274612.7782590643</v>
      </c>
      <c r="AX15" s="46">
        <v>277150.24308681744</v>
      </c>
      <c r="AY15" s="44">
        <v>274539.31180187163</v>
      </c>
      <c r="AZ15" s="44">
        <v>274859.6549932057</v>
      </c>
      <c r="BA15" s="44">
        <v>275051.46139739564</v>
      </c>
      <c r="BB15" s="44">
        <v>277908.2124608999</v>
      </c>
      <c r="BC15" s="44">
        <v>276815.43989301834</v>
      </c>
      <c r="BD15" s="44">
        <v>276139.9731045752</v>
      </c>
      <c r="BE15" s="44">
        <v>274879.75921493775</v>
      </c>
      <c r="BF15" s="2">
        <v>280529.8456878885</v>
      </c>
      <c r="BG15" s="46">
        <v>282675.39719524333</v>
      </c>
      <c r="BH15" s="46">
        <v>285930.9525819802</v>
      </c>
      <c r="BI15" s="46">
        <v>290416.904910534</v>
      </c>
    </row>
    <row r="16" spans="1:61" ht="18">
      <c r="A16" s="74" t="s">
        <v>29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</v>
      </c>
      <c r="G16" s="10">
        <v>9530.24</v>
      </c>
      <c r="H16" s="9">
        <v>11647.4</v>
      </c>
      <c r="I16" s="9">
        <v>11733.2</v>
      </c>
      <c r="J16" s="9">
        <v>12604.1</v>
      </c>
      <c r="K16" s="9">
        <v>23.764410213479998</v>
      </c>
      <c r="L16" s="9">
        <v>26.2013588208</v>
      </c>
      <c r="M16" s="41">
        <v>0</v>
      </c>
      <c r="N16" s="115">
        <v>0</v>
      </c>
      <c r="O16" s="41">
        <v>0</v>
      </c>
      <c r="P16" s="40">
        <v>0</v>
      </c>
      <c r="Q16" s="40">
        <v>0</v>
      </c>
      <c r="R16" s="47">
        <v>0</v>
      </c>
      <c r="S16" s="40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0">
        <v>0</v>
      </c>
      <c r="AD16" s="47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0">
        <v>0</v>
      </c>
      <c r="AN16" s="40">
        <v>0</v>
      </c>
      <c r="AO16" s="40">
        <v>0</v>
      </c>
      <c r="AP16" s="41">
        <v>0</v>
      </c>
      <c r="AQ16" s="40">
        <v>0</v>
      </c>
      <c r="AR16" s="40">
        <v>0</v>
      </c>
      <c r="AS16" s="40">
        <v>0</v>
      </c>
      <c r="AT16" s="41">
        <v>0</v>
      </c>
      <c r="AU16" s="38">
        <v>0</v>
      </c>
      <c r="AV16" s="40">
        <v>0</v>
      </c>
      <c r="AW16" s="47">
        <v>0</v>
      </c>
      <c r="AX16" s="48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38">
        <v>0</v>
      </c>
      <c r="BG16" s="48">
        <v>0</v>
      </c>
      <c r="BH16" s="48">
        <v>0</v>
      </c>
      <c r="BI16" s="48">
        <v>0</v>
      </c>
    </row>
    <row r="17" spans="1:61" ht="15.75">
      <c r="A17" s="7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 t="s">
        <v>14</v>
      </c>
      <c r="N17" s="73" t="s">
        <v>14</v>
      </c>
      <c r="O17" s="9" t="s">
        <v>14</v>
      </c>
      <c r="P17" s="9" t="s">
        <v>14</v>
      </c>
      <c r="Q17" s="9" t="s">
        <v>14</v>
      </c>
      <c r="R17" s="46" t="s">
        <v>14</v>
      </c>
      <c r="S17" s="9" t="s">
        <v>14</v>
      </c>
      <c r="T17" s="46" t="s">
        <v>14</v>
      </c>
      <c r="U17" s="46" t="s">
        <v>14</v>
      </c>
      <c r="V17" s="46" t="s">
        <v>14</v>
      </c>
      <c r="W17" s="46" t="s">
        <v>14</v>
      </c>
      <c r="X17" s="46" t="s">
        <v>14</v>
      </c>
      <c r="Y17" s="46" t="s">
        <v>14</v>
      </c>
      <c r="Z17" s="46" t="s">
        <v>14</v>
      </c>
      <c r="AA17" s="46" t="s">
        <v>14</v>
      </c>
      <c r="AB17" s="46" t="s">
        <v>14</v>
      </c>
      <c r="AC17" s="9" t="s">
        <v>14</v>
      </c>
      <c r="AD17" s="46" t="s">
        <v>14</v>
      </c>
      <c r="AE17" s="9" t="s">
        <v>14</v>
      </c>
      <c r="AF17" s="9" t="s">
        <v>14</v>
      </c>
      <c r="AG17" s="9" t="s">
        <v>14</v>
      </c>
      <c r="AH17" s="9" t="s">
        <v>14</v>
      </c>
      <c r="AI17" s="9" t="s">
        <v>14</v>
      </c>
      <c r="AJ17" s="9" t="s">
        <v>14</v>
      </c>
      <c r="AK17" s="9" t="s">
        <v>14</v>
      </c>
      <c r="AL17" s="9" t="s">
        <v>14</v>
      </c>
      <c r="AM17" s="9" t="s">
        <v>14</v>
      </c>
      <c r="AN17" s="9" t="s">
        <v>14</v>
      </c>
      <c r="AO17" s="9" t="s">
        <v>14</v>
      </c>
      <c r="AP17" s="9" t="s">
        <v>14</v>
      </c>
      <c r="AQ17" s="9" t="s">
        <v>14</v>
      </c>
      <c r="AR17" s="9" t="s">
        <v>14</v>
      </c>
      <c r="AS17" s="9" t="s">
        <v>14</v>
      </c>
      <c r="AT17" s="9" t="s">
        <v>14</v>
      </c>
      <c r="AU17" s="2"/>
      <c r="AV17" s="2" t="s">
        <v>14</v>
      </c>
      <c r="AW17" s="44" t="s">
        <v>14</v>
      </c>
      <c r="AX17" s="46"/>
      <c r="AY17" s="44" t="s">
        <v>14</v>
      </c>
      <c r="AZ17" s="44" t="s">
        <v>14</v>
      </c>
      <c r="BA17" s="44" t="s">
        <v>14</v>
      </c>
      <c r="BB17" s="44" t="s">
        <v>14</v>
      </c>
      <c r="BC17" s="44" t="s">
        <v>14</v>
      </c>
      <c r="BD17" s="44" t="s">
        <v>14</v>
      </c>
      <c r="BE17" s="44" t="s">
        <v>14</v>
      </c>
      <c r="BF17" s="2" t="s">
        <v>14</v>
      </c>
      <c r="BG17" s="46" t="s">
        <v>14</v>
      </c>
      <c r="BH17" s="46" t="s">
        <v>14</v>
      </c>
      <c r="BI17" s="46" t="s">
        <v>14</v>
      </c>
    </row>
    <row r="18" spans="1:61" ht="15.75">
      <c r="A18" s="74" t="s">
        <v>7</v>
      </c>
      <c r="B18" s="9">
        <v>66319.1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161658.5</v>
      </c>
      <c r="I18" s="9">
        <v>166443.6</v>
      </c>
      <c r="J18" s="9">
        <v>59760.8</v>
      </c>
      <c r="K18" s="9">
        <v>50881.03005199673</v>
      </c>
      <c r="L18" s="9">
        <v>39793.347465877036</v>
      </c>
      <c r="M18" s="9">
        <v>43944.93802468821</v>
      </c>
      <c r="N18" s="73">
        <v>44007.21530571662</v>
      </c>
      <c r="O18" s="9">
        <v>41451.55961101012</v>
      </c>
      <c r="P18" s="9">
        <v>40797.70450601444</v>
      </c>
      <c r="Q18" s="9">
        <v>40967.65038751325</v>
      </c>
      <c r="R18" s="46">
        <v>44007.21530571662</v>
      </c>
      <c r="S18" s="9">
        <v>44153.42304119168</v>
      </c>
      <c r="T18" s="46">
        <v>44111.723422470146</v>
      </c>
      <c r="U18" s="46">
        <v>43311.254547606164</v>
      </c>
      <c r="V18" s="46">
        <v>44142.29387377196</v>
      </c>
      <c r="W18" s="46">
        <v>44058.88593284744</v>
      </c>
      <c r="X18" s="46">
        <v>44036.49423545024</v>
      </c>
      <c r="Y18" s="46">
        <v>43611.425113107</v>
      </c>
      <c r="Z18" s="46">
        <v>42947.59037476404</v>
      </c>
      <c r="AA18" s="46">
        <v>42220.52914820918</v>
      </c>
      <c r="AB18" s="46">
        <v>41700.498025588764</v>
      </c>
      <c r="AC18" s="9">
        <v>41451.55961101012</v>
      </c>
      <c r="AD18" s="46">
        <v>40547.160228295084</v>
      </c>
      <c r="AE18" s="9">
        <v>40261.63508078342</v>
      </c>
      <c r="AF18" s="9">
        <v>39546.20662495794</v>
      </c>
      <c r="AG18" s="9">
        <v>39449.873575198755</v>
      </c>
      <c r="AH18" s="9">
        <v>40122.87305718564</v>
      </c>
      <c r="AI18" s="9">
        <v>40242.191629497225</v>
      </c>
      <c r="AJ18" s="9">
        <v>40221.67762394705</v>
      </c>
      <c r="AK18" s="9">
        <v>40486.27910194389</v>
      </c>
      <c r="AL18" s="9">
        <v>40518.314876967605</v>
      </c>
      <c r="AM18" s="9">
        <v>40603.065455529206</v>
      </c>
      <c r="AN18" s="9">
        <v>40295.56306762342</v>
      </c>
      <c r="AO18" s="9">
        <v>40797.70450601444</v>
      </c>
      <c r="AP18" s="9">
        <v>40891.56743255881</v>
      </c>
      <c r="AQ18" s="9">
        <v>41406.75344197924</v>
      </c>
      <c r="AR18" s="9">
        <v>41582.457510138556</v>
      </c>
      <c r="AS18" s="9">
        <v>42156.55162607272</v>
      </c>
      <c r="AT18" s="9">
        <v>42365.84736475956</v>
      </c>
      <c r="AU18" s="2">
        <v>42376.292226803875</v>
      </c>
      <c r="AV18" s="2">
        <v>41995.530158592686</v>
      </c>
      <c r="AW18" s="44">
        <v>42405.29297581979</v>
      </c>
      <c r="AX18" s="46">
        <v>42355.40536151116</v>
      </c>
      <c r="AY18" s="44">
        <v>41954.40141551397</v>
      </c>
      <c r="AZ18" s="44">
        <v>41607.4305655387</v>
      </c>
      <c r="BA18" s="44">
        <v>41166.04788079299</v>
      </c>
      <c r="BB18" s="44">
        <v>41246.711205298925</v>
      </c>
      <c r="BC18" s="44">
        <v>41533.087372029</v>
      </c>
      <c r="BD18" s="44">
        <v>39556.50873753855</v>
      </c>
      <c r="BE18" s="44">
        <v>39556.50873753855</v>
      </c>
      <c r="BF18" s="2">
        <v>42327.78330535838</v>
      </c>
      <c r="BG18" s="46">
        <v>42784.273794122535</v>
      </c>
      <c r="BH18" s="46">
        <v>43312.72651010473</v>
      </c>
      <c r="BI18" s="46">
        <v>43941.15212712775</v>
      </c>
    </row>
    <row r="19" spans="1:61" ht="18">
      <c r="A19" s="74" t="s">
        <v>30</v>
      </c>
      <c r="B19" s="9">
        <v>390.6</v>
      </c>
      <c r="C19" s="9">
        <v>504.5</v>
      </c>
      <c r="D19" s="9">
        <v>561.6</v>
      </c>
      <c r="E19" s="9">
        <v>580.8</v>
      </c>
      <c r="F19" s="9">
        <v>481</v>
      </c>
      <c r="G19" s="26">
        <v>507.19</v>
      </c>
      <c r="H19" s="17">
        <v>567.2</v>
      </c>
      <c r="I19" s="17">
        <v>473.4</v>
      </c>
      <c r="J19" s="38">
        <v>0</v>
      </c>
      <c r="K19" s="39">
        <v>0</v>
      </c>
      <c r="L19" s="40">
        <v>0</v>
      </c>
      <c r="M19" s="41">
        <v>0</v>
      </c>
      <c r="N19" s="115">
        <v>0</v>
      </c>
      <c r="O19" s="41">
        <v>0</v>
      </c>
      <c r="P19" s="9">
        <v>18108.678881051463</v>
      </c>
      <c r="Q19" s="9">
        <v>16989.193327653877</v>
      </c>
      <c r="R19" s="47">
        <v>0</v>
      </c>
      <c r="S19" s="40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0">
        <v>0</v>
      </c>
      <c r="AD19" s="47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0">
        <v>0</v>
      </c>
      <c r="AN19" s="40">
        <v>0</v>
      </c>
      <c r="AO19" s="9">
        <v>18108.678881051463</v>
      </c>
      <c r="AP19" s="41">
        <v>0</v>
      </c>
      <c r="AQ19" s="9">
        <v>17587.060510288276</v>
      </c>
      <c r="AR19" s="9">
        <v>17607.87799653846</v>
      </c>
      <c r="AS19" s="9">
        <v>17680.144959934834</v>
      </c>
      <c r="AT19" s="9">
        <v>17656.5734555835</v>
      </c>
      <c r="AU19" s="2">
        <v>17410.012777730262</v>
      </c>
      <c r="AV19" s="2">
        <v>17242.90541845654</v>
      </c>
      <c r="AW19" s="44">
        <v>17196.177651000373</v>
      </c>
      <c r="AX19" s="46">
        <v>17598.89564323282</v>
      </c>
      <c r="AY19" s="44">
        <v>17232.803806668915</v>
      </c>
      <c r="AZ19" s="44">
        <v>17101.559489416326</v>
      </c>
      <c r="BA19" s="44">
        <v>16989.193327653877</v>
      </c>
      <c r="BB19" s="44">
        <v>17247.489372943644</v>
      </c>
      <c r="BC19" s="44">
        <v>17246.920937839208</v>
      </c>
      <c r="BD19" s="44">
        <v>17576.305061604213</v>
      </c>
      <c r="BE19" s="44">
        <v>17287.140592676733</v>
      </c>
      <c r="BF19" s="2">
        <v>17308.605348570338</v>
      </c>
      <c r="BG19" s="46">
        <v>17544.24146669435</v>
      </c>
      <c r="BH19" s="46">
        <v>17973.723626131163</v>
      </c>
      <c r="BI19" s="46">
        <v>18133.791518925205</v>
      </c>
    </row>
    <row r="20" spans="1:61" ht="15.75">
      <c r="A20" s="7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73"/>
      <c r="O20" s="9"/>
      <c r="P20" s="9"/>
      <c r="Q20" s="9"/>
      <c r="R20" s="46"/>
      <c r="S20" s="9"/>
      <c r="T20" s="46"/>
      <c r="U20" s="46"/>
      <c r="V20" s="46"/>
      <c r="W20" s="46"/>
      <c r="X20" s="46"/>
      <c r="Y20" s="46"/>
      <c r="Z20" s="46"/>
      <c r="AA20" s="46"/>
      <c r="AB20" s="46"/>
      <c r="AC20" s="9"/>
      <c r="AD20" s="46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2"/>
      <c r="AV20" s="2"/>
      <c r="AW20" s="44"/>
      <c r="AX20" s="46"/>
      <c r="AY20" s="44"/>
      <c r="AZ20" s="44"/>
      <c r="BA20" s="44"/>
      <c r="BB20" s="44"/>
      <c r="BC20" s="44"/>
      <c r="BD20" s="44"/>
      <c r="BE20" s="44"/>
      <c r="BF20" s="2"/>
      <c r="BG20" s="46"/>
      <c r="BH20" s="46"/>
      <c r="BI20" s="46"/>
    </row>
    <row r="21" spans="1:61" ht="15.75">
      <c r="A21" s="74" t="s">
        <v>78</v>
      </c>
      <c r="B21" s="22">
        <f aca="true" t="shared" si="17" ref="B21:J21">SUM(B23:B26)</f>
        <v>133581.7</v>
      </c>
      <c r="C21" s="22">
        <f t="shared" si="17"/>
        <v>170421.5</v>
      </c>
      <c r="D21" s="22">
        <f t="shared" si="17"/>
        <v>194860.6</v>
      </c>
      <c r="E21" s="22">
        <f t="shared" si="17"/>
        <v>203140.7</v>
      </c>
      <c r="F21" s="23">
        <f t="shared" si="17"/>
        <v>170197.1</v>
      </c>
      <c r="G21" s="23">
        <f t="shared" si="17"/>
        <v>181346.5</v>
      </c>
      <c r="H21" s="22">
        <f t="shared" si="17"/>
        <v>210572.59999999998</v>
      </c>
      <c r="I21" s="22">
        <f t="shared" si="17"/>
        <v>217104.8</v>
      </c>
      <c r="J21" s="22">
        <f t="shared" si="17"/>
        <v>65449.59999999999</v>
      </c>
      <c r="K21" s="22">
        <f aca="true" t="shared" si="18" ref="K21:Q21">SUM(K23:K26)</f>
        <v>59359.12888452024</v>
      </c>
      <c r="L21" s="9">
        <f t="shared" si="18"/>
        <v>61808.18924464815</v>
      </c>
      <c r="M21" s="9">
        <f t="shared" si="18"/>
        <v>106463.39259547577</v>
      </c>
      <c r="N21" s="73">
        <f t="shared" si="18"/>
        <v>110961.44815575102</v>
      </c>
      <c r="O21" s="9">
        <f t="shared" si="18"/>
        <v>114068.8915163857</v>
      </c>
      <c r="P21" s="9">
        <f t="shared" si="18"/>
        <v>122935.72505893453</v>
      </c>
      <c r="Q21" s="9">
        <f t="shared" si="18"/>
        <v>130349.78976146267</v>
      </c>
      <c r="R21" s="46">
        <f>SUM(R23:R26)</f>
        <v>111244.79523847709</v>
      </c>
      <c r="S21" s="9">
        <f aca="true" t="shared" si="19" ref="S21:X21">SUM(S23:S26)</f>
        <v>112290.08864940704</v>
      </c>
      <c r="T21" s="46">
        <f t="shared" si="19"/>
        <v>113638.93068490564</v>
      </c>
      <c r="U21" s="46">
        <f t="shared" si="19"/>
        <v>112208.61123223364</v>
      </c>
      <c r="V21" s="46">
        <f t="shared" si="19"/>
        <v>113719.77963327937</v>
      </c>
      <c r="W21" s="46">
        <f t="shared" si="19"/>
        <v>113620.919248854</v>
      </c>
      <c r="X21" s="46">
        <f t="shared" si="19"/>
        <v>113984.23466113379</v>
      </c>
      <c r="Y21" s="46">
        <f aca="true" t="shared" si="20" ref="Y21:AJ21">SUM(Y23:Y26)</f>
        <v>114334.53056565019</v>
      </c>
      <c r="Z21" s="46">
        <f t="shared" si="20"/>
        <v>113802.61909972751</v>
      </c>
      <c r="AA21" s="46">
        <f t="shared" si="20"/>
        <v>112987.11296813228</v>
      </c>
      <c r="AB21" s="46">
        <f t="shared" si="20"/>
        <v>113839.21409316637</v>
      </c>
      <c r="AC21" s="9">
        <f t="shared" si="20"/>
        <v>114068.8915163857</v>
      </c>
      <c r="AD21" s="46">
        <f t="shared" si="20"/>
        <v>113870.08977101401</v>
      </c>
      <c r="AE21" s="9">
        <f t="shared" si="20"/>
        <v>113558.24346657674</v>
      </c>
      <c r="AF21" s="9">
        <f t="shared" si="20"/>
        <v>114836.03135459452</v>
      </c>
      <c r="AG21" s="9">
        <f t="shared" si="20"/>
        <v>114693.55867128301</v>
      </c>
      <c r="AH21" s="9">
        <f t="shared" si="20"/>
        <v>116498.01803209403</v>
      </c>
      <c r="AI21" s="9">
        <f t="shared" si="20"/>
        <v>116854.72421738243</v>
      </c>
      <c r="AJ21" s="9">
        <f t="shared" si="20"/>
        <v>117065.1796908591</v>
      </c>
      <c r="AK21" s="9">
        <v>118240.3092618637</v>
      </c>
      <c r="AL21" s="46">
        <f aca="true" t="shared" si="21" ref="AL21:AU21">SUM(AL23:AL26)</f>
        <v>119044.60831166562</v>
      </c>
      <c r="AM21" s="9">
        <f t="shared" si="21"/>
        <v>119308.95312322801</v>
      </c>
      <c r="AN21" s="9">
        <f t="shared" si="21"/>
        <v>119320.16767861618</v>
      </c>
      <c r="AO21" s="9">
        <f>SUM(AO23:AO26)</f>
        <v>122935.72505893453</v>
      </c>
      <c r="AP21" s="9">
        <f t="shared" si="21"/>
        <v>123391.91168368797</v>
      </c>
      <c r="AQ21" s="9">
        <f t="shared" si="21"/>
        <v>127111.7232566</v>
      </c>
      <c r="AR21" s="9">
        <f>SUM(AR23:AR26)</f>
        <v>127870.6214059427</v>
      </c>
      <c r="AS21" s="9">
        <f>SUM(AS23:AS26)</f>
        <v>129236.36310807915</v>
      </c>
      <c r="AT21" s="9">
        <f t="shared" si="21"/>
        <v>129940.29106622278</v>
      </c>
      <c r="AU21" s="10">
        <f t="shared" si="21"/>
        <v>130169.00569787782</v>
      </c>
      <c r="AV21" s="2">
        <f>SUM(AV23:AV26)</f>
        <v>129809.33725819575</v>
      </c>
      <c r="AW21" s="44">
        <f>SUM(AW23:AW26)</f>
        <v>131560.47631629254</v>
      </c>
      <c r="AX21" s="46">
        <f aca="true" t="shared" si="22" ref="AX21:BC21">SUM(AX23:AX26)</f>
        <v>131523.5099782424</v>
      </c>
      <c r="AY21" s="44">
        <f t="shared" si="22"/>
        <v>130420.00466613771</v>
      </c>
      <c r="AZ21" s="44">
        <f t="shared" si="22"/>
        <v>130180.22631493612</v>
      </c>
      <c r="BA21" s="44">
        <f t="shared" si="22"/>
        <v>129699.48365521751</v>
      </c>
      <c r="BB21" s="44">
        <f t="shared" si="22"/>
        <v>130821.80158710908</v>
      </c>
      <c r="BC21" s="44">
        <f t="shared" si="22"/>
        <v>133795.96444288458</v>
      </c>
      <c r="BD21" s="44">
        <f>SUM(BD23:BD26)</f>
        <v>131447.3429463232</v>
      </c>
      <c r="BE21" s="44">
        <f>SUM(BE23:BE26)</f>
        <v>134206.2298958593</v>
      </c>
      <c r="BF21" s="2">
        <f>SUM(BF23:BF26)</f>
        <v>138875.7840166799</v>
      </c>
      <c r="BG21" s="46">
        <f>SUM(BG23:BG26)</f>
        <v>139906.14745935274</v>
      </c>
      <c r="BH21" s="46">
        <f>SUM(BH23:BH26)</f>
        <v>141333.35660958948</v>
      </c>
      <c r="BI21" s="46">
        <f>SUM(BI23:BI26)</f>
        <v>142781.98717138174</v>
      </c>
    </row>
    <row r="22" spans="1:61" ht="15.75">
      <c r="A22" s="7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73"/>
      <c r="O22" s="9"/>
      <c r="P22" s="9"/>
      <c r="Q22" s="9"/>
      <c r="R22" s="46"/>
      <c r="S22" s="9"/>
      <c r="T22" s="46"/>
      <c r="U22" s="46"/>
      <c r="V22" s="46"/>
      <c r="W22" s="46"/>
      <c r="X22" s="46"/>
      <c r="Y22" s="46"/>
      <c r="Z22" s="46"/>
      <c r="AA22" s="46"/>
      <c r="AB22" s="46"/>
      <c r="AC22" s="9"/>
      <c r="AD22" s="46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"/>
      <c r="AV22" s="2"/>
      <c r="AW22" s="44"/>
      <c r="AX22" s="46"/>
      <c r="AY22" s="44"/>
      <c r="AZ22" s="44"/>
      <c r="BA22" s="44"/>
      <c r="BB22" s="44"/>
      <c r="BC22" s="44"/>
      <c r="BD22" s="44"/>
      <c r="BE22" s="44"/>
      <c r="BF22" s="2"/>
      <c r="BG22" s="46"/>
      <c r="BH22" s="46"/>
      <c r="BI22" s="46"/>
    </row>
    <row r="23" spans="1:61" ht="15.75">
      <c r="A23" s="74" t="s">
        <v>95</v>
      </c>
      <c r="B23" s="9">
        <v>108890.1</v>
      </c>
      <c r="C23" s="9">
        <v>138830.3</v>
      </c>
      <c r="D23" s="9">
        <v>159756</v>
      </c>
      <c r="E23" s="9">
        <v>167168.2</v>
      </c>
      <c r="F23" s="9">
        <v>143820.1</v>
      </c>
      <c r="G23" s="10">
        <v>154064.09</v>
      </c>
      <c r="H23" s="9">
        <v>180362.5</v>
      </c>
      <c r="I23" s="9">
        <v>186445.4</v>
      </c>
      <c r="J23" s="9">
        <v>59053.7</v>
      </c>
      <c r="K23" s="9">
        <v>56908.405951550245</v>
      </c>
      <c r="L23" s="9">
        <v>61808.18924464815</v>
      </c>
      <c r="M23" s="9">
        <v>71214.29259547577</v>
      </c>
      <c r="N23" s="73">
        <v>74107.36478389926</v>
      </c>
      <c r="O23" s="9">
        <v>74712.6438070162</v>
      </c>
      <c r="P23" s="9">
        <v>79743.21099210149</v>
      </c>
      <c r="Q23" s="9">
        <v>84946.03859138253</v>
      </c>
      <c r="R23" s="46">
        <v>74107.36478389926</v>
      </c>
      <c r="S23" s="9">
        <v>75127.07867377643</v>
      </c>
      <c r="T23" s="46">
        <v>75508.42204795523</v>
      </c>
      <c r="U23" s="46">
        <v>74065.57515121943</v>
      </c>
      <c r="V23" s="46">
        <v>75368.81083017516</v>
      </c>
      <c r="W23" s="46">
        <v>75242.65137973579</v>
      </c>
      <c r="X23" s="46">
        <v>75164.07441951557</v>
      </c>
      <c r="Y23" s="46">
        <v>75483.87007850288</v>
      </c>
      <c r="Z23" s="46">
        <v>74739.84421913936</v>
      </c>
      <c r="AA23" s="46">
        <v>73905.60606872819</v>
      </c>
      <c r="AB23" s="46">
        <v>74739.57817211746</v>
      </c>
      <c r="AC23" s="9">
        <v>74712.6438070162</v>
      </c>
      <c r="AD23" s="46">
        <v>74170.19875673689</v>
      </c>
      <c r="AE23" s="9">
        <v>73835.2280873051</v>
      </c>
      <c r="AF23" s="9">
        <v>74886.81020310536</v>
      </c>
      <c r="AG23" s="9">
        <v>74679.52093610415</v>
      </c>
      <c r="AH23" s="9">
        <v>76438.31807873915</v>
      </c>
      <c r="AI23" s="9">
        <v>76668.860982527</v>
      </c>
      <c r="AJ23" s="9">
        <v>76697.73001721573</v>
      </c>
      <c r="AK23" s="9">
        <v>77733.39499847809</v>
      </c>
      <c r="AL23" s="9">
        <v>78420.59031566455</v>
      </c>
      <c r="AM23" s="9">
        <v>78588.67001560568</v>
      </c>
      <c r="AN23" s="9">
        <v>78234.97008734745</v>
      </c>
      <c r="AO23" s="9">
        <v>79743.21099210149</v>
      </c>
      <c r="AP23" s="9">
        <v>79972.35111372852</v>
      </c>
      <c r="AQ23" s="9">
        <v>83514.89870224152</v>
      </c>
      <c r="AR23" s="9">
        <v>83852.3805399311</v>
      </c>
      <c r="AS23" s="9">
        <v>85043.91902067914</v>
      </c>
      <c r="AT23" s="9">
        <v>85615.87396005559</v>
      </c>
      <c r="AU23" s="2">
        <v>85718.8396787798</v>
      </c>
      <c r="AV23" s="2">
        <v>85190.63132923997</v>
      </c>
      <c r="AW23" s="44">
        <v>86755.2724563666</v>
      </c>
      <c r="AX23" s="46">
        <v>86550.41080952004</v>
      </c>
      <c r="AY23" s="44">
        <v>85309.2410519977</v>
      </c>
      <c r="AZ23" s="44">
        <v>84930.220792487</v>
      </c>
      <c r="BA23" s="44">
        <v>84295.73248513736</v>
      </c>
      <c r="BB23" s="44">
        <v>84633.53721655879</v>
      </c>
      <c r="BC23" s="44">
        <v>87425.93638273857</v>
      </c>
      <c r="BD23" s="44">
        <v>84726.26585641287</v>
      </c>
      <c r="BE23" s="44">
        <v>87153.3505579001</v>
      </c>
      <c r="BF23" s="2">
        <v>91655.12647826925</v>
      </c>
      <c r="BG23" s="46">
        <v>92485.19196212749</v>
      </c>
      <c r="BH23" s="46">
        <v>92166.59935515893</v>
      </c>
      <c r="BI23" s="46">
        <v>93396.78603260442</v>
      </c>
    </row>
    <row r="24" spans="1:61" ht="18" hidden="1">
      <c r="A24" s="74" t="s">
        <v>18</v>
      </c>
      <c r="B24" s="9">
        <v>19273.9</v>
      </c>
      <c r="C24" s="9">
        <v>24459.7</v>
      </c>
      <c r="D24" s="9">
        <v>26935.6</v>
      </c>
      <c r="E24" s="9">
        <v>28124.9</v>
      </c>
      <c r="F24" s="9">
        <v>20219</v>
      </c>
      <c r="G24" s="10">
        <v>20980.02</v>
      </c>
      <c r="H24" s="9">
        <v>23477.3</v>
      </c>
      <c r="I24" s="9">
        <v>23976.4</v>
      </c>
      <c r="J24" s="9">
        <v>3691.7</v>
      </c>
      <c r="K24" s="39">
        <v>0</v>
      </c>
      <c r="L24" s="40">
        <v>0</v>
      </c>
      <c r="M24" s="40">
        <v>0</v>
      </c>
      <c r="N24" s="115">
        <v>0</v>
      </c>
      <c r="O24" s="40">
        <v>0</v>
      </c>
      <c r="P24" s="40">
        <v>0</v>
      </c>
      <c r="Q24" s="40">
        <v>0</v>
      </c>
      <c r="R24" s="48">
        <v>0</v>
      </c>
      <c r="S24" s="40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0">
        <v>0</v>
      </c>
      <c r="AD24" s="48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2">
        <v>0</v>
      </c>
      <c r="AV24" s="38">
        <v>0</v>
      </c>
      <c r="AW24" s="47">
        <v>0</v>
      </c>
      <c r="AX24" s="46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38">
        <v>0</v>
      </c>
      <c r="BG24" s="48">
        <v>0</v>
      </c>
      <c r="BH24" s="48">
        <v>0</v>
      </c>
      <c r="BI24" s="48">
        <v>0</v>
      </c>
    </row>
    <row r="25" spans="1:61" ht="18" hidden="1">
      <c r="A25" s="74" t="s">
        <v>19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261.9</v>
      </c>
      <c r="I25" s="9">
        <v>180.3</v>
      </c>
      <c r="J25" s="9">
        <v>194.2</v>
      </c>
      <c r="K25" s="9">
        <v>175.9710636</v>
      </c>
      <c r="L25" s="40">
        <v>0</v>
      </c>
      <c r="M25" s="40">
        <v>0</v>
      </c>
      <c r="N25" s="115">
        <v>0</v>
      </c>
      <c r="O25" s="40">
        <v>0</v>
      </c>
      <c r="P25" s="40">
        <v>0</v>
      </c>
      <c r="Q25" s="40">
        <v>0</v>
      </c>
      <c r="R25" s="48">
        <v>0</v>
      </c>
      <c r="S25" s="40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0">
        <v>0</v>
      </c>
      <c r="AD25" s="48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2">
        <v>0</v>
      </c>
      <c r="AV25" s="38">
        <v>0</v>
      </c>
      <c r="AW25" s="47">
        <v>0</v>
      </c>
      <c r="AX25" s="46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38">
        <v>0</v>
      </c>
      <c r="BG25" s="48">
        <v>0</v>
      </c>
      <c r="BH25" s="48">
        <v>0</v>
      </c>
      <c r="BI25" s="48">
        <v>0</v>
      </c>
    </row>
    <row r="26" spans="1:61" ht="18">
      <c r="A26" s="74" t="s">
        <v>83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6470.9</v>
      </c>
      <c r="I26" s="9">
        <v>6502.7</v>
      </c>
      <c r="J26" s="9">
        <v>2510</v>
      </c>
      <c r="K26" s="9">
        <v>2274.75186937</v>
      </c>
      <c r="L26" s="40">
        <v>0</v>
      </c>
      <c r="M26" s="9">
        <v>35249.1</v>
      </c>
      <c r="N26" s="73">
        <v>36854.083371851746</v>
      </c>
      <c r="O26" s="9">
        <v>39356.247709369505</v>
      </c>
      <c r="P26" s="9">
        <v>43192.514066833035</v>
      </c>
      <c r="Q26" s="9">
        <v>45403.75117008014</v>
      </c>
      <c r="R26" s="46">
        <v>37137.43045457783</v>
      </c>
      <c r="S26" s="9">
        <v>37163.009975630615</v>
      </c>
      <c r="T26" s="46">
        <v>38130.508636950406</v>
      </c>
      <c r="U26" s="46">
        <v>38143.036081014216</v>
      </c>
      <c r="V26" s="46">
        <v>38350.96880310421</v>
      </c>
      <c r="W26" s="46">
        <v>38378.26786911821</v>
      </c>
      <c r="X26" s="46">
        <v>38820.16024161821</v>
      </c>
      <c r="Y26" s="46">
        <v>38850.66048714731</v>
      </c>
      <c r="Z26" s="46">
        <v>39062.77488058815</v>
      </c>
      <c r="AA26" s="46">
        <v>39081.50689940409</v>
      </c>
      <c r="AB26" s="46">
        <v>39099.63592104891</v>
      </c>
      <c r="AC26" s="9">
        <v>39356.247709369505</v>
      </c>
      <c r="AD26" s="46">
        <v>39699.89101427712</v>
      </c>
      <c r="AE26" s="9">
        <v>39723.01537927164</v>
      </c>
      <c r="AF26" s="9">
        <v>39949.22115148917</v>
      </c>
      <c r="AG26" s="9">
        <v>40014.03773517887</v>
      </c>
      <c r="AH26" s="9">
        <v>40059.69995335489</v>
      </c>
      <c r="AI26" s="9">
        <v>40185.863234855446</v>
      </c>
      <c r="AJ26" s="9">
        <v>40367.44967364338</v>
      </c>
      <c r="AK26" s="9">
        <v>40506.91426338561</v>
      </c>
      <c r="AL26" s="9">
        <v>40624.017996001065</v>
      </c>
      <c r="AM26" s="9">
        <v>40720.28310762233</v>
      </c>
      <c r="AN26" s="9">
        <v>41085.19759126873</v>
      </c>
      <c r="AO26" s="9">
        <v>43192.51406683305</v>
      </c>
      <c r="AP26" s="9">
        <v>43419.56056995944</v>
      </c>
      <c r="AQ26" s="9">
        <v>43596.82455435848</v>
      </c>
      <c r="AR26" s="9">
        <v>44018.240866011605</v>
      </c>
      <c r="AS26" s="9">
        <v>44192.444087400014</v>
      </c>
      <c r="AT26" s="9">
        <v>44324.417106167195</v>
      </c>
      <c r="AU26" s="2">
        <v>44450.16601909802</v>
      </c>
      <c r="AV26" s="2">
        <v>44618.70592895578</v>
      </c>
      <c r="AW26" s="44">
        <v>44805.20385992594</v>
      </c>
      <c r="AX26" s="46">
        <v>44973.09916872236</v>
      </c>
      <c r="AY26" s="44">
        <v>45110.763614140014</v>
      </c>
      <c r="AZ26" s="44">
        <v>45250.00552244912</v>
      </c>
      <c r="BA26" s="44">
        <v>45403.75117008015</v>
      </c>
      <c r="BB26" s="44">
        <v>46188.26437055028</v>
      </c>
      <c r="BC26" s="44">
        <v>46370.02806014602</v>
      </c>
      <c r="BD26" s="44">
        <v>46721.077089910315</v>
      </c>
      <c r="BE26" s="44">
        <v>47052.87933795918</v>
      </c>
      <c r="BF26" s="2">
        <v>47220.65753841067</v>
      </c>
      <c r="BG26" s="46">
        <v>47420.95549722524</v>
      </c>
      <c r="BH26" s="46">
        <v>49166.75725443053</v>
      </c>
      <c r="BI26" s="46">
        <v>49385.20113877732</v>
      </c>
    </row>
    <row r="27" spans="1:61" ht="15.75">
      <c r="A27" s="7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73"/>
      <c r="O27" s="9"/>
      <c r="P27" s="9"/>
      <c r="Q27" s="9"/>
      <c r="R27" s="46"/>
      <c r="S27" s="9"/>
      <c r="T27" s="46"/>
      <c r="U27" s="46"/>
      <c r="V27" s="46"/>
      <c r="W27" s="46"/>
      <c r="X27" s="46"/>
      <c r="Y27" s="46"/>
      <c r="Z27" s="46"/>
      <c r="AA27" s="46"/>
      <c r="AB27" s="46"/>
      <c r="AC27" s="9"/>
      <c r="AD27" s="46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2"/>
      <c r="AV27" s="2"/>
      <c r="AW27" s="44"/>
      <c r="AX27" s="46"/>
      <c r="AY27" s="44"/>
      <c r="AZ27" s="44"/>
      <c r="BA27" s="44"/>
      <c r="BB27" s="44"/>
      <c r="BC27" s="44"/>
      <c r="BD27" s="44"/>
      <c r="BE27" s="44"/>
      <c r="BF27" s="2"/>
      <c r="BG27" s="46"/>
      <c r="BH27" s="46"/>
      <c r="BI27" s="46"/>
    </row>
    <row r="28" spans="1:61" ht="15.75">
      <c r="A28" s="74" t="s">
        <v>79</v>
      </c>
      <c r="B28" s="22">
        <f aca="true" t="shared" si="23" ref="B28:J28">SUM(B30:B31)</f>
        <v>109315.90000000001</v>
      </c>
      <c r="C28" s="22">
        <f t="shared" si="23"/>
        <v>141742.8</v>
      </c>
      <c r="D28" s="22">
        <f t="shared" si="23"/>
        <v>161209.3</v>
      </c>
      <c r="E28" s="22">
        <f t="shared" si="23"/>
        <v>174071.1</v>
      </c>
      <c r="F28" s="23">
        <f t="shared" si="23"/>
        <v>156690.5</v>
      </c>
      <c r="G28" s="23">
        <f t="shared" si="23"/>
        <v>174142.64</v>
      </c>
      <c r="H28" s="22">
        <f t="shared" si="23"/>
        <v>206787.6</v>
      </c>
      <c r="I28" s="22">
        <f t="shared" si="23"/>
        <v>214612.59999999998</v>
      </c>
      <c r="J28" s="22">
        <f t="shared" si="23"/>
        <v>48900</v>
      </c>
      <c r="K28" s="22">
        <f aca="true" t="shared" si="24" ref="K28:Q28">SUM(K30:K31)</f>
        <v>47454.843391965434</v>
      </c>
      <c r="L28" s="9">
        <f t="shared" si="24"/>
        <v>52306.82410241175</v>
      </c>
      <c r="M28" s="9">
        <f t="shared" si="24"/>
        <v>58358.465168003895</v>
      </c>
      <c r="N28" s="73">
        <f t="shared" si="24"/>
        <v>57812.42335859693</v>
      </c>
      <c r="O28" s="9">
        <f t="shared" si="24"/>
        <v>54218.04328545732</v>
      </c>
      <c r="P28" s="9">
        <f t="shared" si="24"/>
        <v>52726.15483686008</v>
      </c>
      <c r="Q28" s="9">
        <f t="shared" si="24"/>
        <v>52571.955029237826</v>
      </c>
      <c r="R28" s="46">
        <f>SUM(R30:R31)</f>
        <v>57323.96424744323</v>
      </c>
      <c r="S28" s="9">
        <f aca="true" t="shared" si="25" ref="S28:X28">SUM(S30:S31)</f>
        <v>57508.47966086016</v>
      </c>
      <c r="T28" s="46">
        <f t="shared" si="25"/>
        <v>57824.76964350282</v>
      </c>
      <c r="U28" s="46">
        <f t="shared" si="25"/>
        <v>56775.45837872858</v>
      </c>
      <c r="V28" s="46">
        <f t="shared" si="25"/>
        <v>57864.84355509079</v>
      </c>
      <c r="W28" s="46">
        <f t="shared" si="25"/>
        <v>57755.50652184438</v>
      </c>
      <c r="X28" s="46">
        <f t="shared" si="25"/>
        <v>57232.53578514478</v>
      </c>
      <c r="Y28" s="46">
        <f aca="true" t="shared" si="26" ref="Y28:AJ28">SUM(Y30:Y31)</f>
        <v>56674.14666322273</v>
      </c>
      <c r="Z28" s="46">
        <f t="shared" si="26"/>
        <v>55811.47668113852</v>
      </c>
      <c r="AA28" s="46">
        <f t="shared" si="26"/>
        <v>55223.84437097263</v>
      </c>
      <c r="AB28" s="46">
        <f t="shared" si="26"/>
        <v>54543.6511483145</v>
      </c>
      <c r="AC28" s="9">
        <f t="shared" si="26"/>
        <v>54218.04328545732</v>
      </c>
      <c r="AD28" s="46">
        <f t="shared" si="26"/>
        <v>52600.7058089715</v>
      </c>
      <c r="AE28" s="9">
        <f t="shared" si="26"/>
        <v>52230.301958226766</v>
      </c>
      <c r="AF28" s="9">
        <f t="shared" si="26"/>
        <v>51296.70580634108</v>
      </c>
      <c r="AG28" s="9">
        <f t="shared" si="26"/>
        <v>51171.748989122476</v>
      </c>
      <c r="AH28" s="9">
        <f t="shared" si="26"/>
        <v>52044.719101343406</v>
      </c>
      <c r="AI28" s="9">
        <f t="shared" si="26"/>
        <v>52199.49120778449</v>
      </c>
      <c r="AJ28" s="9">
        <f t="shared" si="26"/>
        <v>51578.9723102561</v>
      </c>
      <c r="AK28" s="9">
        <v>52031.75868812265</v>
      </c>
      <c r="AL28" s="46">
        <f aca="true" t="shared" si="27" ref="AL28:AU28">SUM(AL30:AL31)</f>
        <v>52365.077148316</v>
      </c>
      <c r="AM28" s="9">
        <f t="shared" si="27"/>
        <v>52474.60713736462</v>
      </c>
      <c r="AN28" s="9">
        <f t="shared" si="27"/>
        <v>52077.19706947626</v>
      </c>
      <c r="AO28" s="9">
        <f>SUM(AO30:AO31)</f>
        <v>52726.15483686008</v>
      </c>
      <c r="AP28" s="9">
        <f t="shared" si="27"/>
        <v>52381.837629130365</v>
      </c>
      <c r="AQ28" s="9">
        <f>SUM(AQ30:AQ31)</f>
        <v>53030.8699721693</v>
      </c>
      <c r="AR28" s="9">
        <f>SUM(AR30:AR31)</f>
        <v>53255.89943759683</v>
      </c>
      <c r="AS28" s="9">
        <f>SUM(AS30:AS31)</f>
        <v>53991.15897579154</v>
      </c>
      <c r="AT28" s="9">
        <f t="shared" si="27"/>
        <v>54259.21030030756</v>
      </c>
      <c r="AU28" s="10">
        <f t="shared" si="27"/>
        <v>54272.587348129615</v>
      </c>
      <c r="AV28" s="2">
        <f>SUM(AV30:AV31)</f>
        <v>53321.61802123072</v>
      </c>
      <c r="AW28" s="44">
        <f>SUM(AW30:AW31)</f>
        <v>53841.89282993002</v>
      </c>
      <c r="AX28" s="46">
        <f aca="true" t="shared" si="28" ref="AX28:BC28">SUM(AX30:AX31)</f>
        <v>54090.84866146277</v>
      </c>
      <c r="AY28" s="44">
        <f t="shared" si="28"/>
        <v>53578.73825736087</v>
      </c>
      <c r="AZ28" s="44">
        <f t="shared" si="28"/>
        <v>53135.63193891665</v>
      </c>
      <c r="BA28" s="44">
        <f t="shared" si="28"/>
        <v>52571.955029237826</v>
      </c>
      <c r="BB28" s="44">
        <f t="shared" si="28"/>
        <v>52492.82916355599</v>
      </c>
      <c r="BC28" s="44">
        <f t="shared" si="28"/>
        <v>52846.81084480871</v>
      </c>
      <c r="BD28" s="44">
        <f>SUM(BD30:BD31)</f>
        <v>50650.63301843645</v>
      </c>
      <c r="BE28" s="44">
        <f>SUM(BE30:BE31)</f>
        <v>50650.63301843645</v>
      </c>
      <c r="BF28" s="2">
        <f>SUM(BF30:BF31)</f>
        <v>54199.14666657756</v>
      </c>
      <c r="BG28" s="46">
        <f>SUM(BG30:BG31)</f>
        <v>54783.66569924078</v>
      </c>
      <c r="BH28" s="46">
        <f>SUM(BH30:BH31)</f>
        <v>54954.53598157244</v>
      </c>
      <c r="BI28" s="46">
        <f>SUM(BI30:BI31)</f>
        <v>55841.06004491174</v>
      </c>
    </row>
    <row r="29" spans="1:61" ht="15.75">
      <c r="A29" s="7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73"/>
      <c r="O29" s="9"/>
      <c r="P29" s="9"/>
      <c r="Q29" s="9"/>
      <c r="R29" s="46"/>
      <c r="S29" s="9"/>
      <c r="T29" s="46"/>
      <c r="U29" s="46"/>
      <c r="V29" s="46"/>
      <c r="W29" s="46"/>
      <c r="X29" s="46"/>
      <c r="Y29" s="46"/>
      <c r="Z29" s="46"/>
      <c r="AA29" s="46"/>
      <c r="AB29" s="46"/>
      <c r="AC29" s="9"/>
      <c r="AD29" s="46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2"/>
      <c r="AV29" s="2"/>
      <c r="AW29" s="44"/>
      <c r="AX29" s="46"/>
      <c r="AY29" s="44"/>
      <c r="AZ29" s="44"/>
      <c r="BA29" s="44"/>
      <c r="BB29" s="44"/>
      <c r="BC29" s="44"/>
      <c r="BD29" s="44"/>
      <c r="BE29" s="44"/>
      <c r="BF29" s="2"/>
      <c r="BG29" s="46"/>
      <c r="BH29" s="46"/>
      <c r="BI29" s="46"/>
    </row>
    <row r="30" spans="1:61" ht="18" hidden="1">
      <c r="A30" s="74" t="s">
        <v>3</v>
      </c>
      <c r="B30" s="9">
        <v>65778.1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78293.51</v>
      </c>
      <c r="H30" s="9">
        <v>88140.8</v>
      </c>
      <c r="I30" s="9">
        <v>89840.4</v>
      </c>
      <c r="J30" s="38">
        <v>0</v>
      </c>
      <c r="K30" s="39">
        <v>0</v>
      </c>
      <c r="L30" s="40">
        <v>0</v>
      </c>
      <c r="M30" s="41">
        <v>0</v>
      </c>
      <c r="N30" s="115">
        <v>0</v>
      </c>
      <c r="O30" s="41">
        <v>0</v>
      </c>
      <c r="P30" s="40">
        <v>0</v>
      </c>
      <c r="Q30" s="40">
        <v>0</v>
      </c>
      <c r="R30" s="47">
        <v>0</v>
      </c>
      <c r="S30" s="40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0">
        <v>0</v>
      </c>
      <c r="AD30" s="47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0">
        <v>0</v>
      </c>
      <c r="AN30" s="40">
        <v>0</v>
      </c>
      <c r="AO30" s="40">
        <v>0</v>
      </c>
      <c r="AP30" s="41">
        <v>0</v>
      </c>
      <c r="AQ30" s="40">
        <v>0</v>
      </c>
      <c r="AR30" s="40">
        <v>0</v>
      </c>
      <c r="AS30" s="40">
        <v>0</v>
      </c>
      <c r="AT30" s="41">
        <v>0</v>
      </c>
      <c r="AU30" s="2"/>
      <c r="AV30" s="38">
        <v>0</v>
      </c>
      <c r="AW30" s="39">
        <v>0</v>
      </c>
      <c r="AX30" s="46"/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38">
        <v>0</v>
      </c>
      <c r="BG30" s="48">
        <v>0</v>
      </c>
      <c r="BH30" s="48">
        <v>0</v>
      </c>
      <c r="BI30" s="48">
        <v>0</v>
      </c>
    </row>
    <row r="31" spans="1:61" ht="15.75">
      <c r="A31" s="74" t="s">
        <v>84</v>
      </c>
      <c r="B31" s="9">
        <v>43537.8</v>
      </c>
      <c r="C31" s="9">
        <v>59348.3</v>
      </c>
      <c r="D31" s="9">
        <v>72270.9</v>
      </c>
      <c r="E31" s="9">
        <v>82967.6</v>
      </c>
      <c r="F31" s="9">
        <v>80534.3</v>
      </c>
      <c r="G31" s="10">
        <v>95849.13</v>
      </c>
      <c r="H31" s="9">
        <v>118646.8</v>
      </c>
      <c r="I31" s="9">
        <v>124772.2</v>
      </c>
      <c r="J31" s="9">
        <v>48900</v>
      </c>
      <c r="K31" s="9">
        <v>47454.843391965434</v>
      </c>
      <c r="L31" s="9">
        <v>52306.82410241175</v>
      </c>
      <c r="M31" s="9">
        <v>58358.465168003895</v>
      </c>
      <c r="N31" s="73">
        <v>57812.42335859693</v>
      </c>
      <c r="O31" s="9">
        <v>54218.04328545732</v>
      </c>
      <c r="P31" s="9">
        <v>52726.15483686008</v>
      </c>
      <c r="Q31" s="9">
        <v>52571.955029237826</v>
      </c>
      <c r="R31" s="46">
        <v>57323.96424744323</v>
      </c>
      <c r="S31" s="9">
        <v>57508.47966086016</v>
      </c>
      <c r="T31" s="46">
        <v>57824.76964350282</v>
      </c>
      <c r="U31" s="46">
        <v>56775.45837872858</v>
      </c>
      <c r="V31" s="46">
        <v>57864.84355509079</v>
      </c>
      <c r="W31" s="46">
        <v>57755.50652184438</v>
      </c>
      <c r="X31" s="46">
        <v>57232.53578514478</v>
      </c>
      <c r="Y31" s="46">
        <v>56674.14666322273</v>
      </c>
      <c r="Z31" s="46">
        <v>55811.47668113852</v>
      </c>
      <c r="AA31" s="46">
        <v>55223.84437097263</v>
      </c>
      <c r="AB31" s="46">
        <v>54543.6511483145</v>
      </c>
      <c r="AC31" s="9">
        <v>54218.04328545732</v>
      </c>
      <c r="AD31" s="46">
        <v>52600.7058089715</v>
      </c>
      <c r="AE31" s="9">
        <v>52230.301958226766</v>
      </c>
      <c r="AF31" s="9">
        <v>51296.70580634108</v>
      </c>
      <c r="AG31" s="9">
        <v>51171.748989122476</v>
      </c>
      <c r="AH31" s="9">
        <v>52044.719101343406</v>
      </c>
      <c r="AI31" s="9">
        <v>52199.49120778449</v>
      </c>
      <c r="AJ31" s="9">
        <v>51578.9723102561</v>
      </c>
      <c r="AK31" s="9">
        <v>52031.75868812265</v>
      </c>
      <c r="AL31" s="9">
        <v>52365.077148316</v>
      </c>
      <c r="AM31" s="9">
        <v>52474.60713736462</v>
      </c>
      <c r="AN31" s="9">
        <v>52077.19706947626</v>
      </c>
      <c r="AO31" s="9">
        <v>52726.15483686008</v>
      </c>
      <c r="AP31" s="9">
        <v>52381.837629130365</v>
      </c>
      <c r="AQ31" s="9">
        <v>53030.8699721693</v>
      </c>
      <c r="AR31" s="9">
        <v>53255.89943759683</v>
      </c>
      <c r="AS31" s="9">
        <v>53991.15897579154</v>
      </c>
      <c r="AT31" s="9">
        <v>54259.21030030756</v>
      </c>
      <c r="AU31" s="2">
        <v>54272.587348129615</v>
      </c>
      <c r="AV31" s="2">
        <v>53321.61802123072</v>
      </c>
      <c r="AW31" s="44">
        <v>53841.89282993002</v>
      </c>
      <c r="AX31" s="46">
        <v>54090.84866146277</v>
      </c>
      <c r="AY31" s="44">
        <v>53578.73825736087</v>
      </c>
      <c r="AZ31" s="44">
        <v>53135.63193891665</v>
      </c>
      <c r="BA31" s="44">
        <v>52571.955029237826</v>
      </c>
      <c r="BB31" s="44">
        <v>52492.82916355599</v>
      </c>
      <c r="BC31" s="44">
        <v>52846.81084480871</v>
      </c>
      <c r="BD31" s="44">
        <v>50650.63301843645</v>
      </c>
      <c r="BE31" s="44">
        <v>50650.63301843645</v>
      </c>
      <c r="BF31" s="2">
        <v>54199.14666657756</v>
      </c>
      <c r="BG31" s="46">
        <v>54783.66569924078</v>
      </c>
      <c r="BH31" s="46">
        <v>54954.53598157244</v>
      </c>
      <c r="BI31" s="46">
        <v>55841.06004491174</v>
      </c>
    </row>
    <row r="32" spans="1:61" ht="15.75">
      <c r="A32" s="7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73"/>
      <c r="O32" s="9"/>
      <c r="P32" s="9"/>
      <c r="Q32" s="9"/>
      <c r="R32" s="46"/>
      <c r="S32" s="9"/>
      <c r="T32" s="46"/>
      <c r="U32" s="46"/>
      <c r="V32" s="46"/>
      <c r="W32" s="46"/>
      <c r="X32" s="46"/>
      <c r="Y32" s="46"/>
      <c r="Z32" s="46"/>
      <c r="AA32" s="46"/>
      <c r="AB32" s="46"/>
      <c r="AC32" s="9"/>
      <c r="AD32" s="46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2"/>
      <c r="AV32" s="2"/>
      <c r="AW32" s="44"/>
      <c r="AX32" s="46"/>
      <c r="AY32" s="44"/>
      <c r="AZ32" s="44"/>
      <c r="BA32" s="44"/>
      <c r="BB32" s="44"/>
      <c r="BC32" s="44"/>
      <c r="BD32" s="44"/>
      <c r="BE32" s="44"/>
      <c r="BF32" s="2"/>
      <c r="BG32" s="46"/>
      <c r="BH32" s="46"/>
      <c r="BI32" s="46"/>
    </row>
    <row r="33" spans="1:61" ht="15.75">
      <c r="A33" s="74" t="s">
        <v>80</v>
      </c>
      <c r="B33" s="22">
        <v>251481.4</v>
      </c>
      <c r="C33" s="22">
        <f aca="true" t="shared" si="29" ref="C33:J33">SUM(C35:C39)</f>
        <v>347791.2</v>
      </c>
      <c r="D33" s="22">
        <f t="shared" si="29"/>
        <v>428978.30000000005</v>
      </c>
      <c r="E33" s="22">
        <v>470026.3</v>
      </c>
      <c r="F33" s="23">
        <f t="shared" si="29"/>
        <v>414015.69999999995</v>
      </c>
      <c r="G33" s="23">
        <f t="shared" si="29"/>
        <v>420123.62</v>
      </c>
      <c r="H33" s="22">
        <f t="shared" si="29"/>
        <v>473151.30000000005</v>
      </c>
      <c r="I33" s="22">
        <f t="shared" si="29"/>
        <v>489920.7</v>
      </c>
      <c r="J33" s="22">
        <f t="shared" si="29"/>
        <v>157433.19999999998</v>
      </c>
      <c r="K33" s="22">
        <f aca="true" t="shared" si="30" ref="K33:Q33">SUM(K35:K39)</f>
        <v>157448.97505206434</v>
      </c>
      <c r="L33" s="9">
        <f t="shared" si="30"/>
        <v>155455.7339170865</v>
      </c>
      <c r="M33" s="9">
        <f t="shared" si="30"/>
        <v>189411.7846987159</v>
      </c>
      <c r="N33" s="73">
        <f t="shared" si="30"/>
        <v>188915.11944840217</v>
      </c>
      <c r="O33" s="9">
        <f t="shared" si="30"/>
        <v>190127.1749737938</v>
      </c>
      <c r="P33" s="9">
        <f t="shared" si="30"/>
        <v>187128.4997273951</v>
      </c>
      <c r="Q33" s="9">
        <f t="shared" si="30"/>
        <v>206552.6080002816</v>
      </c>
      <c r="R33" s="46">
        <f>SUM(R35:R39)</f>
        <v>188978.9821417447</v>
      </c>
      <c r="S33" s="9">
        <f aca="true" t="shared" si="31" ref="S33:X33">SUM(S35:S39)</f>
        <v>191923.67533115612</v>
      </c>
      <c r="T33" s="46">
        <f t="shared" si="31"/>
        <v>195148.40099132233</v>
      </c>
      <c r="U33" s="46">
        <f t="shared" si="31"/>
        <v>191458.5338873654</v>
      </c>
      <c r="V33" s="46">
        <f t="shared" si="31"/>
        <v>194564.47670877128</v>
      </c>
      <c r="W33" s="46">
        <f t="shared" si="31"/>
        <v>196032.59197743278</v>
      </c>
      <c r="X33" s="46">
        <f t="shared" si="31"/>
        <v>196398.0905066226</v>
      </c>
      <c r="Y33" s="46">
        <f aca="true" t="shared" si="32" ref="Y33:AJ33">SUM(Y35:Y39)</f>
        <v>196972.7866509504</v>
      </c>
      <c r="Z33" s="46">
        <f t="shared" si="32"/>
        <v>194772.44358080992</v>
      </c>
      <c r="AA33" s="46">
        <f t="shared" si="32"/>
        <v>192521.54750604078</v>
      </c>
      <c r="AB33" s="46">
        <f t="shared" si="32"/>
        <v>190919.6250822911</v>
      </c>
      <c r="AC33" s="9">
        <f t="shared" si="32"/>
        <v>190127.1749737938</v>
      </c>
      <c r="AD33" s="46">
        <f t="shared" si="32"/>
        <v>186763.97305641606</v>
      </c>
      <c r="AE33" s="9">
        <f t="shared" si="32"/>
        <v>185755.8308429924</v>
      </c>
      <c r="AF33" s="9">
        <f t="shared" si="32"/>
        <v>182839.19788743556</v>
      </c>
      <c r="AG33" s="9">
        <f>SUM(AG35:AG39)</f>
        <v>182262.3765251829</v>
      </c>
      <c r="AH33" s="9">
        <f>SUM(AH35:AH39)</f>
        <v>184064.4036175263</v>
      </c>
      <c r="AI33" s="9">
        <f t="shared" si="32"/>
        <v>184492.7269046898</v>
      </c>
      <c r="AJ33" s="9">
        <f t="shared" si="32"/>
        <v>184148.32750985504</v>
      </c>
      <c r="AK33" s="9">
        <v>185261.95223458105</v>
      </c>
      <c r="AL33" s="46">
        <f aca="true" t="shared" si="33" ref="AL33:AU33">SUM(AL35:AL39)</f>
        <v>186131.45019118214</v>
      </c>
      <c r="AM33" s="9">
        <f t="shared" si="33"/>
        <v>185753.17600274942</v>
      </c>
      <c r="AN33" s="9">
        <f t="shared" si="33"/>
        <v>184944.10891826474</v>
      </c>
      <c r="AO33" s="9">
        <f>SUM(AO35:AO39)</f>
        <v>187128.4997273951</v>
      </c>
      <c r="AP33" s="9">
        <f t="shared" si="33"/>
        <v>187348.35723692266</v>
      </c>
      <c r="AQ33" s="9">
        <f>SUM(AQ35:AQ39)</f>
        <v>189283.4698343895</v>
      </c>
      <c r="AR33" s="9">
        <f>SUM(AR35:AR39)</f>
        <v>207816.2359823468</v>
      </c>
      <c r="AS33" s="9">
        <f>SUM(AS35:AS39)</f>
        <v>209511.7770522272</v>
      </c>
      <c r="AT33" s="9">
        <f t="shared" si="33"/>
        <v>210417.71503361844</v>
      </c>
      <c r="AU33" s="10">
        <f t="shared" si="33"/>
        <v>210645.8709138561</v>
      </c>
      <c r="AV33" s="2">
        <f>SUM(AV35:AV39)</f>
        <v>209226.58518675866</v>
      </c>
      <c r="AW33" s="44">
        <f>SUM(AW35:AW39)</f>
        <v>210886.00264481248</v>
      </c>
      <c r="AX33" s="46">
        <f aca="true" t="shared" si="34" ref="AX33:BC33">SUM(AX35:AX39)</f>
        <v>211144.17253690297</v>
      </c>
      <c r="AY33" s="44">
        <f t="shared" si="34"/>
        <v>208855.61961245892</v>
      </c>
      <c r="AZ33" s="44">
        <f t="shared" si="34"/>
        <v>207896.69261294286</v>
      </c>
      <c r="BA33" s="44">
        <f t="shared" si="34"/>
        <v>206641.7677697951</v>
      </c>
      <c r="BB33" s="44">
        <f t="shared" si="34"/>
        <v>207278.0341899926</v>
      </c>
      <c r="BC33" s="44">
        <f t="shared" si="34"/>
        <v>208331.05582800374</v>
      </c>
      <c r="BD33" s="44">
        <f>SUM(BD35:BD39)</f>
        <v>202844.91919421553</v>
      </c>
      <c r="BE33" s="44">
        <f>SUM(BE35:BE39)</f>
        <v>201837.81632005173</v>
      </c>
      <c r="BF33" s="2">
        <f>SUM(BF35:BF39)</f>
        <v>211448.58225871387</v>
      </c>
      <c r="BG33" s="46">
        <f>SUM(BG35:BG39)</f>
        <v>213053.11522297753</v>
      </c>
      <c r="BH33" s="46">
        <f>SUM(BH35:BH39)</f>
        <v>214660.56410420345</v>
      </c>
      <c r="BI33" s="46">
        <f>SUM(BI35:BI39)</f>
        <v>217232.40092924747</v>
      </c>
    </row>
    <row r="34" spans="1:61" ht="15.75">
      <c r="A34" s="7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73"/>
      <c r="O34" s="9"/>
      <c r="P34" s="9"/>
      <c r="Q34" s="9"/>
      <c r="R34" s="46"/>
      <c r="S34" s="9"/>
      <c r="T34" s="46"/>
      <c r="U34" s="46"/>
      <c r="V34" s="46"/>
      <c r="W34" s="46"/>
      <c r="X34" s="46"/>
      <c r="Y34" s="46"/>
      <c r="Z34" s="46"/>
      <c r="AA34" s="46"/>
      <c r="AB34" s="46"/>
      <c r="AC34" s="9"/>
      <c r="AD34" s="46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2"/>
      <c r="AV34" s="2"/>
      <c r="AW34" s="44"/>
      <c r="AX34" s="46"/>
      <c r="AY34" s="44"/>
      <c r="AZ34" s="44"/>
      <c r="BA34" s="44"/>
      <c r="BB34" s="44"/>
      <c r="BC34" s="44"/>
      <c r="BD34" s="44"/>
      <c r="BE34" s="44"/>
      <c r="BF34" s="2"/>
      <c r="BG34" s="46"/>
      <c r="BH34" s="46"/>
      <c r="BI34" s="46"/>
    </row>
    <row r="35" spans="1:61" ht="18" hidden="1">
      <c r="A35" s="74" t="s">
        <v>21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218618.7</v>
      </c>
      <c r="I35" s="9">
        <v>218940.2</v>
      </c>
      <c r="J35" s="9">
        <v>27679.1</v>
      </c>
      <c r="K35" s="9">
        <v>25798.043628471594</v>
      </c>
      <c r="L35" s="40">
        <v>0</v>
      </c>
      <c r="M35" s="40">
        <v>0</v>
      </c>
      <c r="N35" s="115">
        <v>0</v>
      </c>
      <c r="O35" s="40">
        <v>0</v>
      </c>
      <c r="P35" s="40">
        <v>0</v>
      </c>
      <c r="Q35" s="40">
        <v>0</v>
      </c>
      <c r="R35" s="48">
        <v>0</v>
      </c>
      <c r="S35" s="40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0">
        <v>0</v>
      </c>
      <c r="AD35" s="48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2"/>
      <c r="AV35" s="38">
        <v>0</v>
      </c>
      <c r="AW35" s="47">
        <v>0</v>
      </c>
      <c r="AX35" s="46"/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38">
        <v>0</v>
      </c>
      <c r="BG35" s="48">
        <v>0</v>
      </c>
      <c r="BH35" s="48">
        <v>0</v>
      </c>
      <c r="BI35" s="48">
        <v>0</v>
      </c>
    </row>
    <row r="36" spans="1:61" ht="18" hidden="1">
      <c r="A36" s="74" t="s">
        <v>22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8925.7</v>
      </c>
      <c r="I36" s="9">
        <v>9171</v>
      </c>
      <c r="J36" s="40">
        <v>0</v>
      </c>
      <c r="K36" s="41">
        <v>0</v>
      </c>
      <c r="L36" s="40">
        <v>0</v>
      </c>
      <c r="M36" s="40">
        <v>0</v>
      </c>
      <c r="N36" s="115">
        <v>0</v>
      </c>
      <c r="O36" s="40">
        <v>0</v>
      </c>
      <c r="P36" s="40">
        <v>0</v>
      </c>
      <c r="Q36" s="40">
        <v>0</v>
      </c>
      <c r="R36" s="48">
        <v>0</v>
      </c>
      <c r="S36" s="40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0">
        <v>0</v>
      </c>
      <c r="AD36" s="48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2"/>
      <c r="AV36" s="38">
        <v>0</v>
      </c>
      <c r="AW36" s="47">
        <v>0</v>
      </c>
      <c r="AX36" s="46"/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38">
        <v>0</v>
      </c>
      <c r="BG36" s="48">
        <v>0</v>
      </c>
      <c r="BH36" s="48">
        <v>0</v>
      </c>
      <c r="BI36" s="48">
        <v>0</v>
      </c>
    </row>
    <row r="37" spans="1:61" ht="18" hidden="1">
      <c r="A37" s="74" t="s">
        <v>23</v>
      </c>
      <c r="B37" s="9">
        <v>5799.7</v>
      </c>
      <c r="C37" s="9">
        <v>7411.7</v>
      </c>
      <c r="D37" s="9">
        <v>8309.2</v>
      </c>
      <c r="E37" s="9">
        <v>8763.2</v>
      </c>
      <c r="F37" s="9">
        <v>7356.4</v>
      </c>
      <c r="G37" s="10">
        <v>7816.3</v>
      </c>
      <c r="H37" s="9">
        <v>9014.4</v>
      </c>
      <c r="I37" s="9">
        <v>9257.4</v>
      </c>
      <c r="J37" s="40">
        <v>0</v>
      </c>
      <c r="K37" s="41">
        <v>0</v>
      </c>
      <c r="L37" s="40">
        <v>0</v>
      </c>
      <c r="M37" s="40">
        <v>0</v>
      </c>
      <c r="N37" s="115">
        <v>0</v>
      </c>
      <c r="O37" s="40">
        <v>0</v>
      </c>
      <c r="P37" s="40">
        <v>0</v>
      </c>
      <c r="Q37" s="40">
        <v>0</v>
      </c>
      <c r="R37" s="48">
        <v>0</v>
      </c>
      <c r="S37" s="40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0">
        <v>0</v>
      </c>
      <c r="AD37" s="48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2"/>
      <c r="AV37" s="38">
        <v>0</v>
      </c>
      <c r="AW37" s="47">
        <v>0</v>
      </c>
      <c r="AX37" s="46"/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38">
        <v>0</v>
      </c>
      <c r="BG37" s="48">
        <v>0</v>
      </c>
      <c r="BH37" s="48">
        <v>0</v>
      </c>
      <c r="BI37" s="48">
        <v>0</v>
      </c>
    </row>
    <row r="38" spans="1:61" ht="15.75">
      <c r="A38" s="74" t="s">
        <v>85</v>
      </c>
      <c r="B38" s="9">
        <v>10320.3</v>
      </c>
      <c r="C38" s="9">
        <v>17913.4</v>
      </c>
      <c r="D38" s="9">
        <v>24814.8</v>
      </c>
      <c r="E38" s="9">
        <v>27329.7</v>
      </c>
      <c r="F38" s="9">
        <v>22958.8</v>
      </c>
      <c r="G38" s="10">
        <v>24437.63</v>
      </c>
      <c r="H38" s="9">
        <v>28125.6</v>
      </c>
      <c r="I38" s="9">
        <v>29205.1</v>
      </c>
      <c r="J38" s="9">
        <v>1287.2</v>
      </c>
      <c r="K38" s="9">
        <v>1224.6475219313581</v>
      </c>
      <c r="L38" s="9">
        <v>1319.6876447722402</v>
      </c>
      <c r="M38" s="9">
        <v>1463.68469871588</v>
      </c>
      <c r="N38" s="73">
        <v>1473.8975126179162</v>
      </c>
      <c r="O38" s="9">
        <v>1403.2911035654809</v>
      </c>
      <c r="P38" s="9">
        <v>1374.037349208248</v>
      </c>
      <c r="Q38" s="9">
        <v>1394.4941168286057</v>
      </c>
      <c r="R38" s="46">
        <v>1473.8975126179162</v>
      </c>
      <c r="S38" s="9">
        <v>1478.7943282002054</v>
      </c>
      <c r="T38" s="46">
        <v>1485.3396344463201</v>
      </c>
      <c r="U38" s="46">
        <v>1458.3860707737101</v>
      </c>
      <c r="V38" s="46">
        <v>1486.3690093933521</v>
      </c>
      <c r="W38" s="46">
        <v>1483.5604788969074</v>
      </c>
      <c r="X38" s="46">
        <v>1482.806500746744</v>
      </c>
      <c r="Y38" s="46">
        <v>1468.4934799484201</v>
      </c>
      <c r="Z38" s="75">
        <v>1446.1406909145455</v>
      </c>
      <c r="AA38" s="46">
        <v>1429.323612850793</v>
      </c>
      <c r="AB38" s="46">
        <v>1411.7186046243582</v>
      </c>
      <c r="AC38" s="9">
        <v>1403.2911035654809</v>
      </c>
      <c r="AD38" s="46">
        <v>1372.6737849472202</v>
      </c>
      <c r="AE38" s="9">
        <v>1363.0076854540441</v>
      </c>
      <c r="AF38" s="9">
        <v>1338.6097410242483</v>
      </c>
      <c r="AG38" s="9">
        <v>1335.3489387932493</v>
      </c>
      <c r="AH38" s="9">
        <v>1358.1294717236412</v>
      </c>
      <c r="AI38" s="9">
        <v>1362.3494515427371</v>
      </c>
      <c r="AJ38" s="9">
        <v>1361.654975345528</v>
      </c>
      <c r="AK38" s="9">
        <v>1370.4304966000311</v>
      </c>
      <c r="AL38" s="9">
        <v>1364.6277074173677</v>
      </c>
      <c r="AM38" s="9">
        <v>1367.4820459572597</v>
      </c>
      <c r="AN38" s="9">
        <v>1357.1255866645322</v>
      </c>
      <c r="AO38" s="9">
        <v>1374.037349208248</v>
      </c>
      <c r="AP38" s="9">
        <v>1377.198585075304</v>
      </c>
      <c r="AQ38" s="9">
        <v>1394.5496793906439</v>
      </c>
      <c r="AR38" s="9">
        <v>1400.4672660534707</v>
      </c>
      <c r="AS38" s="9">
        <v>1419.8023430340381</v>
      </c>
      <c r="AT38" s="9">
        <v>1426.8512730036996</v>
      </c>
      <c r="AU38" s="2">
        <v>1427.203048446215</v>
      </c>
      <c r="AV38" s="2">
        <v>1414.3792558034986</v>
      </c>
      <c r="AW38" s="44">
        <v>1428.179772817975</v>
      </c>
      <c r="AX38" s="46">
        <v>1434.7834352122977</v>
      </c>
      <c r="AY38" s="44">
        <v>1421.1994826031614</v>
      </c>
      <c r="AZ38" s="44">
        <v>1409.445893567783</v>
      </c>
      <c r="BA38" s="44">
        <v>1394.4941168286057</v>
      </c>
      <c r="BB38" s="44">
        <v>1403.9930425653406</v>
      </c>
      <c r="BC38" s="44">
        <v>1413.7409747979086</v>
      </c>
      <c r="BD38" s="44">
        <v>1354.9895282782165</v>
      </c>
      <c r="BE38" s="44">
        <v>1354.9895282782165</v>
      </c>
      <c r="BF38" s="2">
        <v>1449.9182300070458</v>
      </c>
      <c r="BG38" s="46">
        <v>1465.5550961455137</v>
      </c>
      <c r="BH38" s="46">
        <v>1483.6569943968761</v>
      </c>
      <c r="BI38" s="46">
        <v>1507.9033860790082</v>
      </c>
    </row>
    <row r="39" spans="1:61" ht="15.75">
      <c r="A39" s="74" t="s">
        <v>86</v>
      </c>
      <c r="B39" s="9">
        <v>74043.9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208466.9</v>
      </c>
      <c r="I39" s="9">
        <v>223347</v>
      </c>
      <c r="J39" s="9">
        <v>128466.9</v>
      </c>
      <c r="K39" s="9">
        <v>130426.28390166139</v>
      </c>
      <c r="L39" s="9">
        <v>154136.04627231427</v>
      </c>
      <c r="M39" s="9">
        <v>187948.1</v>
      </c>
      <c r="N39" s="73">
        <v>187441.22193578424</v>
      </c>
      <c r="O39" s="9">
        <v>188723.8838702283</v>
      </c>
      <c r="P39" s="9">
        <v>185754.46237818684</v>
      </c>
      <c r="Q39" s="9">
        <v>205158.11388345298</v>
      </c>
      <c r="R39" s="46">
        <v>187505.08462912677</v>
      </c>
      <c r="S39" s="9">
        <v>190444.88100295592</v>
      </c>
      <c r="T39" s="46">
        <v>193663.06135687602</v>
      </c>
      <c r="U39" s="46">
        <v>190000.1478165917</v>
      </c>
      <c r="V39" s="46">
        <v>193078.10769937793</v>
      </c>
      <c r="W39" s="46">
        <v>194549.03149853586</v>
      </c>
      <c r="X39" s="46">
        <v>194915.28400587584</v>
      </c>
      <c r="Y39" s="46">
        <v>195504.29317100198</v>
      </c>
      <c r="Z39" s="46">
        <v>193326.30288989536</v>
      </c>
      <c r="AA39" s="46">
        <v>191092.22389318998</v>
      </c>
      <c r="AB39" s="46">
        <v>189507.90647766675</v>
      </c>
      <c r="AC39" s="9">
        <v>188723.8838702283</v>
      </c>
      <c r="AD39" s="46">
        <v>185391.29927146883</v>
      </c>
      <c r="AE39" s="9">
        <v>184392.82315753837</v>
      </c>
      <c r="AF39" s="9">
        <v>181500.58814641132</v>
      </c>
      <c r="AG39" s="9">
        <v>180927.02758638965</v>
      </c>
      <c r="AH39" s="9">
        <v>182706.27414580266</v>
      </c>
      <c r="AI39" s="9">
        <v>183130.37745314706</v>
      </c>
      <c r="AJ39" s="9">
        <v>182786.6725345095</v>
      </c>
      <c r="AK39" s="9">
        <v>183891.52173798103</v>
      </c>
      <c r="AL39" s="9">
        <v>184766.8224837648</v>
      </c>
      <c r="AM39" s="9">
        <v>184385.69395679215</v>
      </c>
      <c r="AN39" s="9">
        <v>183586.9833316002</v>
      </c>
      <c r="AO39" s="9">
        <v>185754.46237818684</v>
      </c>
      <c r="AP39" s="9">
        <v>185971.15865184736</v>
      </c>
      <c r="AQ39" s="9">
        <v>187888.92015499886</v>
      </c>
      <c r="AR39" s="9">
        <v>206415.76871629333</v>
      </c>
      <c r="AS39" s="9">
        <v>208091.97470919316</v>
      </c>
      <c r="AT39" s="9">
        <v>208990.86376061474</v>
      </c>
      <c r="AU39" s="2">
        <v>209218.6678654099</v>
      </c>
      <c r="AV39" s="2">
        <v>207812.20593095516</v>
      </c>
      <c r="AW39" s="44">
        <v>209457.82287199452</v>
      </c>
      <c r="AX39" s="46">
        <v>209709.38910169067</v>
      </c>
      <c r="AY39" s="44">
        <v>207434.42012985575</v>
      </c>
      <c r="AZ39" s="44">
        <v>206487.24671937508</v>
      </c>
      <c r="BA39" s="44">
        <v>205247.27365296648</v>
      </c>
      <c r="BB39" s="44">
        <v>205874.04114742728</v>
      </c>
      <c r="BC39" s="44">
        <v>206917.31485320584</v>
      </c>
      <c r="BD39" s="44">
        <v>201489.92966593732</v>
      </c>
      <c r="BE39" s="44">
        <v>200482.82679177352</v>
      </c>
      <c r="BF39" s="2">
        <v>209998.66402870681</v>
      </c>
      <c r="BG39" s="46">
        <v>211587.56012683202</v>
      </c>
      <c r="BH39" s="46">
        <v>213176.90710980658</v>
      </c>
      <c r="BI39" s="46">
        <v>215724.49754316846</v>
      </c>
    </row>
    <row r="40" spans="1:61" ht="15.75">
      <c r="A40" s="7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9"/>
      <c r="N40" s="73"/>
      <c r="O40" s="9"/>
      <c r="P40" s="9"/>
      <c r="Q40" s="9"/>
      <c r="R40" s="46"/>
      <c r="S40" s="9"/>
      <c r="T40" s="46"/>
      <c r="U40" s="46"/>
      <c r="V40" s="46"/>
      <c r="W40" s="46"/>
      <c r="X40" s="46"/>
      <c r="Y40" s="46"/>
      <c r="Z40" s="46"/>
      <c r="AA40" s="46"/>
      <c r="AB40" s="46"/>
      <c r="AC40" s="9"/>
      <c r="AD40" s="46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"/>
      <c r="AV40" s="2"/>
      <c r="AW40" s="44"/>
      <c r="AX40" s="46"/>
      <c r="AY40" s="44"/>
      <c r="AZ40" s="44"/>
      <c r="BA40" s="44"/>
      <c r="BB40" s="44"/>
      <c r="BC40" s="44"/>
      <c r="BD40" s="44"/>
      <c r="BE40" s="44"/>
      <c r="BF40" s="2"/>
      <c r="BG40" s="46"/>
      <c r="BH40" s="46"/>
      <c r="BI40" s="46"/>
    </row>
    <row r="41" spans="1:61" ht="15.75">
      <c r="A41" s="74" t="s">
        <v>24</v>
      </c>
      <c r="B41" s="24">
        <f aca="true" t="shared" si="35" ref="B41:J41">SUM(B43,B48)</f>
        <v>142497.5</v>
      </c>
      <c r="C41" s="22">
        <f t="shared" si="35"/>
        <v>198810.8</v>
      </c>
      <c r="D41" s="22">
        <f t="shared" si="35"/>
        <v>228307.49999999997</v>
      </c>
      <c r="E41" s="22">
        <f t="shared" si="35"/>
        <v>228157.59999999998</v>
      </c>
      <c r="F41" s="23">
        <f t="shared" si="35"/>
        <v>162726.4</v>
      </c>
      <c r="G41" s="23">
        <f t="shared" si="35"/>
        <v>175352.80000000002</v>
      </c>
      <c r="H41" s="22">
        <f t="shared" si="35"/>
        <v>203566.09999999998</v>
      </c>
      <c r="I41" s="22">
        <f t="shared" si="35"/>
        <v>197603.9</v>
      </c>
      <c r="J41" s="22">
        <f t="shared" si="35"/>
        <v>111816.8</v>
      </c>
      <c r="K41" s="9">
        <v>31415.2</v>
      </c>
      <c r="L41" s="9">
        <f aca="true" t="shared" si="36" ref="L41:Q41">SUM(L43,L48)</f>
        <v>4030.56456102549</v>
      </c>
      <c r="M41" s="9">
        <f t="shared" si="36"/>
        <v>2683.44976</v>
      </c>
      <c r="N41" s="73">
        <f t="shared" si="36"/>
        <v>2591.3391226</v>
      </c>
      <c r="O41" s="9">
        <f t="shared" si="36"/>
        <v>2410.068722</v>
      </c>
      <c r="P41" s="9">
        <f t="shared" si="36"/>
        <v>2249.396514027892</v>
      </c>
      <c r="Q41" s="9">
        <f t="shared" si="36"/>
        <v>2148.1173577286036</v>
      </c>
      <c r="R41" s="46">
        <f>SUM(R43,R48)</f>
        <v>2582.6</v>
      </c>
      <c r="S41" s="9">
        <f aca="true" t="shared" si="37" ref="S41:X41">SUM(S43,S48)</f>
        <v>2610.9378</v>
      </c>
      <c r="T41" s="46">
        <f t="shared" si="37"/>
        <v>2617.1378</v>
      </c>
      <c r="U41" s="46">
        <f t="shared" si="37"/>
        <v>2617.1378</v>
      </c>
      <c r="V41" s="46">
        <f t="shared" si="37"/>
        <v>2422.72778402</v>
      </c>
      <c r="W41" s="46">
        <f t="shared" si="37"/>
        <v>2434.39744028</v>
      </c>
      <c r="X41" s="46">
        <f t="shared" si="37"/>
        <v>2435.548992</v>
      </c>
      <c r="Y41" s="46">
        <f aca="true" t="shared" si="38" ref="Y41:AJ41">SUM(Y43,Y48)</f>
        <v>2427.1594109000002</v>
      </c>
      <c r="Z41" s="46">
        <f t="shared" si="38"/>
        <v>2395.3965954</v>
      </c>
      <c r="AA41" s="46">
        <f t="shared" si="38"/>
        <v>2444.6568654000002</v>
      </c>
      <c r="AB41" s="46">
        <f t="shared" si="38"/>
        <v>2395.747072</v>
      </c>
      <c r="AC41" s="9">
        <f t="shared" si="38"/>
        <v>2410.068722</v>
      </c>
      <c r="AD41" s="46">
        <f t="shared" si="38"/>
        <v>2342.45238</v>
      </c>
      <c r="AE41" s="9">
        <f t="shared" si="38"/>
        <v>2468.86229482</v>
      </c>
      <c r="AF41" s="9">
        <f t="shared" si="38"/>
        <v>2345.3326542000004</v>
      </c>
      <c r="AG41" s="9">
        <f t="shared" si="38"/>
        <v>2265.548846668999</v>
      </c>
      <c r="AH41" s="9">
        <f t="shared" si="38"/>
        <v>2323.0824148870715</v>
      </c>
      <c r="AI41" s="9">
        <f t="shared" si="38"/>
        <v>2371.609815716331</v>
      </c>
      <c r="AJ41" s="9">
        <f t="shared" si="38"/>
        <v>2281.5639114004757</v>
      </c>
      <c r="AK41" s="9">
        <v>2332.9519266778157</v>
      </c>
      <c r="AL41" s="46">
        <f aca="true" t="shared" si="39" ref="AL41:AW41">SUM(AL43,AL48)</f>
        <v>2328.0063868999964</v>
      </c>
      <c r="AM41" s="9">
        <f t="shared" si="39"/>
        <v>2215.9158048519575</v>
      </c>
      <c r="AN41" s="9">
        <f t="shared" si="39"/>
        <v>2110.9023478497425</v>
      </c>
      <c r="AO41" s="9">
        <f t="shared" si="39"/>
        <v>2249.396514027892</v>
      </c>
      <c r="AP41" s="9">
        <f t="shared" si="39"/>
        <v>2198.7298614625593</v>
      </c>
      <c r="AQ41" s="9">
        <f t="shared" si="39"/>
        <v>2261.793069491689</v>
      </c>
      <c r="AR41" s="9">
        <f t="shared" si="39"/>
        <v>2238.9706522534093</v>
      </c>
      <c r="AS41" s="9">
        <f t="shared" si="39"/>
        <v>2261.1427227291206</v>
      </c>
      <c r="AT41" s="9">
        <f t="shared" si="39"/>
        <v>2178.678356707233</v>
      </c>
      <c r="AU41" s="10">
        <f t="shared" si="39"/>
        <v>2175.3172851725767</v>
      </c>
      <c r="AV41" s="2">
        <f t="shared" si="39"/>
        <v>2181.0846818688756</v>
      </c>
      <c r="AW41" s="44">
        <f t="shared" si="39"/>
        <v>2181.0846818688756</v>
      </c>
      <c r="AX41" s="46">
        <f aca="true" t="shared" si="40" ref="AX41:BC41">SUM(AX43,AX48)</f>
        <v>2229.2904508427027</v>
      </c>
      <c r="AY41" s="44">
        <f t="shared" si="40"/>
        <v>2173.7218421160924</v>
      </c>
      <c r="AZ41" s="44">
        <f t="shared" si="40"/>
        <v>2142.7942502956985</v>
      </c>
      <c r="BA41" s="44">
        <f t="shared" si="40"/>
        <v>2209.8389910430747</v>
      </c>
      <c r="BB41" s="44">
        <f t="shared" si="40"/>
        <v>2212.6660713068086</v>
      </c>
      <c r="BC41" s="44">
        <f t="shared" si="40"/>
        <v>2160.0068589623584</v>
      </c>
      <c r="BD41" s="44">
        <f>SUM(BD43,BD48)</f>
        <v>2219.1985109953625</v>
      </c>
      <c r="BE41" s="44">
        <f>SUM(BE43,BE48)</f>
        <v>2164.698825807452</v>
      </c>
      <c r="BF41" s="2">
        <f>SUM(BF43,BF48)</f>
        <v>2172.5397747776724</v>
      </c>
      <c r="BG41" s="46">
        <f>SUM(BG43,BG48)</f>
        <v>2187.8276525033493</v>
      </c>
      <c r="BH41" s="46">
        <f>SUM(BH43,BH48)</f>
        <v>2228.16499361328</v>
      </c>
      <c r="BI41" s="46">
        <f>SUM(BI43,BI48)</f>
        <v>2237.0481621045037</v>
      </c>
    </row>
    <row r="42" spans="1:61" ht="15.75">
      <c r="A42" s="7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9"/>
      <c r="N42" s="73"/>
      <c r="O42" s="9"/>
      <c r="P42" s="9"/>
      <c r="Q42" s="9"/>
      <c r="R42" s="46"/>
      <c r="S42" s="9"/>
      <c r="T42" s="46"/>
      <c r="U42" s="46"/>
      <c r="V42" s="46"/>
      <c r="W42" s="46"/>
      <c r="X42" s="46"/>
      <c r="Y42" s="46"/>
      <c r="Z42" s="46"/>
      <c r="AA42" s="46"/>
      <c r="AB42" s="46"/>
      <c r="AC42" s="9"/>
      <c r="AD42" s="46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2"/>
      <c r="AV42" s="2"/>
      <c r="AW42" s="44"/>
      <c r="AX42" s="46"/>
      <c r="AY42" s="44"/>
      <c r="AZ42" s="44"/>
      <c r="BA42" s="44"/>
      <c r="BB42" s="44"/>
      <c r="BC42" s="44"/>
      <c r="BD42" s="44"/>
      <c r="BE42" s="44"/>
      <c r="BF42" s="2"/>
      <c r="BG42" s="46"/>
      <c r="BH42" s="46"/>
      <c r="BI42" s="46"/>
    </row>
    <row r="43" spans="1:61" ht="18" hidden="1">
      <c r="A43" s="74" t="s">
        <v>25</v>
      </c>
      <c r="B43" s="24">
        <f aca="true" t="shared" si="41" ref="B43:J43">SUM(B45,B46)</f>
        <v>28296.800000000003</v>
      </c>
      <c r="C43" s="24">
        <f t="shared" si="41"/>
        <v>36900.5</v>
      </c>
      <c r="D43" s="24">
        <f t="shared" si="41"/>
        <v>41814.4</v>
      </c>
      <c r="E43" s="24">
        <f t="shared" si="41"/>
        <v>43801</v>
      </c>
      <c r="F43" s="24">
        <f t="shared" si="41"/>
        <v>20902.1</v>
      </c>
      <c r="G43" s="25">
        <f t="shared" si="41"/>
        <v>22586.29</v>
      </c>
      <c r="H43" s="22">
        <f t="shared" si="41"/>
        <v>26317.199999999997</v>
      </c>
      <c r="I43" s="22">
        <f t="shared" si="41"/>
        <v>26800.4</v>
      </c>
      <c r="J43" s="22">
        <f t="shared" si="41"/>
        <v>16229.1</v>
      </c>
      <c r="K43" s="40">
        <f aca="true" t="shared" si="42" ref="K43:Q43">SUM(K45,K46)</f>
        <v>0</v>
      </c>
      <c r="L43" s="40">
        <f t="shared" si="42"/>
        <v>0</v>
      </c>
      <c r="M43" s="41">
        <f t="shared" si="42"/>
        <v>0</v>
      </c>
      <c r="N43" s="115">
        <f t="shared" si="42"/>
        <v>0</v>
      </c>
      <c r="O43" s="41">
        <f t="shared" si="42"/>
        <v>0</v>
      </c>
      <c r="P43" s="40">
        <f t="shared" si="42"/>
        <v>0</v>
      </c>
      <c r="Q43" s="40">
        <f t="shared" si="42"/>
        <v>0</v>
      </c>
      <c r="R43" s="48">
        <f aca="true" t="shared" si="43" ref="R43:X43">SUM(R45,R46)</f>
        <v>0</v>
      </c>
      <c r="S43" s="40">
        <f t="shared" si="43"/>
        <v>0</v>
      </c>
      <c r="T43" s="48">
        <f t="shared" si="43"/>
        <v>0</v>
      </c>
      <c r="U43" s="48">
        <f t="shared" si="43"/>
        <v>0</v>
      </c>
      <c r="V43" s="48">
        <f t="shared" si="43"/>
        <v>0</v>
      </c>
      <c r="W43" s="48">
        <f t="shared" si="43"/>
        <v>0</v>
      </c>
      <c r="X43" s="48">
        <f t="shared" si="43"/>
        <v>0</v>
      </c>
      <c r="Y43" s="48">
        <f aca="true" t="shared" si="44" ref="Y43:AJ43">SUM(Y45,Y46)</f>
        <v>0</v>
      </c>
      <c r="Z43" s="48">
        <f t="shared" si="44"/>
        <v>0</v>
      </c>
      <c r="AA43" s="48">
        <f t="shared" si="44"/>
        <v>0</v>
      </c>
      <c r="AB43" s="48">
        <f t="shared" si="44"/>
        <v>0</v>
      </c>
      <c r="AC43" s="40">
        <f t="shared" si="44"/>
        <v>0</v>
      </c>
      <c r="AD43" s="48">
        <f t="shared" si="44"/>
        <v>0</v>
      </c>
      <c r="AE43" s="40">
        <f t="shared" si="44"/>
        <v>0</v>
      </c>
      <c r="AF43" s="40">
        <f t="shared" si="44"/>
        <v>0</v>
      </c>
      <c r="AG43" s="40">
        <f t="shared" si="44"/>
        <v>0</v>
      </c>
      <c r="AH43" s="40">
        <f t="shared" si="44"/>
        <v>0</v>
      </c>
      <c r="AI43" s="40">
        <f t="shared" si="44"/>
        <v>0</v>
      </c>
      <c r="AJ43" s="40">
        <f t="shared" si="44"/>
        <v>0</v>
      </c>
      <c r="AK43" s="40">
        <v>0</v>
      </c>
      <c r="AL43" s="40">
        <v>0</v>
      </c>
      <c r="AM43" s="40">
        <f aca="true" t="shared" si="45" ref="AM43:AT43">SUM(AM45,AM46)</f>
        <v>0</v>
      </c>
      <c r="AN43" s="40">
        <f t="shared" si="45"/>
        <v>0</v>
      </c>
      <c r="AO43" s="40">
        <f t="shared" si="45"/>
        <v>0</v>
      </c>
      <c r="AP43" s="40">
        <f t="shared" si="45"/>
        <v>0</v>
      </c>
      <c r="AQ43" s="40">
        <f t="shared" si="45"/>
        <v>0</v>
      </c>
      <c r="AR43" s="40">
        <f t="shared" si="45"/>
        <v>0</v>
      </c>
      <c r="AS43" s="40">
        <f t="shared" si="45"/>
        <v>0</v>
      </c>
      <c r="AT43" s="40">
        <f t="shared" si="45"/>
        <v>0</v>
      </c>
      <c r="AU43" s="2"/>
      <c r="AV43" s="38">
        <f>SUM(AV45,AV46)</f>
        <v>0</v>
      </c>
      <c r="AW43" s="47">
        <f>SUM(AW45,AW46)</f>
        <v>0</v>
      </c>
      <c r="AX43" s="46"/>
      <c r="AY43" s="47">
        <f aca="true" t="shared" si="46" ref="AY43:BE43">SUM(AY45,AY46)</f>
        <v>0</v>
      </c>
      <c r="AZ43" s="47">
        <f t="shared" si="46"/>
        <v>0</v>
      </c>
      <c r="BA43" s="47">
        <f t="shared" si="46"/>
        <v>0</v>
      </c>
      <c r="BB43" s="47">
        <f t="shared" si="46"/>
        <v>0</v>
      </c>
      <c r="BC43" s="47">
        <f t="shared" si="46"/>
        <v>0</v>
      </c>
      <c r="BD43" s="47">
        <f t="shared" si="46"/>
        <v>0</v>
      </c>
      <c r="BE43" s="47">
        <f t="shared" si="46"/>
        <v>0</v>
      </c>
      <c r="BF43" s="38">
        <f>SUM(BF45,BF46)</f>
        <v>0</v>
      </c>
      <c r="BG43" s="48">
        <f>SUM(BG45,BG46)</f>
        <v>0</v>
      </c>
      <c r="BH43" s="48">
        <f>SUM(BH45,BH46)</f>
        <v>0</v>
      </c>
      <c r="BI43" s="48">
        <f>SUM(BI45,BI46)</f>
        <v>0</v>
      </c>
    </row>
    <row r="44" spans="1:61" ht="15.75" hidden="1">
      <c r="A44" s="7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9"/>
      <c r="N44" s="73"/>
      <c r="O44" s="9"/>
      <c r="P44" s="9"/>
      <c r="Q44" s="9"/>
      <c r="R44" s="46"/>
      <c r="S44" s="9"/>
      <c r="T44" s="46"/>
      <c r="U44" s="46"/>
      <c r="V44" s="46"/>
      <c r="W44" s="46"/>
      <c r="X44" s="46"/>
      <c r="Y44" s="46"/>
      <c r="Z44" s="46"/>
      <c r="AA44" s="46"/>
      <c r="AB44" s="46"/>
      <c r="AC44" s="9"/>
      <c r="AD44" s="46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2"/>
      <c r="AV44" s="2"/>
      <c r="AW44" s="44"/>
      <c r="AX44" s="46"/>
      <c r="AY44" s="44"/>
      <c r="AZ44" s="44"/>
      <c r="BA44" s="44"/>
      <c r="BB44" s="44"/>
      <c r="BC44" s="44"/>
      <c r="BD44" s="44"/>
      <c r="BE44" s="44"/>
      <c r="BF44" s="2"/>
      <c r="BG44" s="46"/>
      <c r="BH44" s="46"/>
      <c r="BI44" s="46"/>
    </row>
    <row r="45" spans="1:61" ht="18" hidden="1">
      <c r="A45" s="74" t="s">
        <v>26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26093.1</v>
      </c>
      <c r="I45" s="9">
        <v>26574.7</v>
      </c>
      <c r="J45" s="9">
        <v>15986</v>
      </c>
      <c r="K45" s="38">
        <v>0</v>
      </c>
      <c r="L45" s="40">
        <v>0</v>
      </c>
      <c r="M45" s="41">
        <v>0</v>
      </c>
      <c r="N45" s="115">
        <v>0</v>
      </c>
      <c r="O45" s="41">
        <v>0</v>
      </c>
      <c r="P45" s="40">
        <v>0</v>
      </c>
      <c r="Q45" s="40">
        <v>0</v>
      </c>
      <c r="R45" s="47">
        <v>0</v>
      </c>
      <c r="S45" s="40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0">
        <v>0</v>
      </c>
      <c r="AD45" s="47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0">
        <v>0</v>
      </c>
      <c r="AN45" s="40">
        <v>0</v>
      </c>
      <c r="AO45" s="40">
        <v>0</v>
      </c>
      <c r="AP45" s="41">
        <v>0</v>
      </c>
      <c r="AQ45" s="40">
        <v>0</v>
      </c>
      <c r="AR45" s="40">
        <v>0</v>
      </c>
      <c r="AS45" s="40">
        <v>0</v>
      </c>
      <c r="AT45" s="41">
        <v>0</v>
      </c>
      <c r="AU45" s="2"/>
      <c r="AV45" s="38">
        <v>0</v>
      </c>
      <c r="AW45" s="47">
        <v>0</v>
      </c>
      <c r="AX45" s="46"/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38">
        <v>0</v>
      </c>
      <c r="BG45" s="48">
        <v>0</v>
      </c>
      <c r="BH45" s="48">
        <v>0</v>
      </c>
      <c r="BI45" s="48">
        <v>0</v>
      </c>
    </row>
    <row r="46" spans="1:61" ht="18" hidden="1">
      <c r="A46" s="74" t="s">
        <v>7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</v>
      </c>
      <c r="G46" s="10">
        <v>183.3</v>
      </c>
      <c r="H46" s="9">
        <v>224.1</v>
      </c>
      <c r="I46" s="9">
        <v>225.7</v>
      </c>
      <c r="J46" s="9">
        <v>243.1</v>
      </c>
      <c r="K46" s="38">
        <v>0</v>
      </c>
      <c r="L46" s="40">
        <v>0</v>
      </c>
      <c r="M46" s="41">
        <v>0</v>
      </c>
      <c r="N46" s="115">
        <v>0</v>
      </c>
      <c r="O46" s="41">
        <v>0</v>
      </c>
      <c r="P46" s="40">
        <v>0</v>
      </c>
      <c r="Q46" s="40">
        <v>0</v>
      </c>
      <c r="R46" s="47">
        <v>0</v>
      </c>
      <c r="S46" s="40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0">
        <v>0</v>
      </c>
      <c r="AD46" s="47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0">
        <v>0</v>
      </c>
      <c r="AN46" s="40">
        <v>0</v>
      </c>
      <c r="AO46" s="40">
        <v>0</v>
      </c>
      <c r="AP46" s="41">
        <v>0</v>
      </c>
      <c r="AQ46" s="40">
        <v>0</v>
      </c>
      <c r="AR46" s="40">
        <v>0</v>
      </c>
      <c r="AS46" s="40">
        <v>0</v>
      </c>
      <c r="AT46" s="41">
        <v>0</v>
      </c>
      <c r="AU46" s="2"/>
      <c r="AV46" s="38">
        <v>0</v>
      </c>
      <c r="AW46" s="47">
        <v>0</v>
      </c>
      <c r="AX46" s="46"/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38">
        <v>0</v>
      </c>
      <c r="BG46" s="48">
        <v>0</v>
      </c>
      <c r="BH46" s="48">
        <v>0</v>
      </c>
      <c r="BI46" s="48">
        <v>0</v>
      </c>
    </row>
    <row r="47" spans="1:61" ht="15.75" hidden="1">
      <c r="A47" s="7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9"/>
      <c r="N47" s="73"/>
      <c r="O47" s="9"/>
      <c r="P47" s="9"/>
      <c r="Q47" s="9"/>
      <c r="R47" s="46"/>
      <c r="S47" s="9"/>
      <c r="T47" s="46"/>
      <c r="U47" s="46"/>
      <c r="V47" s="46"/>
      <c r="W47" s="46"/>
      <c r="X47" s="46"/>
      <c r="Y47" s="46"/>
      <c r="Z47" s="46"/>
      <c r="AA47" s="46"/>
      <c r="AB47" s="46"/>
      <c r="AC47" s="9"/>
      <c r="AD47" s="4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2"/>
      <c r="AV47" s="2"/>
      <c r="AW47" s="44"/>
      <c r="AX47" s="46"/>
      <c r="AY47" s="44"/>
      <c r="AZ47" s="44"/>
      <c r="BA47" s="44"/>
      <c r="BB47" s="44"/>
      <c r="BC47" s="44"/>
      <c r="BD47" s="44"/>
      <c r="BE47" s="44"/>
      <c r="BF47" s="2"/>
      <c r="BG47" s="46"/>
      <c r="BH47" s="46"/>
      <c r="BI47" s="46"/>
    </row>
    <row r="48" spans="1:61" ht="15.75">
      <c r="A48" s="74" t="s">
        <v>81</v>
      </c>
      <c r="B48" s="9">
        <f aca="true" t="shared" si="47" ref="B48:J48">SUM(B50:B53)</f>
        <v>114200.7</v>
      </c>
      <c r="C48" s="9">
        <f t="shared" si="47"/>
        <v>161910.3</v>
      </c>
      <c r="D48" s="9">
        <f t="shared" si="47"/>
        <v>186493.09999999998</v>
      </c>
      <c r="E48" s="9">
        <f t="shared" si="47"/>
        <v>184356.59999999998</v>
      </c>
      <c r="F48" s="10">
        <f t="shared" si="47"/>
        <v>141824.3</v>
      </c>
      <c r="G48" s="10">
        <f t="shared" si="47"/>
        <v>152766.51</v>
      </c>
      <c r="H48" s="9">
        <f t="shared" si="47"/>
        <v>177248.9</v>
      </c>
      <c r="I48" s="9">
        <f t="shared" si="47"/>
        <v>170803.5</v>
      </c>
      <c r="J48" s="9">
        <f t="shared" si="47"/>
        <v>95587.7</v>
      </c>
      <c r="K48" s="9">
        <v>31415.2</v>
      </c>
      <c r="L48" s="9">
        <f aca="true" t="shared" si="48" ref="L48:Q48">SUM(L50:L53)</f>
        <v>4030.56456102549</v>
      </c>
      <c r="M48" s="9">
        <f t="shared" si="48"/>
        <v>2683.44976</v>
      </c>
      <c r="N48" s="73">
        <f t="shared" si="48"/>
        <v>2591.3391226</v>
      </c>
      <c r="O48" s="9">
        <f t="shared" si="48"/>
        <v>2410.068722</v>
      </c>
      <c r="P48" s="9">
        <f t="shared" si="48"/>
        <v>2249.396514027892</v>
      </c>
      <c r="Q48" s="9">
        <f t="shared" si="48"/>
        <v>2148.1173577286036</v>
      </c>
      <c r="R48" s="46">
        <f>SUM(R50:R53)</f>
        <v>2582.6</v>
      </c>
      <c r="S48" s="9">
        <f aca="true" t="shared" si="49" ref="S48:X48">SUM(S50:S53)</f>
        <v>2610.9378</v>
      </c>
      <c r="T48" s="46">
        <f t="shared" si="49"/>
        <v>2617.1378</v>
      </c>
      <c r="U48" s="46">
        <f t="shared" si="49"/>
        <v>2617.1378</v>
      </c>
      <c r="V48" s="46">
        <f t="shared" si="49"/>
        <v>2422.72778402</v>
      </c>
      <c r="W48" s="46">
        <f t="shared" si="49"/>
        <v>2434.39744028</v>
      </c>
      <c r="X48" s="46">
        <f t="shared" si="49"/>
        <v>2435.548992</v>
      </c>
      <c r="Y48" s="46">
        <f aca="true" t="shared" si="50" ref="Y48:AJ48">SUM(Y50:Y53)</f>
        <v>2427.1594109000002</v>
      </c>
      <c r="Z48" s="46">
        <f t="shared" si="50"/>
        <v>2395.3965954</v>
      </c>
      <c r="AA48" s="46">
        <f t="shared" si="50"/>
        <v>2444.6568654000002</v>
      </c>
      <c r="AB48" s="46">
        <f t="shared" si="50"/>
        <v>2395.747072</v>
      </c>
      <c r="AC48" s="9">
        <f t="shared" si="50"/>
        <v>2410.068722</v>
      </c>
      <c r="AD48" s="46">
        <f t="shared" si="50"/>
        <v>2342.45238</v>
      </c>
      <c r="AE48" s="9">
        <f t="shared" si="50"/>
        <v>2468.86229482</v>
      </c>
      <c r="AF48" s="9">
        <f t="shared" si="50"/>
        <v>2345.3326542000004</v>
      </c>
      <c r="AG48" s="9">
        <f t="shared" si="50"/>
        <v>2265.548846668999</v>
      </c>
      <c r="AH48" s="9">
        <f t="shared" si="50"/>
        <v>2323.0824148870715</v>
      </c>
      <c r="AI48" s="9">
        <f t="shared" si="50"/>
        <v>2371.609815716331</v>
      </c>
      <c r="AJ48" s="9">
        <f t="shared" si="50"/>
        <v>2281.5639114004757</v>
      </c>
      <c r="AK48" s="9">
        <v>2332.9519266778157</v>
      </c>
      <c r="AL48" s="46">
        <f aca="true" t="shared" si="51" ref="AL48:AV48">SUM(AL50:AL53)</f>
        <v>2328.0063868999964</v>
      </c>
      <c r="AM48" s="9">
        <f t="shared" si="51"/>
        <v>2215.9158048519575</v>
      </c>
      <c r="AN48" s="9">
        <f t="shared" si="51"/>
        <v>2110.9023478497425</v>
      </c>
      <c r="AO48" s="9">
        <f>SUM(AO50:AO53)</f>
        <v>2249.396514027892</v>
      </c>
      <c r="AP48" s="9">
        <f t="shared" si="51"/>
        <v>2198.7298614625593</v>
      </c>
      <c r="AQ48" s="9">
        <f>SUM(AQ50:AQ53)</f>
        <v>2261.793069491689</v>
      </c>
      <c r="AR48" s="9">
        <f>SUM(AR50:AR53)</f>
        <v>2238.9706522534093</v>
      </c>
      <c r="AS48" s="9">
        <f>SUM(AS50:AS53)</f>
        <v>2261.1427227291206</v>
      </c>
      <c r="AT48" s="9">
        <f t="shared" si="51"/>
        <v>2178.678356707233</v>
      </c>
      <c r="AU48" s="10">
        <f t="shared" si="51"/>
        <v>2175.3172851725767</v>
      </c>
      <c r="AV48" s="2">
        <f t="shared" si="51"/>
        <v>2181.0846818688756</v>
      </c>
      <c r="AW48" s="44">
        <f>SUM(AW50:AW53)</f>
        <v>2181.0846818688756</v>
      </c>
      <c r="AX48" s="46">
        <f aca="true" t="shared" si="52" ref="AX48:BC48">SUM(AX50:AX53)</f>
        <v>2229.2904508427027</v>
      </c>
      <c r="AY48" s="44">
        <f t="shared" si="52"/>
        <v>2173.7218421160924</v>
      </c>
      <c r="AZ48" s="44">
        <f t="shared" si="52"/>
        <v>2142.7942502956985</v>
      </c>
      <c r="BA48" s="44">
        <f t="shared" si="52"/>
        <v>2209.8389910430747</v>
      </c>
      <c r="BB48" s="44">
        <f t="shared" si="52"/>
        <v>2212.6660713068086</v>
      </c>
      <c r="BC48" s="44">
        <f t="shared" si="52"/>
        <v>2160.0068589623584</v>
      </c>
      <c r="BD48" s="44">
        <f>SUM(BD50:BD53)</f>
        <v>2219.1985109953625</v>
      </c>
      <c r="BE48" s="44">
        <f>SUM(BE50:BE53)</f>
        <v>2164.698825807452</v>
      </c>
      <c r="BF48" s="2">
        <f>SUM(BF50:BF53)</f>
        <v>2172.5397747776724</v>
      </c>
      <c r="BG48" s="46">
        <f>SUM(BG50:BG53)</f>
        <v>2187.8276525033493</v>
      </c>
      <c r="BH48" s="46">
        <f>SUM(BH50:BH53)</f>
        <v>2228.16499361328</v>
      </c>
      <c r="BI48" s="46">
        <f>SUM(BI50:BI53)</f>
        <v>2237.0481621045037</v>
      </c>
    </row>
    <row r="49" spans="1:61" ht="15.75">
      <c r="A49" s="7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73"/>
      <c r="O49" s="9"/>
      <c r="P49" s="9"/>
      <c r="Q49" s="9"/>
      <c r="R49" s="46"/>
      <c r="S49" s="9"/>
      <c r="T49" s="46"/>
      <c r="U49" s="46"/>
      <c r="V49" s="46"/>
      <c r="W49" s="46"/>
      <c r="X49" s="46"/>
      <c r="Y49" s="46"/>
      <c r="Z49" s="46"/>
      <c r="AA49" s="46"/>
      <c r="AB49" s="46"/>
      <c r="AC49" s="9"/>
      <c r="AD49" s="46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2"/>
      <c r="AV49" s="2"/>
      <c r="AW49" s="44"/>
      <c r="AX49" s="46"/>
      <c r="AY49" s="44"/>
      <c r="AZ49" s="44"/>
      <c r="BA49" s="44"/>
      <c r="BB49" s="44"/>
      <c r="BC49" s="44"/>
      <c r="BD49" s="44"/>
      <c r="BE49" s="44"/>
      <c r="BF49" s="2"/>
      <c r="BG49" s="46"/>
      <c r="BH49" s="46"/>
      <c r="BI49" s="46"/>
    </row>
    <row r="50" spans="1:61" ht="18">
      <c r="A50" s="74" t="s">
        <v>95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57593.4</v>
      </c>
      <c r="I50" s="9">
        <v>58086</v>
      </c>
      <c r="J50" s="9">
        <v>42323.6</v>
      </c>
      <c r="K50" s="9">
        <v>6592.713159616608</v>
      </c>
      <c r="L50" s="9">
        <v>1494.7543610254902</v>
      </c>
      <c r="M50" s="41">
        <v>0</v>
      </c>
      <c r="N50" s="115">
        <v>0</v>
      </c>
      <c r="O50" s="41">
        <v>0</v>
      </c>
      <c r="P50" s="40">
        <v>0</v>
      </c>
      <c r="Q50" s="40">
        <v>0</v>
      </c>
      <c r="R50" s="47">
        <v>0</v>
      </c>
      <c r="S50" s="40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0">
        <v>0</v>
      </c>
      <c r="AD50" s="47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0">
        <v>0</v>
      </c>
      <c r="AN50" s="40">
        <v>0</v>
      </c>
      <c r="AO50" s="40">
        <v>0</v>
      </c>
      <c r="AP50" s="41">
        <v>0</v>
      </c>
      <c r="AQ50" s="40">
        <v>0</v>
      </c>
      <c r="AR50" s="40">
        <v>0</v>
      </c>
      <c r="AS50" s="40">
        <v>0</v>
      </c>
      <c r="AT50" s="41">
        <v>0</v>
      </c>
      <c r="AU50" s="2"/>
      <c r="AV50" s="38">
        <v>0</v>
      </c>
      <c r="AW50" s="47">
        <v>0</v>
      </c>
      <c r="AX50" s="46"/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38">
        <v>0</v>
      </c>
      <c r="BG50" s="48">
        <v>0</v>
      </c>
      <c r="BH50" s="48">
        <v>0</v>
      </c>
      <c r="BI50" s="48">
        <v>0</v>
      </c>
    </row>
    <row r="51" spans="1:61" ht="18" hidden="1">
      <c r="A51" s="74" t="s">
        <v>27</v>
      </c>
      <c r="B51" s="27" t="s">
        <v>4</v>
      </c>
      <c r="C51" s="27" t="s">
        <v>4</v>
      </c>
      <c r="D51" s="27" t="s">
        <v>4</v>
      </c>
      <c r="E51" s="17" t="s">
        <v>4</v>
      </c>
      <c r="F51" s="26" t="s">
        <v>4</v>
      </c>
      <c r="G51" s="26" t="s">
        <v>4</v>
      </c>
      <c r="H51" s="38">
        <v>0</v>
      </c>
      <c r="I51" s="40">
        <v>0</v>
      </c>
      <c r="J51" s="38">
        <v>0</v>
      </c>
      <c r="K51" s="39">
        <v>0</v>
      </c>
      <c r="L51" s="40">
        <v>0</v>
      </c>
      <c r="M51" s="41">
        <v>0</v>
      </c>
      <c r="N51" s="115">
        <v>0</v>
      </c>
      <c r="O51" s="41">
        <v>0</v>
      </c>
      <c r="P51" s="40">
        <v>0</v>
      </c>
      <c r="Q51" s="40">
        <v>0</v>
      </c>
      <c r="R51" s="47">
        <v>0</v>
      </c>
      <c r="S51" s="40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0">
        <v>0</v>
      </c>
      <c r="AD51" s="47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0">
        <v>0</v>
      </c>
      <c r="AN51" s="40">
        <v>0</v>
      </c>
      <c r="AO51" s="40">
        <v>0</v>
      </c>
      <c r="AP51" s="41">
        <v>0</v>
      </c>
      <c r="AQ51" s="40">
        <v>0</v>
      </c>
      <c r="AR51" s="40">
        <v>0</v>
      </c>
      <c r="AS51" s="40">
        <v>0</v>
      </c>
      <c r="AT51" s="41">
        <v>0</v>
      </c>
      <c r="AU51" s="2"/>
      <c r="AV51" s="38">
        <v>0</v>
      </c>
      <c r="AW51" s="47">
        <v>0</v>
      </c>
      <c r="AX51" s="46"/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38">
        <v>0</v>
      </c>
      <c r="BG51" s="48">
        <v>0</v>
      </c>
      <c r="BH51" s="48">
        <v>0</v>
      </c>
      <c r="BI51" s="48">
        <v>0</v>
      </c>
    </row>
    <row r="52" spans="1:61" ht="15.75">
      <c r="A52" s="74" t="s">
        <v>87</v>
      </c>
      <c r="B52" s="9">
        <v>13077.4</v>
      </c>
      <c r="C52" s="17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17330.5</v>
      </c>
      <c r="I52" s="9">
        <v>17514.9</v>
      </c>
      <c r="J52" s="9">
        <v>17027.3</v>
      </c>
      <c r="K52" s="9">
        <v>10577.2</v>
      </c>
      <c r="L52" s="9">
        <v>2535.8102</v>
      </c>
      <c r="M52" s="9">
        <f>2683.64976-0.2</f>
        <v>2683.44976</v>
      </c>
      <c r="N52" s="73">
        <v>2591.3391226</v>
      </c>
      <c r="O52" s="9">
        <v>2410.068722</v>
      </c>
      <c r="P52" s="9">
        <v>2249.396514027892</v>
      </c>
      <c r="Q52" s="9">
        <v>2148.1173577286036</v>
      </c>
      <c r="R52" s="46">
        <v>2582.6</v>
      </c>
      <c r="S52" s="9">
        <v>2610.9378</v>
      </c>
      <c r="T52" s="46">
        <v>2617.1378</v>
      </c>
      <c r="U52" s="46">
        <v>2617.1378</v>
      </c>
      <c r="V52" s="46">
        <v>2422.72778402</v>
      </c>
      <c r="W52" s="46">
        <v>2434.39744028</v>
      </c>
      <c r="X52" s="46">
        <v>2435.548992</v>
      </c>
      <c r="Y52" s="46">
        <v>2427.1594109000002</v>
      </c>
      <c r="Z52" s="46">
        <v>2395.3965954</v>
      </c>
      <c r="AA52" s="46">
        <v>2444.6568654000002</v>
      </c>
      <c r="AB52" s="46">
        <v>2395.747072</v>
      </c>
      <c r="AC52" s="9">
        <v>2410.068722</v>
      </c>
      <c r="AD52" s="46">
        <v>2342.45238</v>
      </c>
      <c r="AE52" s="9">
        <v>2468.86229482</v>
      </c>
      <c r="AF52" s="9">
        <v>2345.3326542000004</v>
      </c>
      <c r="AG52" s="9">
        <v>2265.548846668999</v>
      </c>
      <c r="AH52" s="9">
        <v>2323.0824148870715</v>
      </c>
      <c r="AI52" s="9">
        <v>2371.609815716331</v>
      </c>
      <c r="AJ52" s="9">
        <v>2281.5639114004757</v>
      </c>
      <c r="AK52" s="9">
        <v>2332.9519266778157</v>
      </c>
      <c r="AL52" s="9">
        <v>2328.0063868999964</v>
      </c>
      <c r="AM52" s="9">
        <v>2215.9158048519575</v>
      </c>
      <c r="AN52" s="9">
        <v>2110.9023478497425</v>
      </c>
      <c r="AO52" s="9">
        <v>2249.396514027892</v>
      </c>
      <c r="AP52" s="9">
        <v>2198.7298614625593</v>
      </c>
      <c r="AQ52" s="9">
        <v>2261.793069491689</v>
      </c>
      <c r="AR52" s="9">
        <v>2238.9706522534093</v>
      </c>
      <c r="AS52" s="9">
        <v>2261.1427227291206</v>
      </c>
      <c r="AT52" s="9">
        <v>2178.678356707233</v>
      </c>
      <c r="AU52" s="2">
        <v>2175.3172851725767</v>
      </c>
      <c r="AV52" s="2">
        <v>2181.0846818688756</v>
      </c>
      <c r="AW52" s="44">
        <v>2181.0846818688756</v>
      </c>
      <c r="AX52" s="46">
        <v>2229.2904508427027</v>
      </c>
      <c r="AY52" s="44">
        <v>2173.7218421160924</v>
      </c>
      <c r="AZ52" s="44">
        <v>2142.7942502956985</v>
      </c>
      <c r="BA52" s="44">
        <v>2209.8389910430747</v>
      </c>
      <c r="BB52" s="44">
        <v>2212.6660713068086</v>
      </c>
      <c r="BC52" s="44">
        <v>2160.0068589623584</v>
      </c>
      <c r="BD52" s="44">
        <v>2219.1985109953625</v>
      </c>
      <c r="BE52" s="44">
        <v>2164.698825807452</v>
      </c>
      <c r="BF52" s="2">
        <v>2172.5397747776724</v>
      </c>
      <c r="BG52" s="46">
        <v>2187.8276525033493</v>
      </c>
      <c r="BH52" s="46">
        <v>2228.16499361328</v>
      </c>
      <c r="BI52" s="46">
        <v>2237.0481621045037</v>
      </c>
    </row>
    <row r="53" spans="1:61" ht="18" hidden="1">
      <c r="A53" s="74" t="s">
        <v>28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82864.4</v>
      </c>
      <c r="G53" s="10">
        <v>88342.41</v>
      </c>
      <c r="H53" s="9">
        <v>102325</v>
      </c>
      <c r="I53" s="9">
        <v>95202.6</v>
      </c>
      <c r="J53" s="9">
        <v>36236.8</v>
      </c>
      <c r="K53" s="9">
        <v>14245.3</v>
      </c>
      <c r="L53" s="40">
        <v>0</v>
      </c>
      <c r="M53" s="41">
        <v>0</v>
      </c>
      <c r="N53" s="115">
        <v>0</v>
      </c>
      <c r="O53" s="41">
        <v>0</v>
      </c>
      <c r="P53" s="40">
        <v>0</v>
      </c>
      <c r="Q53" s="40"/>
      <c r="R53" s="47">
        <v>0</v>
      </c>
      <c r="S53" s="40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0">
        <v>0</v>
      </c>
      <c r="AD53" s="47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0">
        <v>0</v>
      </c>
      <c r="AN53" s="40">
        <v>0</v>
      </c>
      <c r="AO53" s="40">
        <v>0</v>
      </c>
      <c r="AP53" s="41">
        <v>0</v>
      </c>
      <c r="AQ53" s="40">
        <v>0</v>
      </c>
      <c r="AR53" s="40">
        <v>0</v>
      </c>
      <c r="AS53" s="40">
        <v>0</v>
      </c>
      <c r="AT53" s="41">
        <v>0</v>
      </c>
      <c r="AU53" s="2"/>
      <c r="AV53" s="38">
        <v>0</v>
      </c>
      <c r="AW53" s="47"/>
      <c r="AX53" s="46"/>
      <c r="AY53" s="47"/>
      <c r="AZ53" s="47"/>
      <c r="BA53" s="47"/>
      <c r="BB53" s="47"/>
      <c r="BC53" s="47"/>
      <c r="BD53" s="47"/>
      <c r="BE53" s="47"/>
      <c r="BF53" s="38"/>
      <c r="BG53" s="48"/>
      <c r="BH53" s="48"/>
      <c r="BI53" s="48"/>
    </row>
    <row r="54" spans="1:61" ht="15.75">
      <c r="A54" s="101"/>
      <c r="B54" s="9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  <c r="N54" s="73"/>
      <c r="O54" s="9"/>
      <c r="P54" s="9"/>
      <c r="Q54" s="9"/>
      <c r="R54" s="46"/>
      <c r="S54" s="9"/>
      <c r="T54" s="46"/>
      <c r="U54" s="46"/>
      <c r="V54" s="46"/>
      <c r="W54" s="46"/>
      <c r="X54" s="2"/>
      <c r="Y54" s="46"/>
      <c r="Z54" s="46"/>
      <c r="AA54" s="46"/>
      <c r="AB54" s="46"/>
      <c r="AC54" s="9"/>
      <c r="AD54" s="46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2"/>
      <c r="AV54" s="2"/>
      <c r="AW54" s="44"/>
      <c r="AX54" s="46"/>
      <c r="AY54" s="44"/>
      <c r="AZ54" s="44"/>
      <c r="BA54" s="44"/>
      <c r="BB54" s="44"/>
      <c r="BC54" s="44"/>
      <c r="BD54" s="44"/>
      <c r="BE54" s="44"/>
      <c r="BF54" s="2"/>
      <c r="BG54" s="46"/>
      <c r="BH54" s="46"/>
      <c r="BI54" s="46"/>
    </row>
    <row r="55" spans="1:61" ht="15.75">
      <c r="A55" s="102" t="s">
        <v>5</v>
      </c>
      <c r="B55" s="42">
        <f aca="true" t="shared" si="53" ref="B55:G55">SUM(B10,B41)</f>
        <v>879839.3</v>
      </c>
      <c r="C55" s="42">
        <f t="shared" si="53"/>
        <v>1174252.5</v>
      </c>
      <c r="D55" s="42">
        <f>SUM(D10,D41)-0.1</f>
        <v>1370528</v>
      </c>
      <c r="E55" s="42">
        <f>SUM(E10,E41)+0.1</f>
        <v>1457754.7000000002</v>
      </c>
      <c r="F55" s="42">
        <f t="shared" si="53"/>
        <v>1244659.1999999997</v>
      </c>
      <c r="G55" s="93">
        <f t="shared" si="53"/>
        <v>1325323.87</v>
      </c>
      <c r="H55" s="28">
        <f>SUM(H10,H41)</f>
        <v>1530542.8000000003</v>
      </c>
      <c r="I55" s="28">
        <f aca="true" t="shared" si="54" ref="I55:Q55">+I10+I41</f>
        <v>1567958.6</v>
      </c>
      <c r="J55" s="28">
        <f t="shared" si="54"/>
        <v>561392</v>
      </c>
      <c r="K55" s="28">
        <f t="shared" si="54"/>
        <v>494683.4180439421</v>
      </c>
      <c r="L55" s="28">
        <f t="shared" si="54"/>
        <v>485081.0541914342</v>
      </c>
      <c r="M55" s="93">
        <f t="shared" si="54"/>
        <v>607681.1879897331</v>
      </c>
      <c r="N55" s="28">
        <f t="shared" si="54"/>
        <v>615707.6173369476</v>
      </c>
      <c r="O55" s="42">
        <f t="shared" si="54"/>
        <v>656563.6628139879</v>
      </c>
      <c r="P55" s="28">
        <f t="shared" si="54"/>
        <v>691234.4545414202</v>
      </c>
      <c r="Q55" s="28">
        <f t="shared" si="54"/>
        <v>724630.7752612735</v>
      </c>
      <c r="R55" s="60">
        <f aca="true" t="shared" si="55" ref="R55:AC55">+R10+R41</f>
        <v>627515.6140097195</v>
      </c>
      <c r="S55" s="60">
        <f t="shared" si="55"/>
        <v>647292.8191436329</v>
      </c>
      <c r="T55" s="60">
        <f t="shared" si="55"/>
        <v>653048.5505306388</v>
      </c>
      <c r="U55" s="60">
        <f t="shared" si="55"/>
        <v>648263.0309733031</v>
      </c>
      <c r="V55" s="60">
        <f t="shared" si="55"/>
        <v>657204.5864577409</v>
      </c>
      <c r="W55" s="60">
        <f t="shared" si="55"/>
        <v>658888.6569399793</v>
      </c>
      <c r="X55" s="28">
        <f t="shared" si="55"/>
        <v>658767.2383572386</v>
      </c>
      <c r="Y55" s="60">
        <f t="shared" si="55"/>
        <v>667910.249866072</v>
      </c>
      <c r="Z55" s="60">
        <f t="shared" si="55"/>
        <v>660946.2140748737</v>
      </c>
      <c r="AA55" s="60">
        <f t="shared" si="55"/>
        <v>657139.7212005652</v>
      </c>
      <c r="AB55" s="60">
        <f t="shared" si="55"/>
        <v>655824.1906436093</v>
      </c>
      <c r="AC55" s="28">
        <f t="shared" si="55"/>
        <v>656563.6628139879</v>
      </c>
      <c r="AD55" s="60">
        <f aca="true" t="shared" si="56" ref="AD55:AJ55">+AD10+AD41</f>
        <v>645972.7684652641</v>
      </c>
      <c r="AE55" s="28">
        <f t="shared" si="56"/>
        <v>647955.8006881127</v>
      </c>
      <c r="AF55" s="28">
        <f t="shared" si="56"/>
        <v>638075.7150277046</v>
      </c>
      <c r="AG55" s="28">
        <f t="shared" si="56"/>
        <v>640016.4693792321</v>
      </c>
      <c r="AH55" s="28">
        <f t="shared" si="56"/>
        <v>652359.8052066182</v>
      </c>
      <c r="AI55" s="28">
        <f t="shared" si="56"/>
        <v>662011.4001981602</v>
      </c>
      <c r="AJ55" s="28">
        <f t="shared" si="56"/>
        <v>658307.6568738016</v>
      </c>
      <c r="AK55" s="28">
        <v>663293.4382768042</v>
      </c>
      <c r="AL55" s="28">
        <f>+AL10+AL41</f>
        <v>660662.683989319</v>
      </c>
      <c r="AM55" s="28">
        <f aca="true" t="shared" si="57" ref="AM55:AS55">+AM10+AM41</f>
        <v>661399.1493475799</v>
      </c>
      <c r="AN55" s="28">
        <f t="shared" si="57"/>
        <v>659207.1255321236</v>
      </c>
      <c r="AO55" s="28">
        <f t="shared" si="57"/>
        <v>691234.4545414202</v>
      </c>
      <c r="AP55" s="28">
        <f t="shared" si="57"/>
        <v>676055.4037906685</v>
      </c>
      <c r="AQ55" s="28">
        <f t="shared" si="57"/>
        <v>700034.0761616647</v>
      </c>
      <c r="AR55" s="28">
        <f t="shared" si="57"/>
        <v>720621.3008790688</v>
      </c>
      <c r="AS55" s="28">
        <f t="shared" si="57"/>
        <v>725571.364863499</v>
      </c>
      <c r="AT55" s="28">
        <f>+AT10+AT41</f>
        <v>732683.3253124479</v>
      </c>
      <c r="AU55" s="29">
        <f>+AU10+AU41</f>
        <v>730813.0684045402</v>
      </c>
      <c r="AV55" s="93">
        <f>+AV10+AV41</f>
        <v>727209.50984544</v>
      </c>
      <c r="AW55" s="110">
        <f>+AW10+AW41</f>
        <v>732683.7053587884</v>
      </c>
      <c r="AX55" s="60">
        <f aca="true" t="shared" si="58" ref="AX55:BC55">+AX10+AX41</f>
        <v>736092.3657190122</v>
      </c>
      <c r="AY55" s="60">
        <f t="shared" si="58"/>
        <v>728754.601402128</v>
      </c>
      <c r="AZ55" s="110">
        <f t="shared" si="58"/>
        <v>726923.990165252</v>
      </c>
      <c r="BA55" s="110">
        <f t="shared" si="58"/>
        <v>724329.7480511359</v>
      </c>
      <c r="BB55" s="110">
        <f t="shared" si="58"/>
        <v>729207.744051107</v>
      </c>
      <c r="BC55" s="110">
        <f t="shared" si="58"/>
        <v>732729.2861775458</v>
      </c>
      <c r="BD55" s="110">
        <f>+BD10+BD41</f>
        <v>720434.8805736884</v>
      </c>
      <c r="BE55" s="110">
        <f>+BE10+BE41</f>
        <v>720582.7866053078</v>
      </c>
      <c r="BF55" s="93">
        <f>+BF10+BF41</f>
        <v>746862.2870585663</v>
      </c>
      <c r="BG55" s="60">
        <f>+BG10+BG41</f>
        <v>752934.6684901348</v>
      </c>
      <c r="BH55" s="60">
        <f>+BH10+BH41</f>
        <v>760394.0244071947</v>
      </c>
      <c r="BI55" s="60">
        <f>+BI10+BI41</f>
        <v>770584.3448642325</v>
      </c>
    </row>
    <row r="56" spans="1:61" ht="15.75">
      <c r="A56" s="76"/>
      <c r="B56" s="12"/>
      <c r="C56" s="12"/>
      <c r="D56" s="12"/>
      <c r="E56" s="12"/>
      <c r="F56" s="12"/>
      <c r="G56" s="13"/>
      <c r="H56" s="12"/>
      <c r="I56" s="12"/>
      <c r="J56" s="12"/>
      <c r="K56" s="12"/>
      <c r="L56" s="12"/>
      <c r="M56" s="3"/>
      <c r="N56" s="12"/>
      <c r="O56" s="11"/>
      <c r="P56" s="12"/>
      <c r="Q56" s="12"/>
      <c r="R56" s="3"/>
      <c r="S56" s="3"/>
      <c r="T56" s="3"/>
      <c r="U56" s="3"/>
      <c r="V56" s="3"/>
      <c r="W56" s="3"/>
      <c r="X56" s="3"/>
      <c r="Y56" s="49"/>
      <c r="Z56" s="11"/>
      <c r="AA56" s="11"/>
      <c r="AB56" s="11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3"/>
      <c r="AV56" s="13"/>
      <c r="AW56" s="12"/>
      <c r="AX56" s="49"/>
      <c r="AY56" s="49"/>
      <c r="AZ56" s="49"/>
      <c r="BA56" s="49"/>
      <c r="BB56" s="49"/>
      <c r="BC56" s="49"/>
      <c r="BD56" s="49"/>
      <c r="BE56" s="49"/>
      <c r="BF56" s="13"/>
      <c r="BG56" s="49"/>
      <c r="BH56" s="49"/>
      <c r="BI56" s="49"/>
    </row>
    <row r="57" spans="1:61" ht="15.75">
      <c r="A57" s="86" t="s">
        <v>82</v>
      </c>
      <c r="B57" s="111"/>
      <c r="C57" s="111"/>
      <c r="D57" s="111"/>
      <c r="E57" s="111"/>
      <c r="F57" s="111"/>
      <c r="G57" s="111"/>
      <c r="H57" s="111"/>
      <c r="I57" s="111"/>
      <c r="J57" s="51"/>
      <c r="K57" s="111"/>
      <c r="L57" s="8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</row>
    <row r="58" spans="1:61" ht="17.25" customHeight="1" thickBo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</row>
    <row r="59" spans="1:48" ht="21" customHeight="1">
      <c r="A59" s="85"/>
      <c r="B59" s="54"/>
      <c r="C59" s="2"/>
      <c r="D59" s="53"/>
      <c r="E59" s="53"/>
      <c r="F59" s="2"/>
      <c r="G59" s="2"/>
      <c r="H59" s="2"/>
      <c r="I59" s="2"/>
      <c r="J59" s="2"/>
      <c r="K59" s="2"/>
      <c r="L59" s="2"/>
      <c r="M59" s="53"/>
      <c r="N59" s="5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6.5" customHeight="1" hidden="1" thickBot="1">
      <c r="A60" s="91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55"/>
      <c r="L60" s="8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61" ht="15.75" hidden="1">
      <c r="A61" s="82" t="s">
        <v>33</v>
      </c>
      <c r="B61" s="83"/>
      <c r="C61" s="83"/>
      <c r="D61" s="83"/>
      <c r="E61" s="83"/>
      <c r="F61" s="83"/>
      <c r="G61" s="83"/>
      <c r="H61" s="83"/>
      <c r="I61" s="83"/>
      <c r="J61" s="84"/>
      <c r="K61" s="83"/>
      <c r="L61" s="64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 t="s">
        <v>42</v>
      </c>
      <c r="AU61" s="67"/>
      <c r="AV61" s="67"/>
      <c r="AW61" s="69" t="s">
        <v>99</v>
      </c>
      <c r="AX61" s="69" t="s">
        <v>42</v>
      </c>
      <c r="AY61" s="69" t="s">
        <v>42</v>
      </c>
      <c r="AZ61" s="69" t="s">
        <v>42</v>
      </c>
      <c r="BA61" s="69" t="s">
        <v>42</v>
      </c>
      <c r="BB61" s="69" t="s">
        <v>42</v>
      </c>
      <c r="BC61" s="69" t="s">
        <v>42</v>
      </c>
      <c r="BD61" s="69"/>
      <c r="BE61" s="69" t="s">
        <v>42</v>
      </c>
      <c r="BF61" s="69" t="s">
        <v>42</v>
      </c>
      <c r="BG61" s="112" t="s">
        <v>9</v>
      </c>
      <c r="BH61" s="112" t="s">
        <v>9</v>
      </c>
      <c r="BI61" s="112" t="s">
        <v>9</v>
      </c>
    </row>
    <row r="62" spans="1:61" ht="15.75" hidden="1">
      <c r="A62" s="10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2"/>
      <c r="R62" s="2"/>
      <c r="S62" s="2"/>
      <c r="T62" s="2"/>
      <c r="U62" s="2"/>
      <c r="V62" s="2"/>
      <c r="W62" s="2"/>
      <c r="X62" s="2"/>
      <c r="Y62" s="3"/>
      <c r="Z62" s="3"/>
      <c r="AA62" s="3"/>
      <c r="AB62" s="3"/>
      <c r="AC62" s="2"/>
      <c r="AD62" s="3"/>
      <c r="AE62" s="3"/>
      <c r="AF62" s="3"/>
      <c r="AG62" s="3"/>
      <c r="AH62" s="3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10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</row>
    <row r="63" spans="1:61" ht="15.75" hidden="1">
      <c r="A63" s="85"/>
      <c r="B63" s="95">
        <v>2001</v>
      </c>
      <c r="C63" s="96">
        <v>2002</v>
      </c>
      <c r="D63" s="96">
        <v>2003</v>
      </c>
      <c r="E63" s="97">
        <v>2004</v>
      </c>
      <c r="F63" s="98">
        <v>2005</v>
      </c>
      <c r="G63" s="98">
        <v>2006</v>
      </c>
      <c r="H63" s="99">
        <v>2007</v>
      </c>
      <c r="I63" s="92" t="s">
        <v>8</v>
      </c>
      <c r="J63" s="92" t="s">
        <v>10</v>
      </c>
      <c r="K63" s="92" t="s">
        <v>11</v>
      </c>
      <c r="L63" s="16" t="s">
        <v>13</v>
      </c>
      <c r="M63" s="7" t="s">
        <v>31</v>
      </c>
      <c r="N63" s="16" t="s">
        <v>40</v>
      </c>
      <c r="O63" s="16" t="s">
        <v>50</v>
      </c>
      <c r="P63" s="16" t="s">
        <v>73</v>
      </c>
      <c r="Q63" s="58" t="s">
        <v>108</v>
      </c>
      <c r="R63" s="16" t="s">
        <v>38</v>
      </c>
      <c r="S63" s="5" t="s">
        <v>52</v>
      </c>
      <c r="T63" s="5" t="s">
        <v>54</v>
      </c>
      <c r="U63" s="5" t="s">
        <v>60</v>
      </c>
      <c r="V63" s="5" t="s">
        <v>61</v>
      </c>
      <c r="W63" s="5" t="s">
        <v>62</v>
      </c>
      <c r="X63" s="5" t="s">
        <v>41</v>
      </c>
      <c r="Y63" s="6" t="s">
        <v>43</v>
      </c>
      <c r="Z63" s="7" t="s">
        <v>45</v>
      </c>
      <c r="AA63" s="7" t="s">
        <v>46</v>
      </c>
      <c r="AB63" s="7" t="s">
        <v>47</v>
      </c>
      <c r="AC63" s="7" t="s">
        <v>48</v>
      </c>
      <c r="AD63" s="16" t="s">
        <v>51</v>
      </c>
      <c r="AE63" s="16" t="s">
        <v>53</v>
      </c>
      <c r="AF63" s="16" t="s">
        <v>55</v>
      </c>
      <c r="AG63" s="16" t="s">
        <v>57</v>
      </c>
      <c r="AH63" s="16" t="s">
        <v>59</v>
      </c>
      <c r="AI63" s="16" t="s">
        <v>63</v>
      </c>
      <c r="AJ63" s="16" t="s">
        <v>65</v>
      </c>
      <c r="AK63" s="16" t="s">
        <v>66</v>
      </c>
      <c r="AL63" s="16" t="s">
        <v>67</v>
      </c>
      <c r="AM63" s="16" t="s">
        <v>68</v>
      </c>
      <c r="AN63" s="16" t="s">
        <v>69</v>
      </c>
      <c r="AO63" s="16" t="s">
        <v>70</v>
      </c>
      <c r="AP63" s="16" t="s">
        <v>71</v>
      </c>
      <c r="AQ63" s="16" t="s">
        <v>74</v>
      </c>
      <c r="AR63" s="16" t="s">
        <v>75</v>
      </c>
      <c r="AS63" s="16" t="s">
        <v>76</v>
      </c>
      <c r="AT63" s="16" t="s">
        <v>91</v>
      </c>
      <c r="AU63" s="31" t="s">
        <v>92</v>
      </c>
      <c r="AV63" s="58" t="s">
        <v>96</v>
      </c>
      <c r="AW63" s="50" t="s">
        <v>98</v>
      </c>
      <c r="AX63" s="50" t="s">
        <v>101</v>
      </c>
      <c r="AY63" s="50" t="s">
        <v>102</v>
      </c>
      <c r="AZ63" s="50" t="s">
        <v>103</v>
      </c>
      <c r="BA63" s="50" t="s">
        <v>104</v>
      </c>
      <c r="BB63" s="50" t="s">
        <v>71</v>
      </c>
      <c r="BC63" s="50" t="s">
        <v>107</v>
      </c>
      <c r="BD63" s="50" t="s">
        <v>110</v>
      </c>
      <c r="BE63" s="50" t="s">
        <v>111</v>
      </c>
      <c r="BF63" s="50" t="s">
        <v>112</v>
      </c>
      <c r="BG63" s="50" t="s">
        <v>113</v>
      </c>
      <c r="BH63" s="50" t="s">
        <v>114</v>
      </c>
      <c r="BI63" s="50" t="s">
        <v>115</v>
      </c>
    </row>
    <row r="64" spans="1:61" ht="15.75" hidden="1">
      <c r="A64" s="85"/>
      <c r="B64" s="53"/>
      <c r="C64" s="53"/>
      <c r="D64" s="100"/>
      <c r="E64" s="98"/>
      <c r="F64" s="98"/>
      <c r="G64" s="98"/>
      <c r="H64" s="98"/>
      <c r="I64" s="100"/>
      <c r="J64" s="2"/>
      <c r="K64" s="2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8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0"/>
      <c r="AV64" s="2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</row>
    <row r="65" spans="1:61" ht="15.75" hidden="1">
      <c r="A65" s="85"/>
      <c r="B65" s="2"/>
      <c r="C65" s="2"/>
      <c r="D65" s="2"/>
      <c r="E65" s="2"/>
      <c r="F65" s="2"/>
      <c r="G65" s="2"/>
      <c r="H65" s="2"/>
      <c r="I65" s="2"/>
      <c r="J65" s="2"/>
      <c r="K65" s="2"/>
      <c r="L65" s="9"/>
      <c r="M65" s="12"/>
      <c r="N65" s="12"/>
      <c r="O65" s="12"/>
      <c r="P65" s="12"/>
      <c r="Q65" s="3"/>
      <c r="R65" s="3"/>
      <c r="S65" s="3"/>
      <c r="T65" s="3"/>
      <c r="U65" s="3"/>
      <c r="V65" s="3"/>
      <c r="W65" s="3"/>
      <c r="X65" s="3"/>
      <c r="Y65" s="1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3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</row>
    <row r="66" spans="1:61" ht="15.75" hidden="1">
      <c r="A66" s="85"/>
      <c r="B66" s="9"/>
      <c r="C66" s="9"/>
      <c r="D66" s="9"/>
      <c r="E66" s="9"/>
      <c r="F66" s="9"/>
      <c r="G66" s="10"/>
      <c r="H66" s="9"/>
      <c r="I66" s="9"/>
      <c r="J66" s="9"/>
      <c r="K66" s="10"/>
      <c r="L66" s="7"/>
      <c r="M66" s="9"/>
      <c r="N66" s="9"/>
      <c r="O66" s="9"/>
      <c r="P66" s="9"/>
      <c r="Q66" s="8"/>
      <c r="R66" s="2"/>
      <c r="S66" s="2"/>
      <c r="T66" s="2"/>
      <c r="U66" s="2"/>
      <c r="V66" s="2"/>
      <c r="W66" s="2"/>
      <c r="X66" s="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2"/>
      <c r="AV66" s="44"/>
      <c r="AW66" s="44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</row>
    <row r="67" spans="1:61" ht="15.75" hidden="1">
      <c r="A67" s="85"/>
      <c r="B67" s="9"/>
      <c r="C67" s="9"/>
      <c r="D67" s="9"/>
      <c r="E67" s="9"/>
      <c r="F67" s="9"/>
      <c r="G67" s="10"/>
      <c r="H67" s="9"/>
      <c r="I67" s="9"/>
      <c r="J67" s="9"/>
      <c r="K67" s="10"/>
      <c r="L67" s="9"/>
      <c r="M67" s="9"/>
      <c r="N67" s="9"/>
      <c r="O67" s="9"/>
      <c r="P67" s="9"/>
      <c r="Q67" s="8"/>
      <c r="R67" s="2"/>
      <c r="S67" s="2"/>
      <c r="T67" s="2"/>
      <c r="U67" s="2"/>
      <c r="V67" s="2"/>
      <c r="W67" s="2"/>
      <c r="X67" s="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2"/>
      <c r="AV67" s="44"/>
      <c r="AW67" s="44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</row>
    <row r="68" spans="1:61" ht="15.75" hidden="1">
      <c r="A68" s="86" t="s">
        <v>34</v>
      </c>
      <c r="B68" s="32">
        <f aca="true" t="shared" si="59" ref="B68:J68">SUM(B70:B72)</f>
        <v>30.786190159953073</v>
      </c>
      <c r="C68" s="32">
        <f t="shared" si="59"/>
        <v>29.96648506177334</v>
      </c>
      <c r="D68" s="32">
        <f t="shared" si="59"/>
        <v>29.07092740899858</v>
      </c>
      <c r="E68" s="32">
        <f t="shared" si="59"/>
        <v>29.194150428738112</v>
      </c>
      <c r="F68" s="33">
        <f t="shared" si="59"/>
        <v>29.04012600396961</v>
      </c>
      <c r="G68" s="33">
        <f t="shared" si="59"/>
        <v>29.9124930119911</v>
      </c>
      <c r="H68" s="32">
        <f t="shared" si="59"/>
        <v>30.199429901600915</v>
      </c>
      <c r="I68" s="32">
        <f t="shared" si="59"/>
        <v>30.296947891353767</v>
      </c>
      <c r="J68" s="32">
        <f t="shared" si="59"/>
        <v>34.56078818365776</v>
      </c>
      <c r="K68" s="33">
        <f>SUM(K70:K72)</f>
        <v>40.22881371328171</v>
      </c>
      <c r="L68" s="32">
        <f>SUM(L70:L72)</f>
        <v>43.596784607218076</v>
      </c>
      <c r="M68" s="32">
        <f>SUM(M70:M72)</f>
        <v>41.26573287501113</v>
      </c>
      <c r="N68" s="32">
        <f>SUM(N70:N72)</f>
        <v>41.48515952366628</v>
      </c>
      <c r="O68" s="32">
        <f>SUM(O70:O73)</f>
        <v>45.04353516136294</v>
      </c>
      <c r="P68" s="32">
        <f>SUM(P70:P73)</f>
        <v>47.190164821949914</v>
      </c>
      <c r="Q68" s="32">
        <f>SUM(Q70:Q73)</f>
        <v>45.955584068658</v>
      </c>
      <c r="R68" s="32">
        <f aca="true" t="shared" si="60" ref="R68:AP68">SUM(R70:R73)</f>
        <v>42.61013852285005</v>
      </c>
      <c r="S68" s="32">
        <f t="shared" si="60"/>
        <v>43.71431743620525</v>
      </c>
      <c r="T68" s="32">
        <f t="shared" si="60"/>
        <v>43.46067550112297</v>
      </c>
      <c r="U68" s="32">
        <f t="shared" si="60"/>
        <v>43.99499524857538</v>
      </c>
      <c r="V68" s="32">
        <f t="shared" si="60"/>
        <v>43.91825083453505</v>
      </c>
      <c r="W68" s="32">
        <f t="shared" si="60"/>
        <v>43.868601880924246</v>
      </c>
      <c r="X68" s="32">
        <f t="shared" si="60"/>
        <v>43.82683466960314</v>
      </c>
      <c r="Y68" s="32">
        <f t="shared" si="60"/>
        <v>44.542156170683576</v>
      </c>
      <c r="Z68" s="32">
        <f t="shared" si="60"/>
        <v>44.506538028898376</v>
      </c>
      <c r="AA68" s="32">
        <f t="shared" si="60"/>
        <v>44.733646438684744</v>
      </c>
      <c r="AB68" s="32">
        <f t="shared" si="60"/>
        <v>44.84829279615158</v>
      </c>
      <c r="AC68" s="32">
        <f t="shared" si="60"/>
        <v>45.04353516136294</v>
      </c>
      <c r="AD68" s="32">
        <f t="shared" si="60"/>
        <v>44.95476614885786</v>
      </c>
      <c r="AE68" s="32">
        <f t="shared" si="60"/>
        <v>45.36460076649321</v>
      </c>
      <c r="AF68" s="32">
        <f t="shared" si="60"/>
        <v>44.94113168257511</v>
      </c>
      <c r="AG68" s="32">
        <f t="shared" si="60"/>
        <v>45.2524661791731</v>
      </c>
      <c r="AH68" s="32">
        <f t="shared" si="60"/>
        <v>45.59287369744741</v>
      </c>
      <c r="AI68" s="32">
        <f t="shared" si="60"/>
        <v>46.23679410369131</v>
      </c>
      <c r="AJ68" s="32">
        <f t="shared" si="60"/>
        <v>46.06259858672146</v>
      </c>
      <c r="AK68" s="32">
        <f t="shared" si="60"/>
        <v>46.046960295436996</v>
      </c>
      <c r="AL68" s="32">
        <f t="shared" si="60"/>
        <v>45.529064867862004</v>
      </c>
      <c r="AM68" s="32">
        <f t="shared" si="60"/>
        <v>45.60733069840464</v>
      </c>
      <c r="AN68" s="32">
        <f t="shared" si="60"/>
        <v>45.62371034371664</v>
      </c>
      <c r="AO68" s="32">
        <f t="shared" si="60"/>
        <v>47.190164821949914</v>
      </c>
      <c r="AP68" s="32">
        <f t="shared" si="60"/>
        <v>45.962884940666726</v>
      </c>
      <c r="AQ68" s="32">
        <f>SUM(AQ70:AQ72)</f>
        <v>44.39200463249444</v>
      </c>
      <c r="AR68" s="87">
        <f aca="true" t="shared" si="61" ref="AR68:BC68">SUM(AR70:AR73)</f>
        <v>45.71604711088245</v>
      </c>
      <c r="AS68" s="87">
        <f t="shared" si="61"/>
        <v>45.560083957676845</v>
      </c>
      <c r="AT68" s="87">
        <f t="shared" si="61"/>
        <v>45.843465921973184</v>
      </c>
      <c r="AU68" s="87">
        <f t="shared" si="61"/>
        <v>45.64098557893714</v>
      </c>
      <c r="AV68" s="87">
        <f t="shared" si="61"/>
        <v>44.78249098249421</v>
      </c>
      <c r="AW68" s="87">
        <f t="shared" si="61"/>
        <v>45.84732488388745</v>
      </c>
      <c r="AX68" s="87">
        <f t="shared" si="61"/>
        <v>45.79650051964321</v>
      </c>
      <c r="AY68" s="87">
        <f t="shared" si="61"/>
        <v>45.79408711546559</v>
      </c>
      <c r="AZ68" s="87">
        <f t="shared" si="61"/>
        <v>45.8876924631873</v>
      </c>
      <c r="BA68" s="87">
        <f t="shared" si="61"/>
        <v>46.00207343442133</v>
      </c>
      <c r="BB68" s="87">
        <f t="shared" si="61"/>
        <v>46.13258920842804</v>
      </c>
      <c r="BC68" s="87">
        <f t="shared" si="61"/>
        <v>45.8007417655706</v>
      </c>
      <c r="BD68" s="87">
        <f>SUM(BD70:BD73)</f>
        <v>46.259946025701865</v>
      </c>
      <c r="BE68" s="87">
        <f>SUM(BE70:BE73)</f>
        <v>46.03543336192004</v>
      </c>
      <c r="BF68" s="87">
        <f>SUM(BF70:BF73)</f>
        <v>45.546045132567066</v>
      </c>
      <c r="BG68" s="87">
        <f>SUM(BG70:BG73)</f>
        <v>45.55560087887683</v>
      </c>
      <c r="BH68" s="87">
        <f>SUM(BH70:BH73)</f>
        <v>45.662826320723354</v>
      </c>
      <c r="BI68" s="87">
        <f>SUM(BI70:BI73)</f>
        <v>45.743447930893495</v>
      </c>
    </row>
    <row r="69" spans="1:61" ht="15.75" hidden="1">
      <c r="A69" s="85" t="s">
        <v>0</v>
      </c>
      <c r="B69" s="9"/>
      <c r="C69" s="9"/>
      <c r="D69" s="9"/>
      <c r="E69" s="9"/>
      <c r="F69" s="10"/>
      <c r="G69" s="10"/>
      <c r="H69" s="9"/>
      <c r="I69" s="9"/>
      <c r="J69" s="9"/>
      <c r="K69" s="10"/>
      <c r="L69" s="9"/>
      <c r="M69" s="9"/>
      <c r="N69" s="9"/>
      <c r="O69" s="9"/>
      <c r="P69" s="9"/>
      <c r="Q69" s="8"/>
      <c r="R69" s="2"/>
      <c r="S69" s="2"/>
      <c r="T69" s="2"/>
      <c r="U69" s="2"/>
      <c r="V69" s="2"/>
      <c r="W69" s="2"/>
      <c r="X69" s="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10"/>
      <c r="AV69" s="46"/>
      <c r="AW69" s="44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</row>
    <row r="70" spans="1:61" ht="15.75" hidden="1">
      <c r="A70" s="85" t="s">
        <v>2</v>
      </c>
      <c r="B70" s="22">
        <f aca="true" t="shared" si="62" ref="B70:J70">B14/B55*100</f>
        <v>20.03241955661676</v>
      </c>
      <c r="C70" s="22">
        <f t="shared" si="62"/>
        <v>19.146742289243583</v>
      </c>
      <c r="D70" s="22">
        <f t="shared" si="62"/>
        <v>18.10332951971795</v>
      </c>
      <c r="E70" s="22">
        <f t="shared" si="62"/>
        <v>17.46052336514504</v>
      </c>
      <c r="F70" s="23">
        <f t="shared" si="62"/>
        <v>17.01793551198594</v>
      </c>
      <c r="G70" s="23">
        <f t="shared" si="62"/>
        <v>17.532364372189267</v>
      </c>
      <c r="H70" s="22">
        <f t="shared" si="62"/>
        <v>17.917793608907896</v>
      </c>
      <c r="I70" s="22">
        <f t="shared" si="62"/>
        <v>17.97238779136133</v>
      </c>
      <c r="J70" s="22">
        <f t="shared" si="62"/>
        <v>21.024809758600053</v>
      </c>
      <c r="K70" s="23">
        <f aca="true" t="shared" si="63" ref="K70:Q70">K14/K55*100</f>
        <v>29.943239506410475</v>
      </c>
      <c r="L70" s="22">
        <f t="shared" si="63"/>
        <v>35.39334167288058</v>
      </c>
      <c r="M70" s="22">
        <f t="shared" si="63"/>
        <v>34.03415505209675</v>
      </c>
      <c r="N70" s="22">
        <f t="shared" si="63"/>
        <v>34.3377385617402</v>
      </c>
      <c r="O70" s="22">
        <f t="shared" si="63"/>
        <v>38.73012460291815</v>
      </c>
      <c r="P70" s="22">
        <f t="shared" si="63"/>
        <v>38.66825405780178</v>
      </c>
      <c r="Q70" s="22">
        <f t="shared" si="63"/>
        <v>37.95746341275981</v>
      </c>
      <c r="R70" s="22">
        <f aca="true" t="shared" si="64" ref="R70:AT70">R14/R55*100</f>
        <v>35.597210983960956</v>
      </c>
      <c r="S70" s="22">
        <f t="shared" si="64"/>
        <v>36.89307336623293</v>
      </c>
      <c r="T70" s="22">
        <f t="shared" si="64"/>
        <v>36.70593676284281</v>
      </c>
      <c r="U70" s="22">
        <f t="shared" si="64"/>
        <v>37.313871618468234</v>
      </c>
      <c r="V70" s="22">
        <f t="shared" si="64"/>
        <v>37.201576182020226</v>
      </c>
      <c r="W70" s="22">
        <f t="shared" si="64"/>
        <v>37.181753432589076</v>
      </c>
      <c r="X70" s="22">
        <f t="shared" si="64"/>
        <v>37.142152786323145</v>
      </c>
      <c r="Y70" s="22">
        <f t="shared" si="64"/>
        <v>38.0126224314047</v>
      </c>
      <c r="Z70" s="22">
        <f t="shared" si="64"/>
        <v>38.00864312305074</v>
      </c>
      <c r="AA70" s="22">
        <f t="shared" si="64"/>
        <v>38.30875264728919</v>
      </c>
      <c r="AB70" s="22">
        <f t="shared" si="64"/>
        <v>38.489805472793634</v>
      </c>
      <c r="AC70" s="22">
        <f t="shared" si="64"/>
        <v>38.73012460291815</v>
      </c>
      <c r="AD70" s="22">
        <f t="shared" si="64"/>
        <v>38.67785136116036</v>
      </c>
      <c r="AE70" s="22">
        <f aca="true" t="shared" si="65" ref="AE70:AS70">AE14/AE55*100</f>
        <v>39.1509616512902</v>
      </c>
      <c r="AF70" s="22">
        <f t="shared" si="65"/>
        <v>38.743402213551065</v>
      </c>
      <c r="AG70" s="22">
        <f t="shared" si="65"/>
        <v>39.08858205077525</v>
      </c>
      <c r="AH70" s="22">
        <f t="shared" si="65"/>
        <v>39.44245291171587</v>
      </c>
      <c r="AI70" s="22">
        <f t="shared" si="65"/>
        <v>40.15801787454306</v>
      </c>
      <c r="AJ70" s="22">
        <f t="shared" si="65"/>
        <v>39.95273837106585</v>
      </c>
      <c r="AK70" s="22">
        <f t="shared" si="65"/>
        <v>39.943134030077765</v>
      </c>
      <c r="AL70" s="22">
        <f t="shared" si="65"/>
        <v>39.39608417152489</v>
      </c>
      <c r="AM70" s="22">
        <f t="shared" si="65"/>
        <v>39.46836521960397</v>
      </c>
      <c r="AN70" s="22">
        <f t="shared" si="65"/>
        <v>39.51097862300046</v>
      </c>
      <c r="AO70" s="22">
        <f t="shared" si="65"/>
        <v>38.66825405780178</v>
      </c>
      <c r="AP70" s="22">
        <f t="shared" si="65"/>
        <v>39.91433223281494</v>
      </c>
      <c r="AQ70" s="22">
        <f t="shared" si="65"/>
        <v>38.47704208252611</v>
      </c>
      <c r="AR70" s="22">
        <f t="shared" si="65"/>
        <v>37.5022550075305</v>
      </c>
      <c r="AS70" s="22">
        <f t="shared" si="65"/>
        <v>37.313245743869366</v>
      </c>
      <c r="AT70" s="22">
        <f t="shared" si="64"/>
        <v>37.65132905373657</v>
      </c>
      <c r="AU70" s="23">
        <f>AU14/AU55*100</f>
        <v>37.46019248843379</v>
      </c>
      <c r="AV70" s="45">
        <v>38.904964588744875</v>
      </c>
      <c r="AW70" s="44">
        <v>37.78149139668771</v>
      </c>
      <c r="AX70" s="45">
        <f aca="true" t="shared" si="66" ref="AX70:BE70">AX14/AX55*100</f>
        <v>37.65155787427548</v>
      </c>
      <c r="AY70" s="45">
        <f t="shared" si="66"/>
        <v>37.67239496994687</v>
      </c>
      <c r="AZ70" s="45">
        <f t="shared" si="66"/>
        <v>37.81133360734479</v>
      </c>
      <c r="BA70" s="45">
        <f t="shared" si="66"/>
        <v>37.97323831272186</v>
      </c>
      <c r="BB70" s="45">
        <f t="shared" si="66"/>
        <v>38.1109793098169</v>
      </c>
      <c r="BC70" s="45">
        <f>BC14/BC55*100</f>
        <v>37.77867830793157</v>
      </c>
      <c r="BD70" s="45">
        <f>BD14/BD55*100</f>
        <v>38.32962291951808</v>
      </c>
      <c r="BE70" s="45">
        <f t="shared" si="66"/>
        <v>38.14686727529344</v>
      </c>
      <c r="BF70" s="45">
        <f>BF14/BF55*100</f>
        <v>37.56112077806525</v>
      </c>
      <c r="BG70" s="45">
        <f>BG14/BG55*100</f>
        <v>37.543150690895175</v>
      </c>
      <c r="BH70" s="45">
        <f>BH14/BH55*100</f>
        <v>37.602998367181115</v>
      </c>
      <c r="BI70" s="45">
        <f>BI14/BI55*100</f>
        <v>37.687880223118455</v>
      </c>
    </row>
    <row r="71" spans="1:61" ht="18" hidden="1">
      <c r="A71" s="85" t="s">
        <v>35</v>
      </c>
      <c r="B71" s="9">
        <f aca="true" t="shared" si="67" ref="B71:J71">B45/B55*100</f>
        <v>1.820286954674564</v>
      </c>
      <c r="C71" s="9">
        <f t="shared" si="67"/>
        <v>1.7907392149473813</v>
      </c>
      <c r="D71" s="9">
        <f t="shared" si="67"/>
        <v>1.7376295850942118</v>
      </c>
      <c r="E71" s="9">
        <f t="shared" si="67"/>
        <v>1.717963934535762</v>
      </c>
      <c r="F71" s="10">
        <f t="shared" si="67"/>
        <v>1.6664642016063516</v>
      </c>
      <c r="G71" s="10">
        <f t="shared" si="67"/>
        <v>1.6903785185729734</v>
      </c>
      <c r="H71" s="9">
        <f t="shared" si="67"/>
        <v>1.704826549117084</v>
      </c>
      <c r="I71" s="9">
        <f t="shared" si="67"/>
        <v>1.6948598005074877</v>
      </c>
      <c r="J71" s="9">
        <f t="shared" si="67"/>
        <v>2.8475646250748143</v>
      </c>
      <c r="K71" s="40">
        <f aca="true" t="shared" si="68" ref="K71:Q71">K45/K55*100</f>
        <v>0</v>
      </c>
      <c r="L71" s="40">
        <f t="shared" si="68"/>
        <v>0</v>
      </c>
      <c r="M71" s="40">
        <f t="shared" si="68"/>
        <v>0</v>
      </c>
      <c r="N71" s="40">
        <f t="shared" si="68"/>
        <v>0</v>
      </c>
      <c r="O71" s="40">
        <f t="shared" si="68"/>
        <v>0</v>
      </c>
      <c r="P71" s="40">
        <f t="shared" si="68"/>
        <v>0</v>
      </c>
      <c r="Q71" s="40">
        <f t="shared" si="68"/>
        <v>0</v>
      </c>
      <c r="R71" s="40">
        <f aca="true" t="shared" si="69" ref="R71:AY71">R45/R55*100</f>
        <v>0</v>
      </c>
      <c r="S71" s="40">
        <f t="shared" si="69"/>
        <v>0</v>
      </c>
      <c r="T71" s="40">
        <f t="shared" si="69"/>
        <v>0</v>
      </c>
      <c r="U71" s="40">
        <f t="shared" si="69"/>
        <v>0</v>
      </c>
      <c r="V71" s="40">
        <f t="shared" si="69"/>
        <v>0</v>
      </c>
      <c r="W71" s="40">
        <f t="shared" si="69"/>
        <v>0</v>
      </c>
      <c r="X71" s="40">
        <f t="shared" si="69"/>
        <v>0</v>
      </c>
      <c r="Y71" s="40">
        <f t="shared" si="69"/>
        <v>0</v>
      </c>
      <c r="Z71" s="40">
        <f t="shared" si="69"/>
        <v>0</v>
      </c>
      <c r="AA71" s="40">
        <f t="shared" si="69"/>
        <v>0</v>
      </c>
      <c r="AB71" s="40">
        <f t="shared" si="69"/>
        <v>0</v>
      </c>
      <c r="AC71" s="40">
        <f t="shared" si="69"/>
        <v>0</v>
      </c>
      <c r="AD71" s="40">
        <f t="shared" si="69"/>
        <v>0</v>
      </c>
      <c r="AE71" s="40">
        <f t="shared" si="69"/>
        <v>0</v>
      </c>
      <c r="AF71" s="40">
        <f t="shared" si="69"/>
        <v>0</v>
      </c>
      <c r="AG71" s="40">
        <f t="shared" si="69"/>
        <v>0</v>
      </c>
      <c r="AH71" s="40">
        <f t="shared" si="69"/>
        <v>0</v>
      </c>
      <c r="AI71" s="40">
        <f t="shared" si="69"/>
        <v>0</v>
      </c>
      <c r="AJ71" s="40">
        <f t="shared" si="69"/>
        <v>0</v>
      </c>
      <c r="AK71" s="40">
        <f t="shared" si="69"/>
        <v>0</v>
      </c>
      <c r="AL71" s="40">
        <f t="shared" si="69"/>
        <v>0</v>
      </c>
      <c r="AM71" s="40">
        <f t="shared" si="69"/>
        <v>0</v>
      </c>
      <c r="AN71" s="40">
        <f t="shared" si="69"/>
        <v>0</v>
      </c>
      <c r="AO71" s="40">
        <f t="shared" si="69"/>
        <v>0</v>
      </c>
      <c r="AP71" s="40">
        <f t="shared" si="69"/>
        <v>0</v>
      </c>
      <c r="AQ71" s="40">
        <f t="shared" si="69"/>
        <v>0</v>
      </c>
      <c r="AR71" s="40">
        <f t="shared" si="69"/>
        <v>0</v>
      </c>
      <c r="AS71" s="40">
        <f t="shared" si="69"/>
        <v>0</v>
      </c>
      <c r="AT71" s="40">
        <f t="shared" si="69"/>
        <v>0</v>
      </c>
      <c r="AU71" s="40">
        <f t="shared" si="69"/>
        <v>0</v>
      </c>
      <c r="AV71" s="40">
        <f t="shared" si="69"/>
        <v>0</v>
      </c>
      <c r="AW71" s="40">
        <f t="shared" si="69"/>
        <v>0</v>
      </c>
      <c r="AX71" s="40">
        <f t="shared" si="69"/>
        <v>0</v>
      </c>
      <c r="AY71" s="40">
        <f t="shared" si="69"/>
        <v>0</v>
      </c>
      <c r="AZ71" s="40">
        <f aca="true" t="shared" si="70" ref="AZ71:BE71">AZ45/AZ55*100</f>
        <v>0</v>
      </c>
      <c r="BA71" s="40">
        <f t="shared" si="70"/>
        <v>0</v>
      </c>
      <c r="BB71" s="40">
        <f t="shared" si="70"/>
        <v>0</v>
      </c>
      <c r="BC71" s="40">
        <f t="shared" si="70"/>
        <v>0</v>
      </c>
      <c r="BD71" s="40">
        <f t="shared" si="70"/>
        <v>0</v>
      </c>
      <c r="BE71" s="40">
        <f t="shared" si="70"/>
        <v>0</v>
      </c>
      <c r="BF71" s="40">
        <f>BF45/BF55*100</f>
        <v>0</v>
      </c>
      <c r="BG71" s="48">
        <f>BG45/BG55*100</f>
        <v>0</v>
      </c>
      <c r="BH71" s="48">
        <f>BH45/BH55*100</f>
        <v>0</v>
      </c>
      <c r="BI71" s="48">
        <f>BI45/BI55*100</f>
        <v>0</v>
      </c>
    </row>
    <row r="72" spans="1:61" ht="15.75" hidden="1">
      <c r="A72" s="85" t="s">
        <v>93</v>
      </c>
      <c r="B72" s="22">
        <f aca="true" t="shared" si="71" ref="B72:J72">(+B18+B46)/B55*100</f>
        <v>8.933483648661749</v>
      </c>
      <c r="C72" s="22">
        <f t="shared" si="71"/>
        <v>9.029003557582376</v>
      </c>
      <c r="D72" s="22">
        <f t="shared" si="71"/>
        <v>9.229968304186416</v>
      </c>
      <c r="E72" s="22">
        <f t="shared" si="71"/>
        <v>10.015663129057307</v>
      </c>
      <c r="F72" s="22">
        <f t="shared" si="71"/>
        <v>10.355726290377321</v>
      </c>
      <c r="G72" s="23">
        <f t="shared" si="71"/>
        <v>10.689750121228858</v>
      </c>
      <c r="H72" s="22">
        <f t="shared" si="71"/>
        <v>10.576809743575938</v>
      </c>
      <c r="I72" s="22">
        <f t="shared" si="71"/>
        <v>10.629700299484949</v>
      </c>
      <c r="J72" s="22">
        <f t="shared" si="71"/>
        <v>10.6884137999829</v>
      </c>
      <c r="K72" s="23">
        <f aca="true" t="shared" si="72" ref="K72:Q72">(+K18+K46)/K55*100</f>
        <v>10.285574206871239</v>
      </c>
      <c r="L72" s="22">
        <f t="shared" si="72"/>
        <v>8.203442934337493</v>
      </c>
      <c r="M72" s="22">
        <f t="shared" si="72"/>
        <v>7.231577822914384</v>
      </c>
      <c r="N72" s="22">
        <f t="shared" si="72"/>
        <v>7.147420961926082</v>
      </c>
      <c r="O72" s="22">
        <f t="shared" si="72"/>
        <v>6.313410558444783</v>
      </c>
      <c r="P72" s="22">
        <f t="shared" si="72"/>
        <v>5.902151467996559</v>
      </c>
      <c r="Q72" s="22">
        <f t="shared" si="72"/>
        <v>5.6535896329743816</v>
      </c>
      <c r="R72" s="22">
        <f aca="true" t="shared" si="73" ref="R72:AT72">(+R18+R46)/R55*100</f>
        <v>7.012927538889096</v>
      </c>
      <c r="S72" s="22">
        <f t="shared" si="73"/>
        <v>6.821244069972315</v>
      </c>
      <c r="T72" s="22">
        <f t="shared" si="73"/>
        <v>6.754738738280161</v>
      </c>
      <c r="U72" s="22">
        <f t="shared" si="73"/>
        <v>6.681123630107147</v>
      </c>
      <c r="V72" s="22">
        <f t="shared" si="73"/>
        <v>6.7166746525148255</v>
      </c>
      <c r="W72" s="22">
        <f t="shared" si="73"/>
        <v>6.686848448335169</v>
      </c>
      <c r="X72" s="22">
        <f t="shared" si="73"/>
        <v>6.68468188327999</v>
      </c>
      <c r="Y72" s="22">
        <f t="shared" si="73"/>
        <v>6.529533739278874</v>
      </c>
      <c r="Z72" s="22">
        <f t="shared" si="73"/>
        <v>6.497894905847637</v>
      </c>
      <c r="AA72" s="22">
        <f t="shared" si="73"/>
        <v>6.424893791395555</v>
      </c>
      <c r="AB72" s="22">
        <f t="shared" si="73"/>
        <v>6.358487323357949</v>
      </c>
      <c r="AC72" s="22">
        <f t="shared" si="73"/>
        <v>6.313410558444783</v>
      </c>
      <c r="AD72" s="22">
        <f t="shared" si="73"/>
        <v>6.276914787697498</v>
      </c>
      <c r="AE72" s="22">
        <f aca="true" t="shared" si="74" ref="AE72:AS72">(+AE18+AE46)/AE55*100</f>
        <v>6.213639115203009</v>
      </c>
      <c r="AF72" s="22">
        <f t="shared" si="74"/>
        <v>6.197729469024045</v>
      </c>
      <c r="AG72" s="22">
        <f t="shared" si="74"/>
        <v>6.1638841283978465</v>
      </c>
      <c r="AH72" s="22">
        <f t="shared" si="74"/>
        <v>6.1504207857315425</v>
      </c>
      <c r="AI72" s="22">
        <f t="shared" si="74"/>
        <v>6.078776229148246</v>
      </c>
      <c r="AJ72" s="22">
        <f t="shared" si="74"/>
        <v>6.10986021565561</v>
      </c>
      <c r="AK72" s="22">
        <f t="shared" si="74"/>
        <v>6.10382626535923</v>
      </c>
      <c r="AL72" s="22">
        <f t="shared" si="74"/>
        <v>6.132980696337114</v>
      </c>
      <c r="AM72" s="22">
        <f t="shared" si="74"/>
        <v>6.138965478800668</v>
      </c>
      <c r="AN72" s="22">
        <f t="shared" si="74"/>
        <v>6.112731720716176</v>
      </c>
      <c r="AO72" s="22">
        <f t="shared" si="74"/>
        <v>5.902151467996559</v>
      </c>
      <c r="AP72" s="22">
        <f t="shared" si="74"/>
        <v>6.048552707851787</v>
      </c>
      <c r="AQ72" s="22">
        <f t="shared" si="74"/>
        <v>5.91496254996833</v>
      </c>
      <c r="AR72" s="22">
        <f t="shared" si="74"/>
        <v>5.7703619722887876</v>
      </c>
      <c r="AS72" s="22">
        <f t="shared" si="74"/>
        <v>5.8101178833047795</v>
      </c>
      <c r="AT72" s="22">
        <f t="shared" si="73"/>
        <v>5.782286275819493</v>
      </c>
      <c r="AU72" s="23">
        <f>(+AU18+AU46)/AU55*100</f>
        <v>5.7985131983636835</v>
      </c>
      <c r="AV72" s="45">
        <v>5.877469067462901</v>
      </c>
      <c r="AW72" s="44">
        <v>5.738684440530747</v>
      </c>
      <c r="AX72" s="45">
        <f aca="true" t="shared" si="75" ref="AX72:BE72">(+AX18+AX46)/AX55*100</f>
        <v>5.754088390814727</v>
      </c>
      <c r="AY72" s="45">
        <f t="shared" si="75"/>
        <v>5.75699986453512</v>
      </c>
      <c r="AZ72" s="45">
        <f t="shared" si="75"/>
        <v>5.723766326116168</v>
      </c>
      <c r="BA72" s="45">
        <f t="shared" si="75"/>
        <v>5.683329725384517</v>
      </c>
      <c r="BB72" s="45">
        <f t="shared" si="75"/>
        <v>5.656373172362816</v>
      </c>
      <c r="BC72" s="45">
        <f>(+BC18+BC46)/BC55*100</f>
        <v>5.668271782706556</v>
      </c>
      <c r="BD72" s="45">
        <f>(+BD18+BD46)/BD55*100</f>
        <v>5.490643194016282</v>
      </c>
      <c r="BE72" s="45">
        <f t="shared" si="75"/>
        <v>5.489516190622694</v>
      </c>
      <c r="BF72" s="45">
        <f>(+BF18+BF46)/BF55*100</f>
        <v>5.667414734791554</v>
      </c>
      <c r="BG72" s="45">
        <f>(+BG18+BG46)/BG55*100</f>
        <v>5.682335478045943</v>
      </c>
      <c r="BH72" s="45">
        <f>(+BH18+BH46)/BH55*100</f>
        <v>5.696089806054362</v>
      </c>
      <c r="BI72" s="45">
        <f>(+BI18+BI46)/BI55*100</f>
        <v>5.7023157062540175</v>
      </c>
    </row>
    <row r="73" spans="1:61" ht="18" hidden="1">
      <c r="A73" s="74" t="s">
        <v>94</v>
      </c>
      <c r="B73" s="22"/>
      <c r="C73" s="22"/>
      <c r="D73" s="22"/>
      <c r="E73" s="22"/>
      <c r="F73" s="23"/>
      <c r="G73" s="23"/>
      <c r="H73" s="22"/>
      <c r="I73" s="22"/>
      <c r="J73" s="22"/>
      <c r="K73" s="23"/>
      <c r="L73" s="40">
        <f aca="true" t="shared" si="76" ref="L73:Q73">+L19*100/L55</f>
        <v>0</v>
      </c>
      <c r="M73" s="40">
        <f t="shared" si="76"/>
        <v>0</v>
      </c>
      <c r="N73" s="40">
        <f t="shared" si="76"/>
        <v>0</v>
      </c>
      <c r="O73" s="40">
        <f t="shared" si="76"/>
        <v>0</v>
      </c>
      <c r="P73" s="22">
        <f t="shared" si="76"/>
        <v>2.6197592961515714</v>
      </c>
      <c r="Q73" s="22">
        <f t="shared" si="76"/>
        <v>2.3445310229238108</v>
      </c>
      <c r="R73" s="22">
        <f aca="true" t="shared" si="77" ref="R73:AT73">+R19*100/R55</f>
        <v>0</v>
      </c>
      <c r="S73" s="22">
        <f t="shared" si="77"/>
        <v>0</v>
      </c>
      <c r="T73" s="22">
        <f t="shared" si="77"/>
        <v>0</v>
      </c>
      <c r="U73" s="22">
        <f t="shared" si="77"/>
        <v>0</v>
      </c>
      <c r="V73" s="22">
        <f t="shared" si="77"/>
        <v>0</v>
      </c>
      <c r="W73" s="22">
        <f t="shared" si="77"/>
        <v>0</v>
      </c>
      <c r="X73" s="22">
        <f t="shared" si="77"/>
        <v>0</v>
      </c>
      <c r="Y73" s="22">
        <f t="shared" si="77"/>
        <v>0</v>
      </c>
      <c r="Z73" s="22">
        <f t="shared" si="77"/>
        <v>0</v>
      </c>
      <c r="AA73" s="22">
        <f t="shared" si="77"/>
        <v>0</v>
      </c>
      <c r="AB73" s="22">
        <f t="shared" si="77"/>
        <v>0</v>
      </c>
      <c r="AC73" s="22">
        <f t="shared" si="77"/>
        <v>0</v>
      </c>
      <c r="AD73" s="22">
        <f t="shared" si="77"/>
        <v>0</v>
      </c>
      <c r="AE73" s="22">
        <f t="shared" si="77"/>
        <v>0</v>
      </c>
      <c r="AF73" s="22">
        <f t="shared" si="77"/>
        <v>0</v>
      </c>
      <c r="AG73" s="22">
        <f t="shared" si="77"/>
        <v>0</v>
      </c>
      <c r="AH73" s="22">
        <f t="shared" si="77"/>
        <v>0</v>
      </c>
      <c r="AI73" s="41">
        <f t="shared" si="77"/>
        <v>0</v>
      </c>
      <c r="AJ73" s="22">
        <f t="shared" si="77"/>
        <v>0</v>
      </c>
      <c r="AK73" s="22">
        <f t="shared" si="77"/>
        <v>0</v>
      </c>
      <c r="AL73" s="22">
        <f t="shared" si="77"/>
        <v>0</v>
      </c>
      <c r="AM73" s="22">
        <f t="shared" si="77"/>
        <v>0</v>
      </c>
      <c r="AN73" s="22">
        <f t="shared" si="77"/>
        <v>0</v>
      </c>
      <c r="AO73" s="22">
        <f t="shared" si="77"/>
        <v>2.6197592961515714</v>
      </c>
      <c r="AP73" s="22">
        <f t="shared" si="77"/>
        <v>0</v>
      </c>
      <c r="AQ73" s="22">
        <f t="shared" si="77"/>
        <v>2.5123149156851547</v>
      </c>
      <c r="AR73" s="22">
        <f t="shared" si="77"/>
        <v>2.4434301310631574</v>
      </c>
      <c r="AS73" s="22">
        <f t="shared" si="77"/>
        <v>2.436720330502704</v>
      </c>
      <c r="AT73" s="22">
        <f t="shared" si="77"/>
        <v>2.409850592417123</v>
      </c>
      <c r="AU73" s="23">
        <f>+AU19*100/AU55</f>
        <v>2.3822798921396657</v>
      </c>
      <c r="AV73" s="45">
        <v>5.73262864377802E-05</v>
      </c>
      <c r="AW73" s="44">
        <v>2.3271490466689935</v>
      </c>
      <c r="AX73" s="45">
        <f aca="true" t="shared" si="78" ref="AX73:BE73">+AX19*100/AX55</f>
        <v>2.3908542545529983</v>
      </c>
      <c r="AY73" s="45">
        <f t="shared" si="78"/>
        <v>2.364692280983599</v>
      </c>
      <c r="AZ73" s="45">
        <f t="shared" si="78"/>
        <v>2.352592529726336</v>
      </c>
      <c r="BA73" s="45">
        <f t="shared" si="78"/>
        <v>2.3455053963149504</v>
      </c>
      <c r="BB73" s="45">
        <f t="shared" si="78"/>
        <v>2.365236726248322</v>
      </c>
      <c r="BC73" s="45">
        <f>+BC19*100/BC55</f>
        <v>2.353791674932473</v>
      </c>
      <c r="BD73" s="45">
        <f>+BD19*100/BD55</f>
        <v>2.4396799121675024</v>
      </c>
      <c r="BE73" s="45">
        <f t="shared" si="78"/>
        <v>2.3990498960039126</v>
      </c>
      <c r="BF73" s="45">
        <f>+BF19*100/BF55</f>
        <v>2.3175096197102607</v>
      </c>
      <c r="BG73" s="45">
        <f>+BG19*100/BG55</f>
        <v>2.3301147099357165</v>
      </c>
      <c r="BH73" s="45">
        <f>+BH19*100/BH55</f>
        <v>2.3637381474878802</v>
      </c>
      <c r="BI73" s="45">
        <f>+BI19*100/BI55</f>
        <v>2.353252001521022</v>
      </c>
    </row>
    <row r="74" spans="1:61" ht="15.75" hidden="1">
      <c r="A74" s="85" t="s">
        <v>0</v>
      </c>
      <c r="B74" s="9"/>
      <c r="C74" s="9"/>
      <c r="D74" s="9"/>
      <c r="E74" s="9"/>
      <c r="F74" s="10"/>
      <c r="G74" s="10"/>
      <c r="H74" s="9"/>
      <c r="I74" s="9"/>
      <c r="J74" s="9"/>
      <c r="K74" s="10"/>
      <c r="L74" s="9"/>
      <c r="M74" s="9"/>
      <c r="N74" s="9"/>
      <c r="O74" s="9"/>
      <c r="P74" s="9"/>
      <c r="Q74" s="8"/>
      <c r="R74" s="2"/>
      <c r="S74" s="2"/>
      <c r="T74" s="2"/>
      <c r="U74" s="2"/>
      <c r="V74" s="2"/>
      <c r="W74" s="2"/>
      <c r="X74" s="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0"/>
      <c r="AV74" s="46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</row>
    <row r="75" spans="1:61" ht="15.75" hidden="1">
      <c r="A75" s="86" t="s">
        <v>36</v>
      </c>
      <c r="B75" s="32">
        <f aca="true" t="shared" si="79" ref="B75:J75">SUM(B77:B80)</f>
        <v>28.162233716998088</v>
      </c>
      <c r="C75" s="32">
        <f t="shared" si="79"/>
        <v>28.301562057564283</v>
      </c>
      <c r="D75" s="32">
        <f t="shared" si="79"/>
        <v>27.825312580261038</v>
      </c>
      <c r="E75" s="32">
        <f t="shared" si="79"/>
        <v>26.5817904754483</v>
      </c>
      <c r="F75" s="33">
        <f t="shared" si="79"/>
        <v>25.06882205185163</v>
      </c>
      <c r="G75" s="33">
        <f t="shared" si="79"/>
        <v>25.209914162339807</v>
      </c>
      <c r="H75" s="32">
        <f t="shared" si="79"/>
        <v>25.3388209725334</v>
      </c>
      <c r="I75" s="32">
        <f t="shared" si="79"/>
        <v>24.739702948789592</v>
      </c>
      <c r="J75" s="32">
        <f t="shared" si="79"/>
        <v>28.6853571123208</v>
      </c>
      <c r="K75" s="33">
        <f aca="true" t="shared" si="80" ref="K75:Q75">SUM(K77:K80)</f>
        <v>18.349986826539126</v>
      </c>
      <c r="L75" s="32">
        <f t="shared" si="80"/>
        <v>13.572732481877303</v>
      </c>
      <c r="M75" s="32">
        <f t="shared" si="80"/>
        <v>17.96120145113326</v>
      </c>
      <c r="N75" s="32">
        <f t="shared" si="80"/>
        <v>18.44264778946351</v>
      </c>
      <c r="O75" s="32">
        <f t="shared" si="80"/>
        <v>17.740695508363146</v>
      </c>
      <c r="P75" s="32">
        <f t="shared" si="80"/>
        <v>18.1103706203437</v>
      </c>
      <c r="Q75" s="32">
        <f t="shared" si="80"/>
        <v>18.28488543995633</v>
      </c>
      <c r="R75" s="32">
        <f aca="true" t="shared" si="81" ref="R75:AT75">SUM(R77:R80)</f>
        <v>18.13937258248271</v>
      </c>
      <c r="S75" s="32">
        <f t="shared" si="81"/>
        <v>17.751012069224075</v>
      </c>
      <c r="T75" s="32">
        <f t="shared" si="81"/>
        <v>17.802055971250688</v>
      </c>
      <c r="U75" s="32">
        <f t="shared" si="81"/>
        <v>17.7128331473467</v>
      </c>
      <c r="V75" s="32">
        <f t="shared" si="81"/>
        <v>17.672199770134668</v>
      </c>
      <c r="W75" s="32">
        <f t="shared" si="81"/>
        <v>17.613797940932823</v>
      </c>
      <c r="X75" s="32">
        <f t="shared" si="81"/>
        <v>17.672369977512645</v>
      </c>
      <c r="Y75" s="32">
        <f t="shared" si="81"/>
        <v>17.481643678916893</v>
      </c>
      <c r="Z75" s="32">
        <f t="shared" si="81"/>
        <v>17.580555455298256</v>
      </c>
      <c r="AA75" s="32">
        <f t="shared" si="81"/>
        <v>17.565787930555093</v>
      </c>
      <c r="AB75" s="32">
        <f t="shared" si="81"/>
        <v>17.723494013097675</v>
      </c>
      <c r="AC75" s="32">
        <f t="shared" si="81"/>
        <v>17.740695508363146</v>
      </c>
      <c r="AD75" s="32">
        <f t="shared" si="81"/>
        <v>17.99031597370859</v>
      </c>
      <c r="AE75" s="32">
        <f t="shared" si="81"/>
        <v>17.906638946387837</v>
      </c>
      <c r="AF75" s="32">
        <f t="shared" si="81"/>
        <v>18.36480550019156</v>
      </c>
      <c r="AG75" s="32">
        <f t="shared" si="81"/>
        <v>18.27439028739269</v>
      </c>
      <c r="AH75" s="32">
        <f aca="true" t="shared" si="82" ref="AH75:AS75">SUM(AH77:AH80)</f>
        <v>18.21404376827717</v>
      </c>
      <c r="AI75" s="32">
        <f t="shared" si="82"/>
        <v>18.00971010429891</v>
      </c>
      <c r="AJ75" s="32">
        <f t="shared" si="82"/>
        <v>18.129326365277034</v>
      </c>
      <c r="AK75" s="32">
        <f t="shared" si="82"/>
        <v>18.1779668289473</v>
      </c>
      <c r="AL75" s="32">
        <f t="shared" si="82"/>
        <v>18.37134405195615</v>
      </c>
      <c r="AM75" s="32">
        <f t="shared" si="82"/>
        <v>18.373907654395236</v>
      </c>
      <c r="AN75" s="32">
        <f t="shared" si="82"/>
        <v>18.420776311913286</v>
      </c>
      <c r="AO75" s="32">
        <f t="shared" si="82"/>
        <v>18.110370620343705</v>
      </c>
      <c r="AP75" s="32">
        <f t="shared" si="82"/>
        <v>18.576974733277627</v>
      </c>
      <c r="AQ75" s="32">
        <f t="shared" si="82"/>
        <v>18.481031242858297</v>
      </c>
      <c r="AR75" s="32">
        <f t="shared" si="82"/>
        <v>18.055196522705963</v>
      </c>
      <c r="AS75" s="32">
        <f t="shared" si="82"/>
        <v>18.123304225980135</v>
      </c>
      <c r="AT75" s="32">
        <f t="shared" si="81"/>
        <v>18.032206392384975</v>
      </c>
      <c r="AU75" s="33">
        <f>SUM(AU77:AU80)</f>
        <v>18.109189436359593</v>
      </c>
      <c r="AV75" s="87">
        <v>18.472671239640885</v>
      </c>
      <c r="AW75" s="104">
        <v>18.327062632169408</v>
      </c>
      <c r="AX75" s="87">
        <f aca="true" t="shared" si="83" ref="AX75:BE75">SUM(AX77:AX80)</f>
        <v>18.170654480084963</v>
      </c>
      <c r="AY75" s="87">
        <f t="shared" si="83"/>
        <v>18.194564569903605</v>
      </c>
      <c r="AZ75" s="87">
        <f t="shared" si="83"/>
        <v>18.203143981415547</v>
      </c>
      <c r="BA75" s="87">
        <f t="shared" si="83"/>
        <v>18.211225343315334</v>
      </c>
      <c r="BB75" s="87">
        <f t="shared" si="83"/>
        <v>18.24369923985504</v>
      </c>
      <c r="BC75" s="87">
        <f>SUM(BC77:BC80)</f>
        <v>18.554734178988966</v>
      </c>
      <c r="BD75" s="87">
        <f>SUM(BD77:BD80)</f>
        <v>18.553591040855594</v>
      </c>
      <c r="BE75" s="87">
        <f t="shared" si="83"/>
        <v>18.925088311381295</v>
      </c>
      <c r="BF75" s="87">
        <f>SUM(BF77:BF80)</f>
        <v>18.88545267789068</v>
      </c>
      <c r="BG75" s="87">
        <f>SUM(BG77:BG80)</f>
        <v>18.872019188171816</v>
      </c>
      <c r="BH75" s="87">
        <f>SUM(BH77:BH80)</f>
        <v>18.87988555869093</v>
      </c>
      <c r="BI75" s="87">
        <f>SUM(BI77:BI80)</f>
        <v>18.81935913959384</v>
      </c>
    </row>
    <row r="76" spans="1:61" ht="15.75" hidden="1">
      <c r="A76" s="85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10"/>
      <c r="L76" s="9"/>
      <c r="M76" s="9"/>
      <c r="N76" s="9"/>
      <c r="O76" s="9"/>
      <c r="P76" s="9"/>
      <c r="Q76" s="8"/>
      <c r="R76" s="2"/>
      <c r="S76" s="2"/>
      <c r="T76" s="2"/>
      <c r="U76" s="2"/>
      <c r="V76" s="2"/>
      <c r="W76" s="2"/>
      <c r="X76" s="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10"/>
      <c r="AV76" s="46"/>
      <c r="AW76" s="44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</row>
    <row r="77" spans="1:61" ht="15.75" hidden="1">
      <c r="A77" s="85" t="s">
        <v>17</v>
      </c>
      <c r="B77" s="22">
        <f aca="true" t="shared" si="84" ref="B77:J77">(+B23+B50)/B55*100</f>
        <v>16.079379495778376</v>
      </c>
      <c r="C77" s="22">
        <f t="shared" si="84"/>
        <v>16.38128937345247</v>
      </c>
      <c r="D77" s="22">
        <f t="shared" si="84"/>
        <v>16.257296458007424</v>
      </c>
      <c r="E77" s="22">
        <f t="shared" si="84"/>
        <v>15.926691918743256</v>
      </c>
      <c r="F77" s="22">
        <f t="shared" si="84"/>
        <v>15.077348080502684</v>
      </c>
      <c r="G77" s="23">
        <f t="shared" si="84"/>
        <v>15.28353141334427</v>
      </c>
      <c r="H77" s="22">
        <f t="shared" si="84"/>
        <v>15.547157518234705</v>
      </c>
      <c r="I77" s="22">
        <f t="shared" si="84"/>
        <v>15.595526565561105</v>
      </c>
      <c r="J77" s="22">
        <f t="shared" si="84"/>
        <v>18.058201755635988</v>
      </c>
      <c r="K77" s="23">
        <f aca="true" t="shared" si="85" ref="K77:Q77">(+K23+K50)/K55*100</f>
        <v>12.836718756868889</v>
      </c>
      <c r="L77" s="22">
        <f t="shared" si="85"/>
        <v>13.049972382696176</v>
      </c>
      <c r="M77" s="22">
        <f t="shared" si="85"/>
        <v>11.719022079827647</v>
      </c>
      <c r="N77" s="22">
        <f t="shared" si="85"/>
        <v>12.036129275844871</v>
      </c>
      <c r="O77" s="22">
        <f t="shared" si="85"/>
        <v>11.379344919394839</v>
      </c>
      <c r="P77" s="22">
        <f t="shared" si="85"/>
        <v>11.536347829334527</v>
      </c>
      <c r="Q77" s="22">
        <f t="shared" si="85"/>
        <v>11.7226650442433</v>
      </c>
      <c r="R77" s="22">
        <f aca="true" t="shared" si="86" ref="R77:AT77">(+R23+R50)/R55*100</f>
        <v>11.809644752959315</v>
      </c>
      <c r="S77" s="22">
        <f t="shared" si="86"/>
        <v>11.606351322291726</v>
      </c>
      <c r="T77" s="22">
        <f t="shared" si="86"/>
        <v>11.562451518589297</v>
      </c>
      <c r="U77" s="22">
        <f t="shared" si="86"/>
        <v>11.42523506855192</v>
      </c>
      <c r="V77" s="22">
        <f t="shared" si="86"/>
        <v>11.468089599983564</v>
      </c>
      <c r="W77" s="22">
        <f t="shared" si="86"/>
        <v>11.419630705008469</v>
      </c>
      <c r="X77" s="22">
        <f t="shared" si="86"/>
        <v>11.409807598652218</v>
      </c>
      <c r="Y77" s="22">
        <f t="shared" si="86"/>
        <v>11.301498980385277</v>
      </c>
      <c r="Z77" s="22">
        <f t="shared" si="86"/>
        <v>11.308007009882445</v>
      </c>
      <c r="AA77" s="22">
        <f t="shared" si="86"/>
        <v>11.246558940875756</v>
      </c>
      <c r="AB77" s="22">
        <f t="shared" si="86"/>
        <v>11.39628260719842</v>
      </c>
      <c r="AC77" s="22">
        <f t="shared" si="86"/>
        <v>11.379344919394839</v>
      </c>
      <c r="AD77" s="22">
        <f t="shared" si="86"/>
        <v>11.481938926458826</v>
      </c>
      <c r="AE77" s="22">
        <f aca="true" t="shared" si="87" ref="AE77:AS77">(+AE23+AE50)/AE55*100</f>
        <v>11.395102568553897</v>
      </c>
      <c r="AF77" s="22">
        <f t="shared" si="87"/>
        <v>11.736351727451945</v>
      </c>
      <c r="AG77" s="22">
        <f t="shared" si="87"/>
        <v>11.668374879249226</v>
      </c>
      <c r="AH77" s="22">
        <f t="shared" si="87"/>
        <v>11.717202296749303</v>
      </c>
      <c r="AI77" s="22">
        <f t="shared" si="87"/>
        <v>11.581199501938737</v>
      </c>
      <c r="AJ77" s="22">
        <f t="shared" si="87"/>
        <v>11.650742508668523</v>
      </c>
      <c r="AK77" s="22">
        <f t="shared" si="87"/>
        <v>11.719307098894978</v>
      </c>
      <c r="AL77" s="22">
        <f t="shared" si="87"/>
        <v>11.869989363124432</v>
      </c>
      <c r="AM77" s="22">
        <f t="shared" si="87"/>
        <v>11.882184924659706</v>
      </c>
      <c r="AN77" s="22">
        <f t="shared" si="87"/>
        <v>11.868040720008116</v>
      </c>
      <c r="AO77" s="22">
        <f t="shared" si="87"/>
        <v>11.536347829334527</v>
      </c>
      <c r="AP77" s="22">
        <f t="shared" si="87"/>
        <v>11.829259949010169</v>
      </c>
      <c r="AQ77" s="22">
        <f t="shared" si="87"/>
        <v>11.930119053655144</v>
      </c>
      <c r="AR77" s="22">
        <f t="shared" si="87"/>
        <v>11.636122945247603</v>
      </c>
      <c r="AS77" s="22">
        <f t="shared" si="87"/>
        <v>11.720958563004807</v>
      </c>
      <c r="AT77" s="22">
        <f t="shared" si="86"/>
        <v>11.685249411612483</v>
      </c>
      <c r="AU77" s="23">
        <f>(+AU23+AU50)/AU55*100</f>
        <v>11.729242864514609</v>
      </c>
      <c r="AV77" s="45">
        <v>11.922823657288555</v>
      </c>
      <c r="AW77" s="44">
        <v>11.968434639035653</v>
      </c>
      <c r="AX77" s="45">
        <f aca="true" t="shared" si="88" ref="AX77:BE77">(+AX23+AX50)/AX55*100</f>
        <v>11.758091082085592</v>
      </c>
      <c r="AY77" s="45">
        <f t="shared" si="88"/>
        <v>11.706168425950551</v>
      </c>
      <c r="AZ77" s="45">
        <f t="shared" si="88"/>
        <v>11.683507758930856</v>
      </c>
      <c r="BA77" s="45">
        <f t="shared" si="88"/>
        <v>11.637756520692601</v>
      </c>
      <c r="BB77" s="45">
        <f t="shared" si="88"/>
        <v>11.606231270443995</v>
      </c>
      <c r="BC77" s="45">
        <f>(+BC23+BC50)/BC55*100</f>
        <v>11.93154662055566</v>
      </c>
      <c r="BD77" s="45">
        <f>(+BD23+BD50)/BD55*100</f>
        <v>11.760433613228807</v>
      </c>
      <c r="BE77" s="45">
        <f t="shared" si="88"/>
        <v>12.094842144159836</v>
      </c>
      <c r="BF77" s="45">
        <f>(+BF23+BF50)/BF55*100</f>
        <v>12.272024985923807</v>
      </c>
      <c r="BG77" s="45">
        <f>(+BG23+BG50)/BG55*100</f>
        <v>12.28329572705009</v>
      </c>
      <c r="BH77" s="45">
        <f>(+BH23+BH50)/BH55*100</f>
        <v>12.120900006679074</v>
      </c>
      <c r="BI77" s="45">
        <f>(+BI23+BI50)/BI55*100</f>
        <v>12.120254798202499</v>
      </c>
    </row>
    <row r="78" spans="1:61" ht="18" hidden="1">
      <c r="A78" s="85" t="s">
        <v>18</v>
      </c>
      <c r="B78" s="22">
        <f aca="true" t="shared" si="89" ref="B78:J78">(+B24+B51)/B55*100</f>
        <v>2.190615945434581</v>
      </c>
      <c r="C78" s="22">
        <f t="shared" si="89"/>
        <v>2.0830017394044296</v>
      </c>
      <c r="D78" s="22">
        <f t="shared" si="89"/>
        <v>1.9653447430479347</v>
      </c>
      <c r="E78" s="22">
        <f t="shared" si="89"/>
        <v>1.9293300855075275</v>
      </c>
      <c r="F78" s="23">
        <f t="shared" si="89"/>
        <v>1.624460735918716</v>
      </c>
      <c r="G78" s="23">
        <f t="shared" si="89"/>
        <v>1.5830108002204772</v>
      </c>
      <c r="H78" s="22">
        <f t="shared" si="89"/>
        <v>1.5339198616334018</v>
      </c>
      <c r="I78" s="22">
        <f t="shared" si="89"/>
        <v>1.5291475170326565</v>
      </c>
      <c r="J78" s="22">
        <f t="shared" si="89"/>
        <v>0.6575975432496366</v>
      </c>
      <c r="K78" s="40">
        <f aca="true" t="shared" si="90" ref="K78:Q78">(+K24+K51)/K55*100</f>
        <v>0</v>
      </c>
      <c r="L78" s="40">
        <f t="shared" si="90"/>
        <v>0</v>
      </c>
      <c r="M78" s="40">
        <f t="shared" si="90"/>
        <v>0</v>
      </c>
      <c r="N78" s="22">
        <f t="shared" si="90"/>
        <v>0</v>
      </c>
      <c r="O78" s="22">
        <f t="shared" si="90"/>
        <v>0</v>
      </c>
      <c r="P78" s="22">
        <f t="shared" si="90"/>
        <v>0</v>
      </c>
      <c r="Q78" s="22">
        <f t="shared" si="90"/>
        <v>0</v>
      </c>
      <c r="R78" s="22">
        <f aca="true" t="shared" si="91" ref="R78:AT78">(+R24+R51)/R55*100</f>
        <v>0</v>
      </c>
      <c r="S78" s="22">
        <f t="shared" si="91"/>
        <v>0</v>
      </c>
      <c r="T78" s="22">
        <f t="shared" si="91"/>
        <v>0</v>
      </c>
      <c r="U78" s="22">
        <f t="shared" si="91"/>
        <v>0</v>
      </c>
      <c r="V78" s="22">
        <f t="shared" si="91"/>
        <v>0</v>
      </c>
      <c r="W78" s="22">
        <f t="shared" si="91"/>
        <v>0</v>
      </c>
      <c r="X78" s="22">
        <f t="shared" si="91"/>
        <v>0</v>
      </c>
      <c r="Y78" s="22">
        <f t="shared" si="91"/>
        <v>0</v>
      </c>
      <c r="Z78" s="22">
        <f t="shared" si="91"/>
        <v>0</v>
      </c>
      <c r="AA78" s="22">
        <f t="shared" si="91"/>
        <v>0</v>
      </c>
      <c r="AB78" s="22">
        <f t="shared" si="91"/>
        <v>0</v>
      </c>
      <c r="AC78" s="22">
        <f t="shared" si="91"/>
        <v>0</v>
      </c>
      <c r="AD78" s="22">
        <f t="shared" si="91"/>
        <v>0</v>
      </c>
      <c r="AE78" s="22">
        <f aca="true" t="shared" si="92" ref="AE78:AS78">(+AE24+AE51)/AE55*100</f>
        <v>0</v>
      </c>
      <c r="AF78" s="22">
        <f t="shared" si="92"/>
        <v>0</v>
      </c>
      <c r="AG78" s="22">
        <f t="shared" si="92"/>
        <v>0</v>
      </c>
      <c r="AH78" s="22">
        <f t="shared" si="92"/>
        <v>0</v>
      </c>
      <c r="AI78" s="22">
        <f t="shared" si="92"/>
        <v>0</v>
      </c>
      <c r="AJ78" s="22">
        <f t="shared" si="92"/>
        <v>0</v>
      </c>
      <c r="AK78" s="22">
        <f t="shared" si="92"/>
        <v>0</v>
      </c>
      <c r="AL78" s="22">
        <f t="shared" si="92"/>
        <v>0</v>
      </c>
      <c r="AM78" s="22">
        <f t="shared" si="92"/>
        <v>0</v>
      </c>
      <c r="AN78" s="22">
        <f t="shared" si="92"/>
        <v>0</v>
      </c>
      <c r="AO78" s="22">
        <f t="shared" si="92"/>
        <v>0</v>
      </c>
      <c r="AP78" s="22">
        <f t="shared" si="92"/>
        <v>0</v>
      </c>
      <c r="AQ78" s="22">
        <f t="shared" si="92"/>
        <v>0</v>
      </c>
      <c r="AR78" s="22">
        <f t="shared" si="92"/>
        <v>0</v>
      </c>
      <c r="AS78" s="22">
        <f t="shared" si="92"/>
        <v>0</v>
      </c>
      <c r="AT78" s="22">
        <f t="shared" si="91"/>
        <v>0</v>
      </c>
      <c r="AU78" s="23">
        <f>(+AU24+AU51)/AU55*100</f>
        <v>0</v>
      </c>
      <c r="AV78" s="45">
        <v>0</v>
      </c>
      <c r="AW78" s="44">
        <v>0</v>
      </c>
      <c r="AX78" s="45">
        <f aca="true" t="shared" si="93" ref="AX78:BE78">(+AX24+AX51)/AX55*100</f>
        <v>0</v>
      </c>
      <c r="AY78" s="45">
        <f t="shared" si="93"/>
        <v>0</v>
      </c>
      <c r="AZ78" s="45">
        <f t="shared" si="93"/>
        <v>0</v>
      </c>
      <c r="BA78" s="45">
        <f t="shared" si="93"/>
        <v>0</v>
      </c>
      <c r="BB78" s="45">
        <f t="shared" si="93"/>
        <v>0</v>
      </c>
      <c r="BC78" s="45">
        <f>(+BC24+BC51)/BC55*100</f>
        <v>0</v>
      </c>
      <c r="BD78" s="45">
        <f>(+BD24+BD51)/BD55*100</f>
        <v>0</v>
      </c>
      <c r="BE78" s="45">
        <f t="shared" si="93"/>
        <v>0</v>
      </c>
      <c r="BF78" s="45">
        <f>(+BF24+BF51)/BF55*100</f>
        <v>0</v>
      </c>
      <c r="BG78" s="45">
        <f>(+BG24+BG51)/BG55*100</f>
        <v>0</v>
      </c>
      <c r="BH78" s="45">
        <f>(+BH24+BH51)/BH55*100</f>
        <v>0</v>
      </c>
      <c r="BI78" s="45">
        <f>(+BI24+BI51)/BI55*100</f>
        <v>0</v>
      </c>
    </row>
    <row r="79" spans="1:61" ht="15.75" hidden="1">
      <c r="A79" s="85" t="s">
        <v>88</v>
      </c>
      <c r="B79" s="22">
        <f aca="true" t="shared" si="94" ref="B79:J79">(+B25+B52)/B55*100</f>
        <v>1.5737987607509687</v>
      </c>
      <c r="C79" s="22">
        <f t="shared" si="94"/>
        <v>1.6417593320005703</v>
      </c>
      <c r="D79" s="22">
        <f t="shared" si="94"/>
        <v>1.508987776973546</v>
      </c>
      <c r="E79" s="22">
        <f t="shared" si="94"/>
        <v>1.369949278846434</v>
      </c>
      <c r="F79" s="22">
        <f t="shared" si="94"/>
        <v>1.2344824993058345</v>
      </c>
      <c r="G79" s="23">
        <f t="shared" si="94"/>
        <v>1.2182750469890804</v>
      </c>
      <c r="H79" s="22">
        <f t="shared" si="94"/>
        <v>1.149422283388612</v>
      </c>
      <c r="I79" s="22">
        <f t="shared" si="94"/>
        <v>1.128550205343432</v>
      </c>
      <c r="J79" s="22">
        <f t="shared" si="94"/>
        <v>3.0676425741727704</v>
      </c>
      <c r="K79" s="23">
        <f aca="true" t="shared" si="95" ref="K79:Q79">(+K25+K52)/K55*100</f>
        <v>2.1737480318462605</v>
      </c>
      <c r="L79" s="22">
        <f t="shared" si="95"/>
        <v>0.5227600991811274</v>
      </c>
      <c r="M79" s="22">
        <f t="shared" si="95"/>
        <v>0.44158842054615943</v>
      </c>
      <c r="N79" s="22">
        <f t="shared" si="95"/>
        <v>0.4208717010531775</v>
      </c>
      <c r="O79" s="22">
        <f t="shared" si="95"/>
        <v>0.3670731200186448</v>
      </c>
      <c r="P79" s="22">
        <f t="shared" si="95"/>
        <v>0.32541730222637555</v>
      </c>
      <c r="Q79" s="22">
        <f t="shared" si="95"/>
        <v>0.29644302050986954</v>
      </c>
      <c r="R79" s="22">
        <f aca="true" t="shared" si="96" ref="R79:AT79">(+R25+R52)/R55*100</f>
        <v>0.4115594803287236</v>
      </c>
      <c r="S79" s="22">
        <f t="shared" si="96"/>
        <v>0.4033627012044202</v>
      </c>
      <c r="T79" s="22">
        <f t="shared" si="96"/>
        <v>0.4007570031161432</v>
      </c>
      <c r="U79" s="22">
        <f t="shared" si="96"/>
        <v>0.4037154171927134</v>
      </c>
      <c r="V79" s="22">
        <f t="shared" si="96"/>
        <v>0.3686413384724278</v>
      </c>
      <c r="W79" s="22">
        <f t="shared" si="96"/>
        <v>0.3694702306131457</v>
      </c>
      <c r="X79" s="22">
        <f t="shared" si="96"/>
        <v>0.3697131323763921</v>
      </c>
      <c r="Y79" s="22">
        <f t="shared" si="96"/>
        <v>0.3633960418164999</v>
      </c>
      <c r="Z79" s="22">
        <f t="shared" si="96"/>
        <v>0.36241929288494923</v>
      </c>
      <c r="AA79" s="22">
        <f t="shared" si="96"/>
        <v>0.37201477654306453</v>
      </c>
      <c r="AB79" s="22">
        <f t="shared" si="96"/>
        <v>0.365303248367352</v>
      </c>
      <c r="AC79" s="22">
        <f t="shared" si="96"/>
        <v>0.3670731200186448</v>
      </c>
      <c r="AD79" s="22">
        <f t="shared" si="96"/>
        <v>0.36262401363533037</v>
      </c>
      <c r="AE79" s="22">
        <f aca="true" t="shared" si="97" ref="AE79:AS79">(+AE25+AE52)/AE55*100</f>
        <v>0.38102325686383703</v>
      </c>
      <c r="AF79" s="22">
        <f t="shared" si="97"/>
        <v>0.3675633782893882</v>
      </c>
      <c r="AG79" s="22">
        <f t="shared" si="97"/>
        <v>0.3539828981067332</v>
      </c>
      <c r="AH79" s="22">
        <f t="shared" si="97"/>
        <v>0.3561044681701833</v>
      </c>
      <c r="AI79" s="22">
        <f t="shared" si="97"/>
        <v>0.35824304762824866</v>
      </c>
      <c r="AJ79" s="22">
        <f t="shared" si="97"/>
        <v>0.34658018748183184</v>
      </c>
      <c r="AK79" s="22">
        <f t="shared" si="97"/>
        <v>0.3517224492283057</v>
      </c>
      <c r="AL79" s="22">
        <f t="shared" si="97"/>
        <v>0.3523744330227123</v>
      </c>
      <c r="AM79" s="22">
        <f t="shared" si="97"/>
        <v>0.3350345713383197</v>
      </c>
      <c r="AN79" s="22">
        <f t="shared" si="97"/>
        <v>0.3202183753923753</v>
      </c>
      <c r="AO79" s="22">
        <f t="shared" si="97"/>
        <v>0.32541730222637555</v>
      </c>
      <c r="AP79" s="22">
        <f t="shared" si="97"/>
        <v>0.3252292414400058</v>
      </c>
      <c r="AQ79" s="22">
        <f t="shared" si="97"/>
        <v>0.32309756717748045</v>
      </c>
      <c r="AR79" s="22">
        <f t="shared" si="97"/>
        <v>0.31070003752624886</v>
      </c>
      <c r="AS79" s="22">
        <f t="shared" si="97"/>
        <v>0.31163615768581315</v>
      </c>
      <c r="AT79" s="22">
        <f t="shared" si="96"/>
        <v>0.2973560720490193</v>
      </c>
      <c r="AU79" s="23">
        <f>(+AU25+AU52)/AU55*100</f>
        <v>0.29765714095966794</v>
      </c>
      <c r="AV79" s="45">
        <v>0.30525290912605696</v>
      </c>
      <c r="AW79" s="44">
        <v>0.2951649628846573</v>
      </c>
      <c r="AX79" s="45">
        <f aca="true" t="shared" si="98" ref="AX79:BE79">(+AX25+AX52)/AX55*100</f>
        <v>0.3028547169708981</v>
      </c>
      <c r="AY79" s="45">
        <f t="shared" si="98"/>
        <v>0.2982789869091515</v>
      </c>
      <c r="AZ79" s="45">
        <f t="shared" si="98"/>
        <v>0.2947755582820394</v>
      </c>
      <c r="BA79" s="45">
        <f t="shared" si="98"/>
        <v>0.3050874269611063</v>
      </c>
      <c r="BB79" s="45">
        <f t="shared" si="98"/>
        <v>0.30343425304486793</v>
      </c>
      <c r="BC79" s="45">
        <f>(+BC25+BC52)/BC55*100</f>
        <v>0.2947892079256912</v>
      </c>
      <c r="BD79" s="45">
        <f>(+BD25+BD52)/BD55*100</f>
        <v>0.308035961449867</v>
      </c>
      <c r="BE79" s="45">
        <f t="shared" si="98"/>
        <v>0.30040945551938986</v>
      </c>
      <c r="BF79" s="45">
        <f>(+BF25+BF52)/BF55*100</f>
        <v>0.290888937950526</v>
      </c>
      <c r="BG79" s="45">
        <f>(+BG25+BG52)/BG55*100</f>
        <v>0.2905733716433347</v>
      </c>
      <c r="BH79" s="45">
        <f>(+BH25+BH52)/BH55*100</f>
        <v>0.2930276832922725</v>
      </c>
      <c r="BI79" s="45">
        <f>(+BI25+BI52)/BI55*100</f>
        <v>0.290305425618093</v>
      </c>
    </row>
    <row r="80" spans="1:61" ht="18" hidden="1">
      <c r="A80" s="85" t="s">
        <v>89</v>
      </c>
      <c r="B80" s="22">
        <f aca="true" t="shared" si="99" ref="B80:J80">(+B26+B53)/B55*100</f>
        <v>8.318439515034164</v>
      </c>
      <c r="C80" s="22">
        <f t="shared" si="99"/>
        <v>8.195511612706808</v>
      </c>
      <c r="D80" s="22">
        <f t="shared" si="99"/>
        <v>8.093683602232133</v>
      </c>
      <c r="E80" s="22">
        <f t="shared" si="99"/>
        <v>7.355819192351086</v>
      </c>
      <c r="F80" s="23">
        <f t="shared" si="99"/>
        <v>7.132530736124395</v>
      </c>
      <c r="G80" s="23">
        <f t="shared" si="99"/>
        <v>7.125096901785975</v>
      </c>
      <c r="H80" s="22">
        <f t="shared" si="99"/>
        <v>7.108321309276682</v>
      </c>
      <c r="I80" s="22">
        <f t="shared" si="99"/>
        <v>6.486478660852398</v>
      </c>
      <c r="J80" s="22">
        <f t="shared" si="99"/>
        <v>6.901915239262406</v>
      </c>
      <c r="K80" s="23">
        <f aca="true" t="shared" si="100" ref="K80:Q80">(+K26+K53)/K55*100</f>
        <v>3.339520037823977</v>
      </c>
      <c r="L80" s="40">
        <f t="shared" si="100"/>
        <v>0</v>
      </c>
      <c r="M80" s="22">
        <f t="shared" si="100"/>
        <v>5.800590950759454</v>
      </c>
      <c r="N80" s="22">
        <f t="shared" si="100"/>
        <v>5.985646812565461</v>
      </c>
      <c r="O80" s="22">
        <f t="shared" si="100"/>
        <v>5.994277468949662</v>
      </c>
      <c r="P80" s="22">
        <f t="shared" si="100"/>
        <v>6.2486054887828</v>
      </c>
      <c r="Q80" s="22">
        <f t="shared" si="100"/>
        <v>6.265777375203162</v>
      </c>
      <c r="R80" s="22">
        <f aca="true" t="shared" si="101" ref="R80:AT80">(+R26+R53)/R55*100</f>
        <v>5.918168349194673</v>
      </c>
      <c r="S80" s="22">
        <f t="shared" si="101"/>
        <v>5.7412980457279295</v>
      </c>
      <c r="T80" s="22">
        <f t="shared" si="101"/>
        <v>5.838847449545248</v>
      </c>
      <c r="U80" s="22">
        <f t="shared" si="101"/>
        <v>5.883882661602066</v>
      </c>
      <c r="V80" s="22">
        <f t="shared" si="101"/>
        <v>5.835468831678677</v>
      </c>
      <c r="W80" s="22">
        <f t="shared" si="101"/>
        <v>5.824697005311207</v>
      </c>
      <c r="X80" s="22">
        <f t="shared" si="101"/>
        <v>5.892849246484033</v>
      </c>
      <c r="Y80" s="22">
        <f t="shared" si="101"/>
        <v>5.816748656715115</v>
      </c>
      <c r="Z80" s="22">
        <f t="shared" si="101"/>
        <v>5.910129152530861</v>
      </c>
      <c r="AA80" s="22">
        <f t="shared" si="101"/>
        <v>5.947214213136273</v>
      </c>
      <c r="AB80" s="22">
        <f t="shared" si="101"/>
        <v>5.9619081575319015</v>
      </c>
      <c r="AC80" s="22">
        <f t="shared" si="101"/>
        <v>5.994277468949662</v>
      </c>
      <c r="AD80" s="22">
        <f t="shared" si="101"/>
        <v>6.145753033614435</v>
      </c>
      <c r="AE80" s="22">
        <f aca="true" t="shared" si="102" ref="AE80:AS80">(+AE26+AE53)/AE55*100</f>
        <v>6.130513120970103</v>
      </c>
      <c r="AF80" s="22">
        <f t="shared" si="102"/>
        <v>6.260890394450228</v>
      </c>
      <c r="AG80" s="22">
        <f t="shared" si="102"/>
        <v>6.25203251003673</v>
      </c>
      <c r="AH80" s="22">
        <f t="shared" si="102"/>
        <v>6.140737003357681</v>
      </c>
      <c r="AI80" s="22">
        <f t="shared" si="102"/>
        <v>6.0702675547319265</v>
      </c>
      <c r="AJ80" s="22">
        <f t="shared" si="102"/>
        <v>6.132003669126679</v>
      </c>
      <c r="AK80" s="22">
        <f t="shared" si="102"/>
        <v>6.106937280824019</v>
      </c>
      <c r="AL80" s="22">
        <f t="shared" si="102"/>
        <v>6.148980255809005</v>
      </c>
      <c r="AM80" s="22">
        <f t="shared" si="102"/>
        <v>6.15668815839721</v>
      </c>
      <c r="AN80" s="22">
        <f t="shared" si="102"/>
        <v>6.232517216512797</v>
      </c>
      <c r="AO80" s="22">
        <f t="shared" si="102"/>
        <v>6.248605488782802</v>
      </c>
      <c r="AP80" s="22">
        <f t="shared" si="102"/>
        <v>6.422485542827452</v>
      </c>
      <c r="AQ80" s="22">
        <f t="shared" si="102"/>
        <v>6.227814622025671</v>
      </c>
      <c r="AR80" s="22">
        <f t="shared" si="102"/>
        <v>6.108373539932111</v>
      </c>
      <c r="AS80" s="22">
        <f t="shared" si="102"/>
        <v>6.090709505289517</v>
      </c>
      <c r="AT80" s="22">
        <f t="shared" si="101"/>
        <v>6.0496009087234714</v>
      </c>
      <c r="AU80" s="23">
        <f>(+AU26+AU53)/AU55*100</f>
        <v>6.082289430885315</v>
      </c>
      <c r="AV80" s="45">
        <v>6.244594673226271</v>
      </c>
      <c r="AW80" s="44">
        <v>6.063463030249099</v>
      </c>
      <c r="AX80" s="45">
        <f aca="true" t="shared" si="103" ref="AX80:BE80">(+AX26+AX53)/AX55*100</f>
        <v>6.109708681028474</v>
      </c>
      <c r="AY80" s="45">
        <f t="shared" si="103"/>
        <v>6.1901171570439</v>
      </c>
      <c r="AZ80" s="45">
        <f t="shared" si="103"/>
        <v>6.224860664202652</v>
      </c>
      <c r="BA80" s="45">
        <f t="shared" si="103"/>
        <v>6.268381395661628</v>
      </c>
      <c r="BB80" s="45">
        <f t="shared" si="103"/>
        <v>6.334033716366175</v>
      </c>
      <c r="BC80" s="45">
        <f>(+BC26+BC53)/BC55*100</f>
        <v>6.328398350507614</v>
      </c>
      <c r="BD80" s="45">
        <f>(+BD26+BD53)/BD55*100</f>
        <v>6.485121466176919</v>
      </c>
      <c r="BE80" s="45">
        <f t="shared" si="103"/>
        <v>6.529836711702071</v>
      </c>
      <c r="BF80" s="45">
        <f>(+BF26+BF53)/BF55*100</f>
        <v>6.322538754016346</v>
      </c>
      <c r="BG80" s="45">
        <f>(+BG26+BG53)/BG55*100</f>
        <v>6.29815008947839</v>
      </c>
      <c r="BH80" s="45">
        <f>(+BH26+BH53)/BH55*100</f>
        <v>6.465957868719585</v>
      </c>
      <c r="BI80" s="45">
        <f>(+BI26+BI53)/BI55*100</f>
        <v>6.4087989157732475</v>
      </c>
    </row>
    <row r="81" spans="1:61" ht="15.75" hidden="1">
      <c r="A81" s="85"/>
      <c r="B81" s="9"/>
      <c r="C81" s="9"/>
      <c r="D81" s="9"/>
      <c r="E81" s="9"/>
      <c r="F81" s="10"/>
      <c r="G81" s="10"/>
      <c r="H81" s="9"/>
      <c r="I81" s="9"/>
      <c r="J81" s="9"/>
      <c r="K81" s="10"/>
      <c r="L81" s="9"/>
      <c r="M81" s="9"/>
      <c r="N81" s="9"/>
      <c r="O81" s="9"/>
      <c r="P81" s="9"/>
      <c r="Q81" s="8"/>
      <c r="R81" s="2"/>
      <c r="S81" s="2"/>
      <c r="T81" s="2"/>
      <c r="U81" s="2"/>
      <c r="V81" s="2"/>
      <c r="W81" s="2"/>
      <c r="X81" s="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0"/>
      <c r="AV81" s="46"/>
      <c r="AW81" s="44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</row>
    <row r="82" spans="1:61" ht="15.75" hidden="1">
      <c r="A82" s="74" t="s">
        <v>20</v>
      </c>
      <c r="B82" s="32">
        <f aca="true" t="shared" si="104" ref="B82:J82">SUM(B84:B85)</f>
        <v>12.424530252285845</v>
      </c>
      <c r="C82" s="32">
        <f t="shared" si="104"/>
        <v>12.070896165858706</v>
      </c>
      <c r="D82" s="32">
        <f t="shared" si="104"/>
        <v>11.762568878563588</v>
      </c>
      <c r="E82" s="32">
        <f t="shared" si="104"/>
        <v>11.941041932500713</v>
      </c>
      <c r="F82" s="33">
        <f t="shared" si="104"/>
        <v>12.589028386244205</v>
      </c>
      <c r="G82" s="33">
        <f t="shared" si="104"/>
        <v>13.139629032713339</v>
      </c>
      <c r="H82" s="32">
        <f t="shared" si="104"/>
        <v>13.510736191108146</v>
      </c>
      <c r="I82" s="32">
        <f t="shared" si="104"/>
        <v>13.687389450206144</v>
      </c>
      <c r="J82" s="32">
        <f t="shared" si="104"/>
        <v>8.710491065066833</v>
      </c>
      <c r="K82" s="33">
        <f aca="true" t="shared" si="105" ref="K82:Q82">SUM(K84:K85)</f>
        <v>9.592972325534891</v>
      </c>
      <c r="L82" s="32">
        <f t="shared" si="105"/>
        <v>10.783110090663156</v>
      </c>
      <c r="M82" s="32">
        <f t="shared" si="105"/>
        <v>9.603467463104993</v>
      </c>
      <c r="N82" s="32">
        <f t="shared" si="105"/>
        <v>9.389590404719474</v>
      </c>
      <c r="O82" s="32">
        <f t="shared" si="105"/>
        <v>8.257850130341119</v>
      </c>
      <c r="P82" s="32">
        <f t="shared" si="105"/>
        <v>7.627825044085765</v>
      </c>
      <c r="Q82" s="32">
        <f t="shared" si="105"/>
        <v>7.254998935186328</v>
      </c>
      <c r="R82" s="32">
        <f aca="true" t="shared" si="106" ref="R82:AT82">SUM(R84:R85)</f>
        <v>9.135065800379486</v>
      </c>
      <c r="S82" s="32">
        <f t="shared" si="106"/>
        <v>8.88446124536709</v>
      </c>
      <c r="T82" s="32">
        <f t="shared" si="106"/>
        <v>8.854589692683176</v>
      </c>
      <c r="U82" s="32">
        <f t="shared" si="106"/>
        <v>8.758089797822624</v>
      </c>
      <c r="V82" s="32">
        <f t="shared" si="106"/>
        <v>8.804692594580908</v>
      </c>
      <c r="W82" s="32">
        <f t="shared" si="106"/>
        <v>8.765594294804432</v>
      </c>
      <c r="X82" s="32">
        <f t="shared" si="106"/>
        <v>8.68782362763895</v>
      </c>
      <c r="Y82" s="32">
        <f t="shared" si="106"/>
        <v>8.48529374636591</v>
      </c>
      <c r="Z82" s="32">
        <f t="shared" si="106"/>
        <v>8.444178284500477</v>
      </c>
      <c r="AA82" s="32">
        <f t="shared" si="106"/>
        <v>8.403668594265023</v>
      </c>
      <c r="AB82" s="32">
        <f t="shared" si="106"/>
        <v>8.316809889977792</v>
      </c>
      <c r="AC82" s="32">
        <f t="shared" si="106"/>
        <v>8.257850130341119</v>
      </c>
      <c r="AD82" s="32">
        <f t="shared" si="106"/>
        <v>8.142867374106652</v>
      </c>
      <c r="AE82" s="32">
        <f aca="true" t="shared" si="107" ref="AE82:AS82">SUM(AE84:AE85)</f>
        <v>8.060781600034987</v>
      </c>
      <c r="AF82" s="32">
        <f t="shared" si="107"/>
        <v>8.039281953257511</v>
      </c>
      <c r="AG82" s="32">
        <f t="shared" si="107"/>
        <v>7.995380031197513</v>
      </c>
      <c r="AH82" s="32">
        <f t="shared" si="107"/>
        <v>7.977916279630317</v>
      </c>
      <c r="AI82" s="32">
        <f t="shared" si="107"/>
        <v>7.884983731724196</v>
      </c>
      <c r="AJ82" s="32">
        <f t="shared" si="107"/>
        <v>7.835086189821403</v>
      </c>
      <c r="AK82" s="32">
        <f t="shared" si="107"/>
        <v>7.844455513279007</v>
      </c>
      <c r="AL82" s="32">
        <f t="shared" si="107"/>
        <v>7.9261442211503175</v>
      </c>
      <c r="AM82" s="32">
        <f t="shared" si="107"/>
        <v>7.933878836875861</v>
      </c>
      <c r="AN82" s="32">
        <f t="shared" si="107"/>
        <v>7.899974841357885</v>
      </c>
      <c r="AO82" s="32">
        <f t="shared" si="107"/>
        <v>7.627825044085765</v>
      </c>
      <c r="AP82" s="32">
        <f t="shared" si="107"/>
        <v>7.748157523099941</v>
      </c>
      <c r="AQ82" s="32">
        <f t="shared" si="107"/>
        <v>7.575469791833739</v>
      </c>
      <c r="AR82" s="32">
        <f t="shared" si="107"/>
        <v>7.390275498744102</v>
      </c>
      <c r="AS82" s="32">
        <f t="shared" si="107"/>
        <v>7.441192085350398</v>
      </c>
      <c r="AT82" s="32">
        <f t="shared" si="106"/>
        <v>7.405547311612297</v>
      </c>
      <c r="AU82" s="33">
        <f>SUM(AU84:AU85)</f>
        <v>7.426329617587944</v>
      </c>
      <c r="AV82" s="87">
        <v>7.462607552835765</v>
      </c>
      <c r="AW82" s="104">
        <v>7.28652839381333</v>
      </c>
      <c r="AX82" s="87">
        <f aca="true" t="shared" si="108" ref="AX82:BE82">SUM(AX84:AX85)</f>
        <v>7.348377891221169</v>
      </c>
      <c r="AY82" s="87">
        <f t="shared" si="108"/>
        <v>7.352096049105566</v>
      </c>
      <c r="AZ82" s="87">
        <f t="shared" si="108"/>
        <v>7.30965446976613</v>
      </c>
      <c r="BA82" s="87">
        <f t="shared" si="108"/>
        <v>7.258014070343881</v>
      </c>
      <c r="BB82" s="87">
        <f t="shared" si="108"/>
        <v>7.198611039418281</v>
      </c>
      <c r="BC82" s="87">
        <f>SUM(BC84:BC85)</f>
        <v>7.212324093185424</v>
      </c>
      <c r="BD82" s="87">
        <f>SUM(BD84:BD85)</f>
        <v>7.030563675387694</v>
      </c>
      <c r="BE82" s="87">
        <f t="shared" si="108"/>
        <v>7.029120589606845</v>
      </c>
      <c r="BF82" s="87">
        <f>SUM(BF84:BF85)</f>
        <v>7.256913035472019</v>
      </c>
      <c r="BG82" s="87">
        <f>SUM(BG84:BG85)</f>
        <v>7.276018490302599</v>
      </c>
      <c r="BH82" s="87">
        <f>SUM(BH84:BH85)</f>
        <v>7.227113077909199</v>
      </c>
      <c r="BI82" s="87">
        <f>SUM(BI84:BI85)</f>
        <v>7.246586362295</v>
      </c>
    </row>
    <row r="83" spans="1:61" ht="15.75" hidden="1">
      <c r="A83" s="85"/>
      <c r="B83" s="9"/>
      <c r="C83" s="9"/>
      <c r="D83" s="9"/>
      <c r="E83" s="9"/>
      <c r="F83" s="10"/>
      <c r="G83" s="10"/>
      <c r="H83" s="9"/>
      <c r="I83" s="9"/>
      <c r="J83" s="9"/>
      <c r="K83" s="10"/>
      <c r="L83" s="9"/>
      <c r="M83" s="9"/>
      <c r="N83" s="9"/>
      <c r="O83" s="9"/>
      <c r="P83" s="9"/>
      <c r="Q83" s="8"/>
      <c r="R83" s="2"/>
      <c r="S83" s="2"/>
      <c r="T83" s="2"/>
      <c r="U83" s="2"/>
      <c r="V83" s="2"/>
      <c r="W83" s="2"/>
      <c r="X83" s="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10"/>
      <c r="AV83" s="46"/>
      <c r="AW83" s="44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</row>
    <row r="84" spans="1:61" ht="18" hidden="1">
      <c r="A84" s="85" t="s">
        <v>109</v>
      </c>
      <c r="B84" s="22">
        <f aca="true" t="shared" si="109" ref="B84:J84">B30/B55*100</f>
        <v>7.4761493377256505</v>
      </c>
      <c r="C84" s="22">
        <f t="shared" si="109"/>
        <v>7.016761727141309</v>
      </c>
      <c r="D84" s="22">
        <f t="shared" si="109"/>
        <v>6.4893530084755655</v>
      </c>
      <c r="E84" s="22">
        <f t="shared" si="109"/>
        <v>6.249576832096648</v>
      </c>
      <c r="F84" s="23">
        <f t="shared" si="109"/>
        <v>6.118638740628761</v>
      </c>
      <c r="G84" s="23">
        <f t="shared" si="109"/>
        <v>5.907500179559882</v>
      </c>
      <c r="H84" s="22">
        <f t="shared" si="109"/>
        <v>5.758793546969088</v>
      </c>
      <c r="I84" s="22">
        <f t="shared" si="109"/>
        <v>5.7297686303707245</v>
      </c>
      <c r="J84" s="40">
        <f t="shared" si="109"/>
        <v>0</v>
      </c>
      <c r="K84" s="39">
        <f aca="true" t="shared" si="110" ref="K84:Q84">K30/K55*100</f>
        <v>0</v>
      </c>
      <c r="L84" s="40">
        <f t="shared" si="110"/>
        <v>0</v>
      </c>
      <c r="M84" s="40">
        <f t="shared" si="110"/>
        <v>0</v>
      </c>
      <c r="N84" s="40">
        <f t="shared" si="110"/>
        <v>0</v>
      </c>
      <c r="O84" s="40">
        <f t="shared" si="110"/>
        <v>0</v>
      </c>
      <c r="P84" s="40">
        <f t="shared" si="110"/>
        <v>0</v>
      </c>
      <c r="Q84" s="40">
        <f t="shared" si="110"/>
        <v>0</v>
      </c>
      <c r="R84" s="40">
        <f aca="true" t="shared" si="111" ref="R84:AD84">R30/R55*100</f>
        <v>0</v>
      </c>
      <c r="S84" s="40">
        <f t="shared" si="111"/>
        <v>0</v>
      </c>
      <c r="T84" s="40">
        <f t="shared" si="111"/>
        <v>0</v>
      </c>
      <c r="U84" s="40">
        <f t="shared" si="111"/>
        <v>0</v>
      </c>
      <c r="V84" s="40">
        <f t="shared" si="111"/>
        <v>0</v>
      </c>
      <c r="W84" s="40">
        <f t="shared" si="111"/>
        <v>0</v>
      </c>
      <c r="X84" s="40">
        <f t="shared" si="111"/>
        <v>0</v>
      </c>
      <c r="Y84" s="40">
        <f t="shared" si="111"/>
        <v>0</v>
      </c>
      <c r="Z84" s="40">
        <f t="shared" si="111"/>
        <v>0</v>
      </c>
      <c r="AA84" s="40">
        <f t="shared" si="111"/>
        <v>0</v>
      </c>
      <c r="AB84" s="40">
        <f t="shared" si="111"/>
        <v>0</v>
      </c>
      <c r="AC84" s="40">
        <f t="shared" si="111"/>
        <v>0</v>
      </c>
      <c r="AD84" s="40">
        <f t="shared" si="111"/>
        <v>0</v>
      </c>
      <c r="AE84" s="40">
        <f aca="true" t="shared" si="112" ref="AE84:AS84">AE30/AE55*100</f>
        <v>0</v>
      </c>
      <c r="AF84" s="40">
        <f t="shared" si="112"/>
        <v>0</v>
      </c>
      <c r="AG84" s="40">
        <f t="shared" si="112"/>
        <v>0</v>
      </c>
      <c r="AH84" s="40">
        <f t="shared" si="112"/>
        <v>0</v>
      </c>
      <c r="AI84" s="40">
        <f t="shared" si="112"/>
        <v>0</v>
      </c>
      <c r="AJ84" s="40">
        <f t="shared" si="112"/>
        <v>0</v>
      </c>
      <c r="AK84" s="40">
        <f t="shared" si="112"/>
        <v>0</v>
      </c>
      <c r="AL84" s="40">
        <f t="shared" si="112"/>
        <v>0</v>
      </c>
      <c r="AM84" s="40">
        <f t="shared" si="112"/>
        <v>0</v>
      </c>
      <c r="AN84" s="40">
        <f t="shared" si="112"/>
        <v>0</v>
      </c>
      <c r="AO84" s="40">
        <f t="shared" si="112"/>
        <v>0</v>
      </c>
      <c r="AP84" s="40">
        <f t="shared" si="112"/>
        <v>0</v>
      </c>
      <c r="AQ84" s="40">
        <f t="shared" si="112"/>
        <v>0</v>
      </c>
      <c r="AR84" s="40">
        <f t="shared" si="112"/>
        <v>0</v>
      </c>
      <c r="AS84" s="40">
        <f t="shared" si="112"/>
        <v>0</v>
      </c>
      <c r="AT84" s="40">
        <f>AT30/AT55*100</f>
        <v>0</v>
      </c>
      <c r="AU84" s="39">
        <f>AU30/AU55*100</f>
        <v>0</v>
      </c>
      <c r="AV84" s="48">
        <v>0</v>
      </c>
      <c r="AW84" s="44">
        <v>0.0001353294373842209</v>
      </c>
      <c r="AX84" s="48">
        <f aca="true" t="shared" si="113" ref="AX84:BE84">AX30/AX55*100</f>
        <v>0</v>
      </c>
      <c r="AY84" s="48">
        <f t="shared" si="113"/>
        <v>0</v>
      </c>
      <c r="AZ84" s="48">
        <f t="shared" si="113"/>
        <v>0</v>
      </c>
      <c r="BA84" s="48">
        <f t="shared" si="113"/>
        <v>0</v>
      </c>
      <c r="BB84" s="48">
        <f t="shared" si="113"/>
        <v>0</v>
      </c>
      <c r="BC84" s="48">
        <f>BC30/BC55*100</f>
        <v>0</v>
      </c>
      <c r="BD84" s="48">
        <f>BD30/BD55*100</f>
        <v>0</v>
      </c>
      <c r="BE84" s="48">
        <f t="shared" si="113"/>
        <v>0</v>
      </c>
      <c r="BF84" s="48">
        <f>BF30/BF55*100</f>
        <v>0</v>
      </c>
      <c r="BG84" s="48">
        <f>BG30/BG55*100</f>
        <v>0</v>
      </c>
      <c r="BH84" s="48">
        <f>BH30/BH55*100</f>
        <v>0</v>
      </c>
      <c r="BI84" s="48">
        <f>BI30/BI55*100</f>
        <v>0</v>
      </c>
    </row>
    <row r="85" spans="1:61" ht="15.75" hidden="1">
      <c r="A85" s="85" t="s">
        <v>90</v>
      </c>
      <c r="B85" s="22">
        <f aca="true" t="shared" si="114" ref="B85:J85">B31/B55*100</f>
        <v>4.948380914560193</v>
      </c>
      <c r="C85" s="22">
        <f t="shared" si="114"/>
        <v>5.054134438717397</v>
      </c>
      <c r="D85" s="22">
        <f t="shared" si="114"/>
        <v>5.273215870088023</v>
      </c>
      <c r="E85" s="22">
        <f t="shared" si="114"/>
        <v>5.691465100404066</v>
      </c>
      <c r="F85" s="23">
        <f t="shared" si="114"/>
        <v>6.470389645615445</v>
      </c>
      <c r="G85" s="23">
        <f t="shared" si="114"/>
        <v>7.232128853153457</v>
      </c>
      <c r="H85" s="22">
        <f t="shared" si="114"/>
        <v>7.751942644139058</v>
      </c>
      <c r="I85" s="22">
        <f t="shared" si="114"/>
        <v>7.95762081983542</v>
      </c>
      <c r="J85" s="22">
        <f t="shared" si="114"/>
        <v>8.710491065066833</v>
      </c>
      <c r="K85" s="23">
        <f aca="true" t="shared" si="115" ref="K85:Q85">K31/K55*100</f>
        <v>9.592972325534891</v>
      </c>
      <c r="L85" s="22">
        <f t="shared" si="115"/>
        <v>10.783110090663156</v>
      </c>
      <c r="M85" s="22">
        <f t="shared" si="115"/>
        <v>9.603467463104993</v>
      </c>
      <c r="N85" s="22">
        <f t="shared" si="115"/>
        <v>9.389590404719474</v>
      </c>
      <c r="O85" s="22">
        <f t="shared" si="115"/>
        <v>8.257850130341119</v>
      </c>
      <c r="P85" s="22">
        <f t="shared" si="115"/>
        <v>7.627825044085765</v>
      </c>
      <c r="Q85" s="22">
        <f t="shared" si="115"/>
        <v>7.254998935186328</v>
      </c>
      <c r="R85" s="22">
        <f aca="true" t="shared" si="116" ref="R85:AT85">R31/R55*100</f>
        <v>9.135065800379486</v>
      </c>
      <c r="S85" s="22">
        <f t="shared" si="116"/>
        <v>8.88446124536709</v>
      </c>
      <c r="T85" s="22">
        <f t="shared" si="116"/>
        <v>8.854589692683176</v>
      </c>
      <c r="U85" s="22">
        <f t="shared" si="116"/>
        <v>8.758089797822624</v>
      </c>
      <c r="V85" s="22">
        <f t="shared" si="116"/>
        <v>8.804692594580908</v>
      </c>
      <c r="W85" s="22">
        <f t="shared" si="116"/>
        <v>8.765594294804432</v>
      </c>
      <c r="X85" s="22">
        <f t="shared" si="116"/>
        <v>8.68782362763895</v>
      </c>
      <c r="Y85" s="22">
        <f t="shared" si="116"/>
        <v>8.48529374636591</v>
      </c>
      <c r="Z85" s="22">
        <f t="shared" si="116"/>
        <v>8.444178284500477</v>
      </c>
      <c r="AA85" s="22">
        <f t="shared" si="116"/>
        <v>8.403668594265023</v>
      </c>
      <c r="AB85" s="22">
        <f t="shared" si="116"/>
        <v>8.316809889977792</v>
      </c>
      <c r="AC85" s="22">
        <f t="shared" si="116"/>
        <v>8.257850130341119</v>
      </c>
      <c r="AD85" s="22">
        <f t="shared" si="116"/>
        <v>8.142867374106652</v>
      </c>
      <c r="AE85" s="22">
        <f aca="true" t="shared" si="117" ref="AE85:AS85">AE31/AE55*100</f>
        <v>8.060781600034987</v>
      </c>
      <c r="AF85" s="22">
        <f t="shared" si="117"/>
        <v>8.039281953257511</v>
      </c>
      <c r="AG85" s="22">
        <f t="shared" si="117"/>
        <v>7.995380031197513</v>
      </c>
      <c r="AH85" s="22">
        <f t="shared" si="117"/>
        <v>7.977916279630317</v>
      </c>
      <c r="AI85" s="22">
        <f t="shared" si="117"/>
        <v>7.884983731724196</v>
      </c>
      <c r="AJ85" s="22">
        <f t="shared" si="117"/>
        <v>7.835086189821403</v>
      </c>
      <c r="AK85" s="22">
        <f t="shared" si="117"/>
        <v>7.844455513279007</v>
      </c>
      <c r="AL85" s="22">
        <f t="shared" si="117"/>
        <v>7.9261442211503175</v>
      </c>
      <c r="AM85" s="22">
        <f t="shared" si="117"/>
        <v>7.933878836875861</v>
      </c>
      <c r="AN85" s="22">
        <f t="shared" si="117"/>
        <v>7.899974841357885</v>
      </c>
      <c r="AO85" s="22">
        <f t="shared" si="117"/>
        <v>7.627825044085765</v>
      </c>
      <c r="AP85" s="22">
        <f t="shared" si="117"/>
        <v>7.748157523099941</v>
      </c>
      <c r="AQ85" s="22">
        <f t="shared" si="117"/>
        <v>7.575469791833739</v>
      </c>
      <c r="AR85" s="22">
        <f t="shared" si="117"/>
        <v>7.390275498744102</v>
      </c>
      <c r="AS85" s="22">
        <f t="shared" si="117"/>
        <v>7.441192085350398</v>
      </c>
      <c r="AT85" s="22">
        <f t="shared" si="116"/>
        <v>7.405547311612297</v>
      </c>
      <c r="AU85" s="23">
        <f>AU31/AU55*100</f>
        <v>7.426329617587944</v>
      </c>
      <c r="AV85" s="45">
        <v>7.462607552835765</v>
      </c>
      <c r="AW85" s="44">
        <v>7.286393064375946</v>
      </c>
      <c r="AX85" s="45">
        <f aca="true" t="shared" si="118" ref="AX85:BE85">AX31/AX55*100</f>
        <v>7.348377891221169</v>
      </c>
      <c r="AY85" s="45">
        <f t="shared" si="118"/>
        <v>7.352096049105566</v>
      </c>
      <c r="AZ85" s="45">
        <f t="shared" si="118"/>
        <v>7.30965446976613</v>
      </c>
      <c r="BA85" s="45">
        <f t="shared" si="118"/>
        <v>7.258014070343881</v>
      </c>
      <c r="BB85" s="45">
        <f t="shared" si="118"/>
        <v>7.198611039418281</v>
      </c>
      <c r="BC85" s="45">
        <f>BC31/BC55*100</f>
        <v>7.212324093185424</v>
      </c>
      <c r="BD85" s="45">
        <f>BD31/BD55*100</f>
        <v>7.030563675387694</v>
      </c>
      <c r="BE85" s="45">
        <f t="shared" si="118"/>
        <v>7.029120589606845</v>
      </c>
      <c r="BF85" s="45">
        <f>BF31/BF55*100</f>
        <v>7.256913035472019</v>
      </c>
      <c r="BG85" s="45">
        <f>BG31/BG55*100</f>
        <v>7.276018490302599</v>
      </c>
      <c r="BH85" s="45">
        <f>BH31/BH55*100</f>
        <v>7.227113077909199</v>
      </c>
      <c r="BI85" s="45">
        <f>BI31/BI55*100</f>
        <v>7.246586362295</v>
      </c>
    </row>
    <row r="86" spans="1:61" ht="15.75" hidden="1">
      <c r="A86" s="85"/>
      <c r="B86" s="9"/>
      <c r="C86" s="9"/>
      <c r="D86" s="9"/>
      <c r="E86" s="9"/>
      <c r="F86" s="10"/>
      <c r="G86" s="10"/>
      <c r="H86" s="9"/>
      <c r="I86" s="9"/>
      <c r="J86" s="9"/>
      <c r="K86" s="10"/>
      <c r="L86" s="9"/>
      <c r="M86" s="9"/>
      <c r="N86" s="9"/>
      <c r="O86" s="32"/>
      <c r="P86" s="32"/>
      <c r="Q86" s="57"/>
      <c r="R86" s="52"/>
      <c r="S86" s="52"/>
      <c r="T86" s="52"/>
      <c r="U86" s="52"/>
      <c r="V86" s="52"/>
      <c r="W86" s="52"/>
      <c r="X86" s="5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3"/>
      <c r="AV86" s="87"/>
      <c r="AW86" s="44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</row>
    <row r="87" spans="1:61" ht="15.75" hidden="1">
      <c r="A87" s="74" t="s">
        <v>37</v>
      </c>
      <c r="B87" s="32">
        <f aca="true" t="shared" si="119" ref="B87:J87">SUM(B89:B93)</f>
        <v>28.58328787995717</v>
      </c>
      <c r="C87" s="32">
        <f t="shared" si="119"/>
        <v>29.6180932124905</v>
      </c>
      <c r="D87" s="32">
        <f t="shared" si="119"/>
        <v>31.300221520465108</v>
      </c>
      <c r="E87" s="32">
        <f t="shared" si="119"/>
        <v>32.2431682093016</v>
      </c>
      <c r="F87" s="33">
        <f t="shared" si="119"/>
        <v>33.263378441263285</v>
      </c>
      <c r="G87" s="33">
        <f t="shared" si="119"/>
        <v>31.69969465652195</v>
      </c>
      <c r="H87" s="32">
        <f t="shared" si="119"/>
        <v>30.913954186710747</v>
      </c>
      <c r="I87" s="32">
        <f t="shared" si="119"/>
        <v>31.24576758595539</v>
      </c>
      <c r="J87" s="32">
        <f t="shared" si="119"/>
        <v>28.0433636389546</v>
      </c>
      <c r="K87" s="33">
        <f aca="true" t="shared" si="120" ref="K87:Q87">SUM(K89:K93)</f>
        <v>31.828229794854042</v>
      </c>
      <c r="L87" s="32">
        <f t="shared" si="120"/>
        <v>32.04737282024148</v>
      </c>
      <c r="M87" s="32">
        <f t="shared" si="120"/>
        <v>31.16959821075061</v>
      </c>
      <c r="N87" s="32">
        <f t="shared" si="120"/>
        <v>30.68260228215073</v>
      </c>
      <c r="O87" s="32">
        <f t="shared" si="120"/>
        <v>28.957919199932785</v>
      </c>
      <c r="P87" s="32">
        <f t="shared" si="120"/>
        <v>27.071639513620624</v>
      </c>
      <c r="Q87" s="32">
        <f t="shared" si="120"/>
        <v>28.504531556199336</v>
      </c>
      <c r="R87" s="32">
        <f aca="true" t="shared" si="121" ref="R87:AT87">SUM(R89:R93)</f>
        <v>30.115423094287756</v>
      </c>
      <c r="S87" s="32">
        <f t="shared" si="121"/>
        <v>29.6502092492036</v>
      </c>
      <c r="T87" s="32">
        <f t="shared" si="121"/>
        <v>29.882678834943167</v>
      </c>
      <c r="U87" s="32">
        <f t="shared" si="121"/>
        <v>29.534081806255287</v>
      </c>
      <c r="V87" s="32">
        <f t="shared" si="121"/>
        <v>29.604856800749374</v>
      </c>
      <c r="W87" s="32">
        <f t="shared" si="121"/>
        <v>29.752005883338516</v>
      </c>
      <c r="X87" s="32">
        <f t="shared" si="121"/>
        <v>29.812971725245255</v>
      </c>
      <c r="Y87" s="32">
        <f t="shared" si="121"/>
        <v>29.490906404033627</v>
      </c>
      <c r="Z87" s="32">
        <f t="shared" si="121"/>
        <v>29.468728231302887</v>
      </c>
      <c r="AA87" s="32">
        <f t="shared" si="121"/>
        <v>29.29689703649513</v>
      </c>
      <c r="AB87" s="32">
        <f t="shared" si="121"/>
        <v>29.111403300772945</v>
      </c>
      <c r="AC87" s="32">
        <f t="shared" si="121"/>
        <v>28.957919199932785</v>
      </c>
      <c r="AD87" s="32">
        <f t="shared" si="121"/>
        <v>28.912050503326896</v>
      </c>
      <c r="AE87" s="32">
        <f aca="true" t="shared" si="122" ref="AE87:AS87">SUM(AE89:AE93)</f>
        <v>28.667978687083963</v>
      </c>
      <c r="AF87" s="32">
        <f t="shared" si="122"/>
        <v>28.654780863975816</v>
      </c>
      <c r="AG87" s="32">
        <f t="shared" si="122"/>
        <v>28.477763502236698</v>
      </c>
      <c r="AH87" s="32">
        <f t="shared" si="122"/>
        <v>28.21516625464511</v>
      </c>
      <c r="AI87" s="32">
        <f t="shared" si="122"/>
        <v>27.86851206028559</v>
      </c>
      <c r="AJ87" s="32">
        <f t="shared" si="122"/>
        <v>27.972988858180106</v>
      </c>
      <c r="AK87" s="32">
        <f t="shared" si="122"/>
        <v>27.930617362336687</v>
      </c>
      <c r="AL87" s="32">
        <f t="shared" si="122"/>
        <v>28.17344685903152</v>
      </c>
      <c r="AM87" s="32">
        <f t="shared" si="122"/>
        <v>28.084882810324267</v>
      </c>
      <c r="AN87" s="32">
        <f t="shared" si="122"/>
        <v>28.055538503012173</v>
      </c>
      <c r="AO87" s="32">
        <f t="shared" si="122"/>
        <v>27.071639513620624</v>
      </c>
      <c r="AP87" s="32">
        <f t="shared" si="122"/>
        <v>27.71198280295568</v>
      </c>
      <c r="AQ87" s="32">
        <f t="shared" si="122"/>
        <v>27.039179417128363</v>
      </c>
      <c r="AR87" s="32">
        <f t="shared" si="122"/>
        <v>28.838480867667485</v>
      </c>
      <c r="AS87" s="32">
        <f t="shared" si="122"/>
        <v>28.875419730992615</v>
      </c>
      <c r="AT87" s="32">
        <f t="shared" si="121"/>
        <v>28.71878037402956</v>
      </c>
      <c r="AU87" s="33">
        <f>SUM(AU89:AU93)</f>
        <v>28.82349536711534</v>
      </c>
      <c r="AV87" s="33">
        <v>29.282230225029142</v>
      </c>
      <c r="AW87" s="106">
        <v>28.53908409012979</v>
      </c>
      <c r="AX87" s="87">
        <f aca="true" t="shared" si="123" ref="AX87:BE87">SUM(AX89:AX93)</f>
        <v>28.684467109050665</v>
      </c>
      <c r="AY87" s="87">
        <f t="shared" si="123"/>
        <v>28.659252265525254</v>
      </c>
      <c r="AZ87" s="87">
        <f t="shared" si="123"/>
        <v>28.59950908563103</v>
      </c>
      <c r="BA87" s="87">
        <f t="shared" si="123"/>
        <v>28.52868715191947</v>
      </c>
      <c r="BB87" s="87">
        <f t="shared" si="123"/>
        <v>28.42510051229865</v>
      </c>
      <c r="BC87" s="87">
        <f>SUM(BC89:BC93)</f>
        <v>28.432199962255034</v>
      </c>
      <c r="BD87" s="87">
        <f>SUM(BD89:BD93)</f>
        <v>28.155899258054855</v>
      </c>
      <c r="BE87" s="87">
        <f t="shared" si="123"/>
        <v>28.01035773709183</v>
      </c>
      <c r="BF87" s="87">
        <f>SUM(BF89:BF93)</f>
        <v>28.311589154070216</v>
      </c>
      <c r="BG87" s="87">
        <f>SUM(BG89:BG93)</f>
        <v>28.29636144264873</v>
      </c>
      <c r="BH87" s="87">
        <f>SUM(BH89:BH93)</f>
        <v>28.230175042676514</v>
      </c>
      <c r="BI87" s="87">
        <f>SUM(BI89:BI93)</f>
        <v>28.190606567217657</v>
      </c>
    </row>
    <row r="88" spans="1:61" ht="15.75" hidden="1">
      <c r="A88" s="74" t="s">
        <v>0</v>
      </c>
      <c r="B88" s="9"/>
      <c r="C88" s="9"/>
      <c r="D88" s="9"/>
      <c r="E88" s="9"/>
      <c r="F88" s="10"/>
      <c r="G88" s="10"/>
      <c r="H88" s="9"/>
      <c r="I88" s="9"/>
      <c r="J88" s="9"/>
      <c r="K88" s="10"/>
      <c r="L88" s="9"/>
      <c r="M88" s="9"/>
      <c r="N88" s="9"/>
      <c r="O88" s="9"/>
      <c r="P88" s="9"/>
      <c r="Q88" s="8"/>
      <c r="R88" s="2"/>
      <c r="S88" s="2"/>
      <c r="T88" s="2"/>
      <c r="U88" s="2"/>
      <c r="V88" s="2"/>
      <c r="W88" s="2"/>
      <c r="X88" s="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0"/>
      <c r="AV88" s="46"/>
      <c r="AW88" s="44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</row>
    <row r="89" spans="1:61" ht="18" hidden="1">
      <c r="A89" s="85" t="s">
        <v>21</v>
      </c>
      <c r="B89" s="22">
        <f aca="true" t="shared" si="124" ref="B89:J89">B35/B55*100</f>
        <v>17.529962573847293</v>
      </c>
      <c r="C89" s="22">
        <f t="shared" si="124"/>
        <v>16.780734978209544</v>
      </c>
      <c r="D89" s="22">
        <f t="shared" si="124"/>
        <v>16.25159062784562</v>
      </c>
      <c r="E89" s="22">
        <f t="shared" si="124"/>
        <v>16.050553635669978</v>
      </c>
      <c r="F89" s="23">
        <f t="shared" si="124"/>
        <v>16.080096463353186</v>
      </c>
      <c r="G89" s="23">
        <f t="shared" si="124"/>
        <v>14.402690868308285</v>
      </c>
      <c r="H89" s="22">
        <f t="shared" si="124"/>
        <v>14.283736462645798</v>
      </c>
      <c r="I89" s="22">
        <f t="shared" si="124"/>
        <v>13.963391635467925</v>
      </c>
      <c r="J89" s="22">
        <f t="shared" si="124"/>
        <v>4.930440761535611</v>
      </c>
      <c r="K89" s="23">
        <f aca="true" t="shared" si="125" ref="K89:Q89">K35/K55*100</f>
        <v>5.215061327602452</v>
      </c>
      <c r="L89" s="40">
        <f t="shared" si="125"/>
        <v>0</v>
      </c>
      <c r="M89" s="40">
        <f t="shared" si="125"/>
        <v>0</v>
      </c>
      <c r="N89" s="40">
        <f t="shared" si="125"/>
        <v>0</v>
      </c>
      <c r="O89" s="40">
        <f t="shared" si="125"/>
        <v>0</v>
      </c>
      <c r="P89" s="40">
        <f t="shared" si="125"/>
        <v>0</v>
      </c>
      <c r="Q89" s="40">
        <f t="shared" si="125"/>
        <v>0</v>
      </c>
      <c r="R89" s="40">
        <f aca="true" t="shared" si="126" ref="R89:AT89">R35/R55*100</f>
        <v>0</v>
      </c>
      <c r="S89" s="40">
        <f t="shared" si="126"/>
        <v>0</v>
      </c>
      <c r="T89" s="40">
        <f t="shared" si="126"/>
        <v>0</v>
      </c>
      <c r="U89" s="40">
        <f t="shared" si="126"/>
        <v>0</v>
      </c>
      <c r="V89" s="40">
        <f t="shared" si="126"/>
        <v>0</v>
      </c>
      <c r="W89" s="40">
        <f t="shared" si="126"/>
        <v>0</v>
      </c>
      <c r="X89" s="40">
        <f t="shared" si="126"/>
        <v>0</v>
      </c>
      <c r="Y89" s="40">
        <f t="shared" si="126"/>
        <v>0</v>
      </c>
      <c r="Z89" s="40">
        <f t="shared" si="126"/>
        <v>0</v>
      </c>
      <c r="AA89" s="40">
        <f t="shared" si="126"/>
        <v>0</v>
      </c>
      <c r="AB89" s="40">
        <f t="shared" si="126"/>
        <v>0</v>
      </c>
      <c r="AC89" s="40">
        <f t="shared" si="126"/>
        <v>0</v>
      </c>
      <c r="AD89" s="40">
        <f t="shared" si="126"/>
        <v>0</v>
      </c>
      <c r="AE89" s="40">
        <f aca="true" t="shared" si="127" ref="AE89:AS89">AE35/AE55*100</f>
        <v>0</v>
      </c>
      <c r="AF89" s="40">
        <f t="shared" si="127"/>
        <v>0</v>
      </c>
      <c r="AG89" s="40">
        <f t="shared" si="127"/>
        <v>0</v>
      </c>
      <c r="AH89" s="40">
        <f t="shared" si="127"/>
        <v>0</v>
      </c>
      <c r="AI89" s="40">
        <f t="shared" si="127"/>
        <v>0</v>
      </c>
      <c r="AJ89" s="40">
        <f t="shared" si="127"/>
        <v>0</v>
      </c>
      <c r="AK89" s="40">
        <f t="shared" si="127"/>
        <v>0</v>
      </c>
      <c r="AL89" s="40">
        <f t="shared" si="127"/>
        <v>0</v>
      </c>
      <c r="AM89" s="40">
        <f t="shared" si="127"/>
        <v>0</v>
      </c>
      <c r="AN89" s="40">
        <f t="shared" si="127"/>
        <v>0</v>
      </c>
      <c r="AO89" s="40">
        <f t="shared" si="127"/>
        <v>0</v>
      </c>
      <c r="AP89" s="40">
        <f t="shared" si="127"/>
        <v>0</v>
      </c>
      <c r="AQ89" s="40">
        <f t="shared" si="127"/>
        <v>0</v>
      </c>
      <c r="AR89" s="40">
        <f t="shared" si="127"/>
        <v>0</v>
      </c>
      <c r="AS89" s="40">
        <f t="shared" si="127"/>
        <v>0</v>
      </c>
      <c r="AT89" s="40">
        <f t="shared" si="126"/>
        <v>0</v>
      </c>
      <c r="AU89" s="39">
        <f>AU35/AU55*100</f>
        <v>0</v>
      </c>
      <c r="AV89" s="48">
        <v>0</v>
      </c>
      <c r="AW89" s="40">
        <v>0</v>
      </c>
      <c r="AX89" s="48">
        <f aca="true" t="shared" si="128" ref="AX89:BE89">AX35/AX55*100</f>
        <v>0</v>
      </c>
      <c r="AY89" s="48">
        <f t="shared" si="128"/>
        <v>0</v>
      </c>
      <c r="AZ89" s="48">
        <f t="shared" si="128"/>
        <v>0</v>
      </c>
      <c r="BA89" s="48">
        <f t="shared" si="128"/>
        <v>0</v>
      </c>
      <c r="BB89" s="48">
        <f t="shared" si="128"/>
        <v>0</v>
      </c>
      <c r="BC89" s="48">
        <f>BC35/BC55*100</f>
        <v>0</v>
      </c>
      <c r="BD89" s="48">
        <f>BD35/BD55*100</f>
        <v>0</v>
      </c>
      <c r="BE89" s="48">
        <f t="shared" si="128"/>
        <v>0</v>
      </c>
      <c r="BF89" s="48">
        <f>BF35/BF55*100</f>
        <v>0</v>
      </c>
      <c r="BG89" s="48">
        <f>BG35/BG55*100</f>
        <v>0</v>
      </c>
      <c r="BH89" s="48">
        <f>BH35/BH55*100</f>
        <v>0</v>
      </c>
      <c r="BI89" s="48">
        <f>BI35/BI55*100</f>
        <v>0</v>
      </c>
    </row>
    <row r="90" spans="1:61" ht="18" hidden="1">
      <c r="A90" s="85" t="s">
        <v>22</v>
      </c>
      <c r="B90" s="22">
        <f aca="true" t="shared" si="129" ref="B90:J90">B36/B55*100</f>
        <v>0.8055561964554209</v>
      </c>
      <c r="C90" s="22">
        <f t="shared" si="129"/>
        <v>0.7511501998079628</v>
      </c>
      <c r="D90" s="22">
        <f t="shared" si="129"/>
        <v>0.6883916271685073</v>
      </c>
      <c r="E90" s="22">
        <f t="shared" si="129"/>
        <v>0.6565850893843799</v>
      </c>
      <c r="F90" s="23">
        <f t="shared" si="129"/>
        <v>0.6426658799452897</v>
      </c>
      <c r="G90" s="23">
        <f t="shared" si="129"/>
        <v>0.6126864673462796</v>
      </c>
      <c r="H90" s="22">
        <f t="shared" si="129"/>
        <v>0.5831721922444769</v>
      </c>
      <c r="I90" s="22">
        <f t="shared" si="129"/>
        <v>0.5849006472492322</v>
      </c>
      <c r="J90" s="40">
        <f t="shared" si="129"/>
        <v>0</v>
      </c>
      <c r="K90" s="39">
        <f aca="true" t="shared" si="130" ref="K90:Q90">K36/K55*100</f>
        <v>0</v>
      </c>
      <c r="L90" s="40">
        <f t="shared" si="130"/>
        <v>0</v>
      </c>
      <c r="M90" s="40">
        <f t="shared" si="130"/>
        <v>0</v>
      </c>
      <c r="N90" s="40">
        <f t="shared" si="130"/>
        <v>0</v>
      </c>
      <c r="O90" s="40">
        <f t="shared" si="130"/>
        <v>0</v>
      </c>
      <c r="P90" s="40">
        <f t="shared" si="130"/>
        <v>0</v>
      </c>
      <c r="Q90" s="40">
        <f t="shared" si="130"/>
        <v>0</v>
      </c>
      <c r="R90" s="40">
        <f aca="true" t="shared" si="131" ref="R90:AT90">R36/R55*100</f>
        <v>0</v>
      </c>
      <c r="S90" s="40">
        <f t="shared" si="131"/>
        <v>0</v>
      </c>
      <c r="T90" s="40">
        <f t="shared" si="131"/>
        <v>0</v>
      </c>
      <c r="U90" s="40">
        <f t="shared" si="131"/>
        <v>0</v>
      </c>
      <c r="V90" s="40">
        <f t="shared" si="131"/>
        <v>0</v>
      </c>
      <c r="W90" s="40">
        <f t="shared" si="131"/>
        <v>0</v>
      </c>
      <c r="X90" s="40">
        <f t="shared" si="131"/>
        <v>0</v>
      </c>
      <c r="Y90" s="40">
        <f t="shared" si="131"/>
        <v>0</v>
      </c>
      <c r="Z90" s="40">
        <f t="shared" si="131"/>
        <v>0</v>
      </c>
      <c r="AA90" s="40">
        <f t="shared" si="131"/>
        <v>0</v>
      </c>
      <c r="AB90" s="40">
        <f t="shared" si="131"/>
        <v>0</v>
      </c>
      <c r="AC90" s="40">
        <f t="shared" si="131"/>
        <v>0</v>
      </c>
      <c r="AD90" s="40">
        <f t="shared" si="131"/>
        <v>0</v>
      </c>
      <c r="AE90" s="40">
        <f aca="true" t="shared" si="132" ref="AE90:AS90">AE36/AE55*100</f>
        <v>0</v>
      </c>
      <c r="AF90" s="40">
        <f t="shared" si="132"/>
        <v>0</v>
      </c>
      <c r="AG90" s="40">
        <f t="shared" si="132"/>
        <v>0</v>
      </c>
      <c r="AH90" s="40">
        <f t="shared" si="132"/>
        <v>0</v>
      </c>
      <c r="AI90" s="40">
        <f t="shared" si="132"/>
        <v>0</v>
      </c>
      <c r="AJ90" s="40">
        <f t="shared" si="132"/>
        <v>0</v>
      </c>
      <c r="AK90" s="40">
        <f t="shared" si="132"/>
        <v>0</v>
      </c>
      <c r="AL90" s="40">
        <f t="shared" si="132"/>
        <v>0</v>
      </c>
      <c r="AM90" s="40">
        <f t="shared" si="132"/>
        <v>0</v>
      </c>
      <c r="AN90" s="40">
        <f t="shared" si="132"/>
        <v>0</v>
      </c>
      <c r="AO90" s="40">
        <f t="shared" si="132"/>
        <v>0</v>
      </c>
      <c r="AP90" s="40">
        <f t="shared" si="132"/>
        <v>0</v>
      </c>
      <c r="AQ90" s="40">
        <f t="shared" si="132"/>
        <v>0</v>
      </c>
      <c r="AR90" s="40">
        <f t="shared" si="132"/>
        <v>0</v>
      </c>
      <c r="AS90" s="40">
        <f t="shared" si="132"/>
        <v>0</v>
      </c>
      <c r="AT90" s="40">
        <f t="shared" si="131"/>
        <v>0</v>
      </c>
      <c r="AU90" s="39">
        <f>AU36/AU55*100</f>
        <v>0</v>
      </c>
      <c r="AV90" s="48">
        <v>0</v>
      </c>
      <c r="AW90" s="40">
        <v>0</v>
      </c>
      <c r="AX90" s="48">
        <f aca="true" t="shared" si="133" ref="AX90:BE90">AX36/AX55*100</f>
        <v>0</v>
      </c>
      <c r="AY90" s="48">
        <f t="shared" si="133"/>
        <v>0</v>
      </c>
      <c r="AZ90" s="48">
        <f t="shared" si="133"/>
        <v>0</v>
      </c>
      <c r="BA90" s="48">
        <f t="shared" si="133"/>
        <v>0</v>
      </c>
      <c r="BB90" s="48">
        <f t="shared" si="133"/>
        <v>0</v>
      </c>
      <c r="BC90" s="48">
        <f>BC36/BC55*100</f>
        <v>0</v>
      </c>
      <c r="BD90" s="48">
        <f>BD36/BD55*100</f>
        <v>0</v>
      </c>
      <c r="BE90" s="48">
        <f t="shared" si="133"/>
        <v>0</v>
      </c>
      <c r="BF90" s="48">
        <f>BF36/BF55*100</f>
        <v>0</v>
      </c>
      <c r="BG90" s="48">
        <f>BG36/BG55*100</f>
        <v>0</v>
      </c>
      <c r="BH90" s="48">
        <f>BH36/BH55*100</f>
        <v>0</v>
      </c>
      <c r="BI90" s="48">
        <f>BI36/BI55*100</f>
        <v>0</v>
      </c>
    </row>
    <row r="91" spans="1:61" ht="18" hidden="1">
      <c r="A91" s="85" t="s">
        <v>23</v>
      </c>
      <c r="B91" s="22">
        <f aca="true" t="shared" si="134" ref="B91:J91">B37/B55*100</f>
        <v>0.6591771929260263</v>
      </c>
      <c r="C91" s="22">
        <f t="shared" si="134"/>
        <v>0.6311845195134778</v>
      </c>
      <c r="D91" s="22">
        <f t="shared" si="134"/>
        <v>0.6062772887529478</v>
      </c>
      <c r="E91" s="22">
        <f t="shared" si="134"/>
        <v>0.6011436629221638</v>
      </c>
      <c r="F91" s="23">
        <f t="shared" si="134"/>
        <v>0.5910372895648867</v>
      </c>
      <c r="G91" s="23">
        <f t="shared" si="134"/>
        <v>0.5897652775242024</v>
      </c>
      <c r="H91" s="22">
        <f t="shared" si="134"/>
        <v>0.5889675218491112</v>
      </c>
      <c r="I91" s="22">
        <f t="shared" si="134"/>
        <v>0.590410996820962</v>
      </c>
      <c r="J91" s="40">
        <f t="shared" si="134"/>
        <v>0</v>
      </c>
      <c r="K91" s="39">
        <f aca="true" t="shared" si="135" ref="K91:Q91">K37/K55*100</f>
        <v>0</v>
      </c>
      <c r="L91" s="40">
        <f t="shared" si="135"/>
        <v>0</v>
      </c>
      <c r="M91" s="40">
        <f t="shared" si="135"/>
        <v>0</v>
      </c>
      <c r="N91" s="40">
        <f t="shared" si="135"/>
        <v>0</v>
      </c>
      <c r="O91" s="40">
        <f t="shared" si="135"/>
        <v>0</v>
      </c>
      <c r="P91" s="40">
        <f t="shared" si="135"/>
        <v>0</v>
      </c>
      <c r="Q91" s="40">
        <f t="shared" si="135"/>
        <v>0</v>
      </c>
      <c r="R91" s="40">
        <f aca="true" t="shared" si="136" ref="R91:AT91">R37/R55*100</f>
        <v>0</v>
      </c>
      <c r="S91" s="40">
        <f t="shared" si="136"/>
        <v>0</v>
      </c>
      <c r="T91" s="40">
        <f t="shared" si="136"/>
        <v>0</v>
      </c>
      <c r="U91" s="40">
        <f t="shared" si="136"/>
        <v>0</v>
      </c>
      <c r="V91" s="40">
        <f t="shared" si="136"/>
        <v>0</v>
      </c>
      <c r="W91" s="40">
        <f t="shared" si="136"/>
        <v>0</v>
      </c>
      <c r="X91" s="40">
        <f t="shared" si="136"/>
        <v>0</v>
      </c>
      <c r="Y91" s="40">
        <f t="shared" si="136"/>
        <v>0</v>
      </c>
      <c r="Z91" s="40">
        <f t="shared" si="136"/>
        <v>0</v>
      </c>
      <c r="AA91" s="40">
        <f t="shared" si="136"/>
        <v>0</v>
      </c>
      <c r="AB91" s="40">
        <f t="shared" si="136"/>
        <v>0</v>
      </c>
      <c r="AC91" s="40">
        <f t="shared" si="136"/>
        <v>0</v>
      </c>
      <c r="AD91" s="40">
        <f t="shared" si="136"/>
        <v>0</v>
      </c>
      <c r="AE91" s="40">
        <f aca="true" t="shared" si="137" ref="AE91:AS91">AE37/AE55*100</f>
        <v>0</v>
      </c>
      <c r="AF91" s="40">
        <f t="shared" si="137"/>
        <v>0</v>
      </c>
      <c r="AG91" s="40">
        <f t="shared" si="137"/>
        <v>0</v>
      </c>
      <c r="AH91" s="40">
        <f t="shared" si="137"/>
        <v>0</v>
      </c>
      <c r="AI91" s="40">
        <f t="shared" si="137"/>
        <v>0</v>
      </c>
      <c r="AJ91" s="40">
        <f t="shared" si="137"/>
        <v>0</v>
      </c>
      <c r="AK91" s="40">
        <f t="shared" si="137"/>
        <v>0</v>
      </c>
      <c r="AL91" s="40">
        <f t="shared" si="137"/>
        <v>0</v>
      </c>
      <c r="AM91" s="40">
        <f t="shared" si="137"/>
        <v>0</v>
      </c>
      <c r="AN91" s="40">
        <f t="shared" si="137"/>
        <v>0</v>
      </c>
      <c r="AO91" s="40">
        <f t="shared" si="137"/>
        <v>0</v>
      </c>
      <c r="AP91" s="40">
        <f t="shared" si="137"/>
        <v>0</v>
      </c>
      <c r="AQ91" s="40">
        <f t="shared" si="137"/>
        <v>0</v>
      </c>
      <c r="AR91" s="40">
        <f t="shared" si="137"/>
        <v>0</v>
      </c>
      <c r="AS91" s="40">
        <f t="shared" si="137"/>
        <v>0</v>
      </c>
      <c r="AT91" s="40">
        <f t="shared" si="136"/>
        <v>0</v>
      </c>
      <c r="AU91" s="39">
        <f>AU37/AU55*100</f>
        <v>0</v>
      </c>
      <c r="AV91" s="48">
        <v>0</v>
      </c>
      <c r="AW91" s="40">
        <v>0</v>
      </c>
      <c r="AX91" s="48">
        <f aca="true" t="shared" si="138" ref="AX91:BE91">AX37/AX55*100</f>
        <v>0</v>
      </c>
      <c r="AY91" s="48">
        <f t="shared" si="138"/>
        <v>0</v>
      </c>
      <c r="AZ91" s="48">
        <f t="shared" si="138"/>
        <v>0</v>
      </c>
      <c r="BA91" s="48">
        <f t="shared" si="138"/>
        <v>0</v>
      </c>
      <c r="BB91" s="48">
        <f t="shared" si="138"/>
        <v>0</v>
      </c>
      <c r="BC91" s="48">
        <f>BC37/BC55*100</f>
        <v>0</v>
      </c>
      <c r="BD91" s="48">
        <f>BD37/BD55*100</f>
        <v>0</v>
      </c>
      <c r="BE91" s="48">
        <f t="shared" si="138"/>
        <v>0</v>
      </c>
      <c r="BF91" s="48">
        <f>BF37/BF55*100</f>
        <v>0</v>
      </c>
      <c r="BG91" s="48">
        <f>BG37/BG55*100</f>
        <v>0</v>
      </c>
      <c r="BH91" s="48">
        <f>BH37/BH55*100</f>
        <v>0</v>
      </c>
      <c r="BI91" s="48">
        <f>BI37/BI55*100</f>
        <v>0</v>
      </c>
    </row>
    <row r="92" spans="1:61" ht="15.75" hidden="1">
      <c r="A92" s="85" t="s">
        <v>85</v>
      </c>
      <c r="B92" s="22">
        <f aca="true" t="shared" si="139" ref="B92:J92">B38/B55*100</f>
        <v>1.1729755649696483</v>
      </c>
      <c r="C92" s="22">
        <f t="shared" si="139"/>
        <v>1.52551516816017</v>
      </c>
      <c r="D92" s="22">
        <f t="shared" si="139"/>
        <v>1.8106014616264678</v>
      </c>
      <c r="E92" s="22">
        <f t="shared" si="139"/>
        <v>1.8747804414556164</v>
      </c>
      <c r="F92" s="23">
        <f t="shared" si="139"/>
        <v>1.8445852487170789</v>
      </c>
      <c r="G92" s="23">
        <f t="shared" si="139"/>
        <v>1.8438987294479199</v>
      </c>
      <c r="H92" s="22">
        <f t="shared" si="139"/>
        <v>1.8376225741612708</v>
      </c>
      <c r="I92" s="22">
        <f t="shared" si="139"/>
        <v>1.862619331913483</v>
      </c>
      <c r="J92" s="22">
        <f t="shared" si="139"/>
        <v>0.22928720038760797</v>
      </c>
      <c r="K92" s="23">
        <f aca="true" t="shared" si="140" ref="K92:BI92">K38/K55*100</f>
        <v>0.2475618703319007</v>
      </c>
      <c r="L92" s="22">
        <f t="shared" si="140"/>
        <v>0.2720550789129426</v>
      </c>
      <c r="M92" s="22">
        <f t="shared" si="140"/>
        <v>0.24086391477048807</v>
      </c>
      <c r="N92" s="22">
        <f t="shared" si="140"/>
        <v>0.23938269904679807</v>
      </c>
      <c r="O92" s="22">
        <f t="shared" si="140"/>
        <v>0.21373267864856685</v>
      </c>
      <c r="P92" s="22">
        <f t="shared" si="140"/>
        <v>0.19878021707118373</v>
      </c>
      <c r="Q92" s="22">
        <f t="shared" si="140"/>
        <v>0.192442022121653</v>
      </c>
      <c r="R92" s="22">
        <f t="shared" si="140"/>
        <v>0.23487822130830474</v>
      </c>
      <c r="S92" s="22">
        <f t="shared" si="140"/>
        <v>0.22845832434177896</v>
      </c>
      <c r="T92" s="22">
        <f t="shared" si="140"/>
        <v>0.2274470455893973</v>
      </c>
      <c r="U92" s="22">
        <f t="shared" si="140"/>
        <v>0.22496826150707486</v>
      </c>
      <c r="V92" s="22">
        <f t="shared" si="140"/>
        <v>0.22616534333771388</v>
      </c>
      <c r="W92" s="22">
        <f t="shared" si="140"/>
        <v>0.22516102884315561</v>
      </c>
      <c r="X92" s="22">
        <f t="shared" si="140"/>
        <v>0.22508807578901524</v>
      </c>
      <c r="Y92" s="22">
        <f t="shared" si="140"/>
        <v>0.21986389342623197</v>
      </c>
      <c r="Z92" s="22">
        <f t="shared" si="140"/>
        <v>0.2187985436816078</v>
      </c>
      <c r="AA92" s="22">
        <f t="shared" si="140"/>
        <v>0.2175068051341474</v>
      </c>
      <c r="AB92" s="22">
        <f t="shared" si="140"/>
        <v>0.2152586965782603</v>
      </c>
      <c r="AC92" s="22">
        <f t="shared" si="140"/>
        <v>0.21373267864856685</v>
      </c>
      <c r="AD92" s="22">
        <f t="shared" si="140"/>
        <v>0.21249715962616975</v>
      </c>
      <c r="AE92" s="22">
        <f t="shared" si="140"/>
        <v>0.21035504026764856</v>
      </c>
      <c r="AF92" s="22">
        <f t="shared" si="140"/>
        <v>0.20978854225256438</v>
      </c>
      <c r="AG92" s="22">
        <f t="shared" si="140"/>
        <v>0.2086429025941219</v>
      </c>
      <c r="AH92" s="22">
        <f t="shared" si="140"/>
        <v>0.20818717843805365</v>
      </c>
      <c r="AI92" s="22">
        <f t="shared" si="140"/>
        <v>0.20578942464358538</v>
      </c>
      <c r="AJ92" s="22">
        <f t="shared" si="140"/>
        <v>0.2068417344273058</v>
      </c>
      <c r="AK92" s="22">
        <f t="shared" si="140"/>
        <v>0.20660998850830273</v>
      </c>
      <c r="AL92" s="22">
        <f t="shared" si="140"/>
        <v>0.206554379487162</v>
      </c>
      <c r="AM92" s="22">
        <f t="shared" si="140"/>
        <v>0.2067559426567417</v>
      </c>
      <c r="AN92" s="22">
        <f t="shared" si="140"/>
        <v>0.20587240854974626</v>
      </c>
      <c r="AO92" s="22">
        <f t="shared" si="140"/>
        <v>0.19878021707118373</v>
      </c>
      <c r="AP92" s="22">
        <f t="shared" si="140"/>
        <v>0.2037109055490569</v>
      </c>
      <c r="AQ92" s="22">
        <f t="shared" si="140"/>
        <v>0.1992116850992535</v>
      </c>
      <c r="AR92" s="22">
        <f t="shared" si="140"/>
        <v>0.19434164162856052</v>
      </c>
      <c r="AS92" s="22">
        <f t="shared" si="140"/>
        <v>0.19568059212220207</v>
      </c>
      <c r="AT92" s="22">
        <f t="shared" si="140"/>
        <v>0.1947432435964376</v>
      </c>
      <c r="AU92" s="22">
        <f t="shared" si="140"/>
        <v>0.195289754678578</v>
      </c>
      <c r="AV92" s="22">
        <f t="shared" si="140"/>
        <v>0.19449405386682972</v>
      </c>
      <c r="AW92" s="22">
        <f t="shared" si="140"/>
        <v>0.1949244622710162</v>
      </c>
      <c r="AX92" s="22">
        <f t="shared" si="140"/>
        <v>0.1949189398005516</v>
      </c>
      <c r="AY92" s="22">
        <f t="shared" si="140"/>
        <v>0.19501756556579752</v>
      </c>
      <c r="AZ92" s="22">
        <f t="shared" si="140"/>
        <v>0.1938917840980008</v>
      </c>
      <c r="BA92" s="22">
        <f t="shared" si="140"/>
        <v>0.1925219999013706</v>
      </c>
      <c r="BB92" s="22">
        <f t="shared" si="140"/>
        <v>0.19253677076514164</v>
      </c>
      <c r="BC92" s="22">
        <f t="shared" si="140"/>
        <v>0.19294178647792556</v>
      </c>
      <c r="BD92" s="22">
        <f t="shared" si="140"/>
        <v>0.1880793899372594</v>
      </c>
      <c r="BE92" s="22">
        <f t="shared" si="140"/>
        <v>0.1880407849681814</v>
      </c>
      <c r="BF92" s="22">
        <f t="shared" si="140"/>
        <v>0.19413461559525072</v>
      </c>
      <c r="BG92" s="22">
        <f t="shared" si="140"/>
        <v>0.19464571860987645</v>
      </c>
      <c r="BH92" s="22">
        <f t="shared" si="140"/>
        <v>0.19511686662103103</v>
      </c>
      <c r="BI92" s="22">
        <f t="shared" si="140"/>
        <v>0.19568310673955908</v>
      </c>
    </row>
    <row r="93" spans="1:61" ht="15.75" hidden="1">
      <c r="A93" s="85" t="s">
        <v>86</v>
      </c>
      <c r="B93" s="22">
        <f aca="true" t="shared" si="141" ref="B93:J93">B39/B55*100</f>
        <v>8.41561635175878</v>
      </c>
      <c r="C93" s="22">
        <f t="shared" si="141"/>
        <v>9.929508346799347</v>
      </c>
      <c r="D93" s="22">
        <f t="shared" si="141"/>
        <v>11.943360515071564</v>
      </c>
      <c r="E93" s="22">
        <f t="shared" si="141"/>
        <v>13.060105379869464</v>
      </c>
      <c r="F93" s="23">
        <f t="shared" si="141"/>
        <v>14.104993559682846</v>
      </c>
      <c r="G93" s="23">
        <f t="shared" si="141"/>
        <v>14.250653313895265</v>
      </c>
      <c r="H93" s="22">
        <f t="shared" si="141"/>
        <v>13.620455435810088</v>
      </c>
      <c r="I93" s="22">
        <f t="shared" si="141"/>
        <v>14.24444497450379</v>
      </c>
      <c r="J93" s="22">
        <f t="shared" si="141"/>
        <v>22.88363567703138</v>
      </c>
      <c r="K93" s="23">
        <f aca="true" t="shared" si="142" ref="K93:Q93">K39/K55*100</f>
        <v>26.36560659691969</v>
      </c>
      <c r="L93" s="22">
        <f t="shared" si="142"/>
        <v>31.775317741328536</v>
      </c>
      <c r="M93" s="22">
        <f t="shared" si="142"/>
        <v>30.92873429598012</v>
      </c>
      <c r="N93" s="22">
        <f t="shared" si="142"/>
        <v>30.443219583103932</v>
      </c>
      <c r="O93" s="22">
        <f t="shared" si="142"/>
        <v>28.74418652128422</v>
      </c>
      <c r="P93" s="22">
        <f t="shared" si="142"/>
        <v>26.87285929654944</v>
      </c>
      <c r="Q93" s="22">
        <f t="shared" si="142"/>
        <v>28.312089534077682</v>
      </c>
      <c r="R93" s="22">
        <f aca="true" t="shared" si="143" ref="R93:AT93">R39/R55*100</f>
        <v>29.880544872979453</v>
      </c>
      <c r="S93" s="22">
        <f t="shared" si="143"/>
        <v>29.42175092486182</v>
      </c>
      <c r="T93" s="22">
        <f t="shared" si="143"/>
        <v>29.65523178935377</v>
      </c>
      <c r="U93" s="22">
        <f t="shared" si="143"/>
        <v>29.30911354474821</v>
      </c>
      <c r="V93" s="22">
        <f t="shared" si="143"/>
        <v>29.37869145741166</v>
      </c>
      <c r="W93" s="22">
        <f t="shared" si="143"/>
        <v>29.52684485449536</v>
      </c>
      <c r="X93" s="22">
        <f t="shared" si="143"/>
        <v>29.58788364945624</v>
      </c>
      <c r="Y93" s="22">
        <f t="shared" si="143"/>
        <v>29.271042510607394</v>
      </c>
      <c r="Z93" s="22">
        <f t="shared" si="143"/>
        <v>29.24992968762128</v>
      </c>
      <c r="AA93" s="22">
        <f t="shared" si="143"/>
        <v>29.079390231360986</v>
      </c>
      <c r="AB93" s="22">
        <f t="shared" si="143"/>
        <v>28.896144604194685</v>
      </c>
      <c r="AC93" s="22">
        <f t="shared" si="143"/>
        <v>28.74418652128422</v>
      </c>
      <c r="AD93" s="22">
        <f t="shared" si="143"/>
        <v>28.699553343700725</v>
      </c>
      <c r="AE93" s="22">
        <f aca="true" t="shared" si="144" ref="AE93:AS93">AE39/AE55*100</f>
        <v>28.457623646816316</v>
      </c>
      <c r="AF93" s="22">
        <f t="shared" si="144"/>
        <v>28.44499232172325</v>
      </c>
      <c r="AG93" s="22">
        <f t="shared" si="144"/>
        <v>28.269120599642577</v>
      </c>
      <c r="AH93" s="22">
        <f t="shared" si="144"/>
        <v>28.006979076207056</v>
      </c>
      <c r="AI93" s="22">
        <f t="shared" si="144"/>
        <v>27.662722635642005</v>
      </c>
      <c r="AJ93" s="22">
        <f t="shared" si="144"/>
        <v>27.7661471237528</v>
      </c>
      <c r="AK93" s="22">
        <f t="shared" si="144"/>
        <v>27.724007373828385</v>
      </c>
      <c r="AL93" s="22">
        <f t="shared" si="144"/>
        <v>27.96689247954436</v>
      </c>
      <c r="AM93" s="22">
        <f t="shared" si="144"/>
        <v>27.878126867667525</v>
      </c>
      <c r="AN93" s="22">
        <f t="shared" si="144"/>
        <v>27.849666094462428</v>
      </c>
      <c r="AO93" s="22">
        <f t="shared" si="144"/>
        <v>26.87285929654944</v>
      </c>
      <c r="AP93" s="22">
        <f t="shared" si="144"/>
        <v>27.508271897406626</v>
      </c>
      <c r="AQ93" s="22">
        <f t="shared" si="144"/>
        <v>26.83996773202911</v>
      </c>
      <c r="AR93" s="22">
        <f t="shared" si="144"/>
        <v>28.644139226038924</v>
      </c>
      <c r="AS93" s="22">
        <f t="shared" si="144"/>
        <v>28.679739138870413</v>
      </c>
      <c r="AT93" s="22">
        <f t="shared" si="143"/>
        <v>28.524037130433122</v>
      </c>
      <c r="AU93" s="23">
        <f>AU39/AU55*100</f>
        <v>28.628205612436762</v>
      </c>
      <c r="AV93" s="45">
        <v>29.084281293458258</v>
      </c>
      <c r="AW93" s="44">
        <v>28.34580932499081</v>
      </c>
      <c r="AX93" s="45">
        <f aca="true" t="shared" si="145" ref="AX93:BE93">AX39/AX55*100</f>
        <v>28.489548169250114</v>
      </c>
      <c r="AY93" s="45">
        <f t="shared" si="145"/>
        <v>28.464234699959455</v>
      </c>
      <c r="AZ93" s="45">
        <f t="shared" si="145"/>
        <v>28.40561730153303</v>
      </c>
      <c r="BA93" s="45">
        <f t="shared" si="145"/>
        <v>28.3361651520181</v>
      </c>
      <c r="BB93" s="45">
        <f t="shared" si="145"/>
        <v>28.232563741533507</v>
      </c>
      <c r="BC93" s="45">
        <f>BC39/BC55*100</f>
        <v>28.23925817577711</v>
      </c>
      <c r="BD93" s="45">
        <f>BD39/BD55*100</f>
        <v>27.967819868117598</v>
      </c>
      <c r="BE93" s="45">
        <f t="shared" si="145"/>
        <v>27.82231695212365</v>
      </c>
      <c r="BF93" s="45">
        <f>BF39/BF55*100</f>
        <v>28.117454538474966</v>
      </c>
      <c r="BG93" s="45">
        <f>BG39/BG55*100</f>
        <v>28.101715724038854</v>
      </c>
      <c r="BH93" s="45">
        <f>BH39/BH55*100</f>
        <v>28.035058176055482</v>
      </c>
      <c r="BI93" s="45">
        <f>BI39/BI55*100</f>
        <v>27.9949234604781</v>
      </c>
    </row>
    <row r="94" spans="1:61" ht="15.75" hidden="1">
      <c r="A94" s="85"/>
      <c r="B94" s="34"/>
      <c r="C94" s="34"/>
      <c r="D94" s="34"/>
      <c r="E94" s="34"/>
      <c r="F94" s="35"/>
      <c r="G94" s="35"/>
      <c r="H94" s="34"/>
      <c r="I94" s="34"/>
      <c r="J94" s="22"/>
      <c r="K94" s="22"/>
      <c r="L94" s="34"/>
      <c r="M94" s="22"/>
      <c r="N94" s="22"/>
      <c r="O94" s="9"/>
      <c r="P94" s="9"/>
      <c r="Q94" s="8"/>
      <c r="R94" s="2"/>
      <c r="S94" s="2"/>
      <c r="T94" s="2"/>
      <c r="U94" s="2"/>
      <c r="V94" s="2"/>
      <c r="W94" s="2"/>
      <c r="X94" s="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10"/>
      <c r="AV94" s="46"/>
      <c r="AW94" s="44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</row>
    <row r="95" spans="1:61" ht="15.75" hidden="1">
      <c r="A95" s="72" t="s">
        <v>6</v>
      </c>
      <c r="B95" s="32">
        <f aca="true" t="shared" si="146" ref="B95:Q95">B68+B75+B82+B87</f>
        <v>99.95624200919417</v>
      </c>
      <c r="C95" s="33">
        <f t="shared" si="146"/>
        <v>99.95703649768683</v>
      </c>
      <c r="D95" s="33">
        <f t="shared" si="146"/>
        <v>99.95903038828831</v>
      </c>
      <c r="E95" s="33">
        <f t="shared" si="146"/>
        <v>99.96015104598872</v>
      </c>
      <c r="F95" s="33">
        <f t="shared" si="146"/>
        <v>99.96135488332874</v>
      </c>
      <c r="G95" s="36">
        <f t="shared" si="146"/>
        <v>99.9617308635662</v>
      </c>
      <c r="H95" s="37">
        <f t="shared" si="146"/>
        <v>99.96294125195323</v>
      </c>
      <c r="I95" s="37">
        <f t="shared" si="146"/>
        <v>99.9698078763049</v>
      </c>
      <c r="J95" s="37">
        <f t="shared" si="146"/>
        <v>100</v>
      </c>
      <c r="K95" s="37">
        <f t="shared" si="146"/>
        <v>100.00000266020976</v>
      </c>
      <c r="L95" s="32">
        <f t="shared" si="146"/>
        <v>100.00000000000001</v>
      </c>
      <c r="M95" s="37">
        <f t="shared" si="146"/>
        <v>99.99999999999999</v>
      </c>
      <c r="N95" s="37">
        <f t="shared" si="146"/>
        <v>99.99999999999999</v>
      </c>
      <c r="O95" s="37">
        <f t="shared" si="146"/>
        <v>99.99999999999999</v>
      </c>
      <c r="P95" s="37">
        <f t="shared" si="146"/>
        <v>100</v>
      </c>
      <c r="Q95" s="37">
        <f t="shared" si="146"/>
        <v>99.99999999999999</v>
      </c>
      <c r="R95" s="36">
        <f>R68+R75+R82+R87</f>
        <v>100</v>
      </c>
      <c r="S95" s="59">
        <f>S68+S75+S82+S87</f>
        <v>100.00000000000001</v>
      </c>
      <c r="T95" s="59">
        <f>T68+T75+T82+T87</f>
        <v>100</v>
      </c>
      <c r="U95" s="59">
        <f>U68+U75+U82+U87</f>
        <v>99.99999999999999</v>
      </c>
      <c r="V95" s="59">
        <f>V68+V75+V82+V87</f>
        <v>100</v>
      </c>
      <c r="W95" s="59">
        <f>W68+W75+W82+W87</f>
        <v>100.00000000000001</v>
      </c>
      <c r="X95" s="59">
        <f>X68+X75+X82+X87</f>
        <v>100</v>
      </c>
      <c r="Y95" s="37">
        <f aca="true" t="shared" si="147" ref="Y95:AS95">Y68+Y75+Y82+Y87</f>
        <v>100</v>
      </c>
      <c r="Z95" s="37">
        <f t="shared" si="147"/>
        <v>100</v>
      </c>
      <c r="AA95" s="37">
        <f t="shared" si="147"/>
        <v>100</v>
      </c>
      <c r="AB95" s="37">
        <f t="shared" si="147"/>
        <v>100</v>
      </c>
      <c r="AC95" s="37">
        <f t="shared" si="147"/>
        <v>99.99999999999999</v>
      </c>
      <c r="AD95" s="37">
        <f t="shared" si="147"/>
        <v>100</v>
      </c>
      <c r="AE95" s="37">
        <f t="shared" si="147"/>
        <v>100</v>
      </c>
      <c r="AF95" s="37">
        <f t="shared" si="147"/>
        <v>100</v>
      </c>
      <c r="AG95" s="37">
        <f t="shared" si="147"/>
        <v>100</v>
      </c>
      <c r="AH95" s="37">
        <f t="shared" si="147"/>
        <v>100.00000000000001</v>
      </c>
      <c r="AI95" s="37">
        <f t="shared" si="147"/>
        <v>100</v>
      </c>
      <c r="AJ95" s="37">
        <f t="shared" si="147"/>
        <v>99.99999999999999</v>
      </c>
      <c r="AK95" s="37">
        <f t="shared" si="147"/>
        <v>99.99999999999999</v>
      </c>
      <c r="AL95" s="37">
        <f t="shared" si="147"/>
        <v>100</v>
      </c>
      <c r="AM95" s="37">
        <f t="shared" si="147"/>
        <v>100</v>
      </c>
      <c r="AN95" s="37">
        <f t="shared" si="147"/>
        <v>99.99999999999999</v>
      </c>
      <c r="AO95" s="37">
        <f t="shared" si="147"/>
        <v>100.00000000000001</v>
      </c>
      <c r="AP95" s="37">
        <f t="shared" si="147"/>
        <v>99.99999999999997</v>
      </c>
      <c r="AQ95" s="37">
        <f t="shared" si="147"/>
        <v>97.48768508431485</v>
      </c>
      <c r="AR95" s="37">
        <f t="shared" si="147"/>
        <v>100</v>
      </c>
      <c r="AS95" s="37">
        <f t="shared" si="147"/>
        <v>100</v>
      </c>
      <c r="AT95" s="37">
        <f>AT68+AT75+AT82+AT87</f>
        <v>100.00000000000001</v>
      </c>
      <c r="AU95" s="36">
        <f>AU68+AU75+AU82+AU87</f>
        <v>100.00000000000001</v>
      </c>
      <c r="AV95" s="36">
        <v>100</v>
      </c>
      <c r="AW95" s="88">
        <v>99.99999999999999</v>
      </c>
      <c r="AX95" s="88">
        <f aca="true" t="shared" si="148" ref="AX95:BE95">AX68+AX75+AX82+AX87</f>
        <v>100</v>
      </c>
      <c r="AY95" s="88">
        <f t="shared" si="148"/>
        <v>100.00000000000001</v>
      </c>
      <c r="AZ95" s="88">
        <f t="shared" si="148"/>
        <v>100</v>
      </c>
      <c r="BA95" s="88">
        <f t="shared" si="148"/>
        <v>100.00000000000001</v>
      </c>
      <c r="BB95" s="88">
        <f t="shared" si="148"/>
        <v>100</v>
      </c>
      <c r="BC95" s="88">
        <f>BC68+BC75+BC82+BC87</f>
        <v>100.00000000000003</v>
      </c>
      <c r="BD95" s="88">
        <f>BD68+BD75+BD82+BD87</f>
        <v>100.00000000000001</v>
      </c>
      <c r="BE95" s="88">
        <f t="shared" si="148"/>
        <v>100.00000000000003</v>
      </c>
      <c r="BF95" s="88">
        <f>BF68+BF75+BF82+BF87</f>
        <v>99.99999999999999</v>
      </c>
      <c r="BG95" s="88">
        <f>BG68+BG75+BG82+BG87</f>
        <v>99.99999999999999</v>
      </c>
      <c r="BH95" s="88">
        <f>BH68+BH75+BH82+BH87</f>
        <v>100</v>
      </c>
      <c r="BI95" s="88">
        <f>BI68+BI75+BI82+BI87</f>
        <v>100</v>
      </c>
    </row>
    <row r="96" spans="1:61" ht="15.75" hidden="1">
      <c r="A96" s="89"/>
      <c r="B96" s="12"/>
      <c r="C96" s="13"/>
      <c r="D96" s="13"/>
      <c r="E96" s="10"/>
      <c r="F96" s="10"/>
      <c r="G96" s="13"/>
      <c r="H96" s="9"/>
      <c r="I96" s="12"/>
      <c r="J96" s="12"/>
      <c r="K96" s="13"/>
      <c r="L96" s="12"/>
      <c r="M96" s="12"/>
      <c r="N96" s="12"/>
      <c r="O96" s="12"/>
      <c r="P96" s="11"/>
      <c r="Q96" s="11"/>
      <c r="R96" s="13"/>
      <c r="S96" s="3"/>
      <c r="T96" s="3"/>
      <c r="U96" s="3"/>
      <c r="V96" s="3"/>
      <c r="W96" s="3"/>
      <c r="X96" s="3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3"/>
      <c r="AL96" s="11"/>
      <c r="AM96" s="11"/>
      <c r="AN96" s="11"/>
      <c r="AO96" s="11"/>
      <c r="AP96" s="11"/>
      <c r="AQ96" s="11"/>
      <c r="AR96" s="11"/>
      <c r="AS96" s="11"/>
      <c r="AT96" s="11"/>
      <c r="AU96" s="3"/>
      <c r="AV96" s="11"/>
      <c r="AW96" s="49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</row>
    <row r="97" spans="1:61" ht="15.75" hidden="1">
      <c r="A97" s="77" t="s">
        <v>82</v>
      </c>
      <c r="B97" s="5"/>
      <c r="C97" s="5"/>
      <c r="D97" s="5"/>
      <c r="E97" s="5"/>
      <c r="F97" s="5"/>
      <c r="G97" s="5"/>
      <c r="H97" s="5"/>
      <c r="I97" s="5"/>
      <c r="J97" s="10"/>
      <c r="K97" s="2"/>
      <c r="L97" s="2"/>
      <c r="M97" s="2"/>
      <c r="N97" s="2"/>
      <c r="O97" s="5"/>
      <c r="P97" s="5"/>
      <c r="Q97" s="2"/>
      <c r="R97" s="5"/>
      <c r="S97" s="2"/>
      <c r="T97" s="2"/>
      <c r="U97" s="2"/>
      <c r="V97" s="2"/>
      <c r="W97" s="2"/>
      <c r="X97" s="2"/>
      <c r="Y97" s="5"/>
      <c r="Z97" s="5"/>
      <c r="AA97" s="5"/>
      <c r="AB97" s="5"/>
      <c r="AC97" s="8"/>
      <c r="AD97" s="2"/>
      <c r="AE97" s="5"/>
      <c r="AF97" s="5"/>
      <c r="AG97" s="5"/>
      <c r="AH97" s="5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5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</row>
    <row r="98" spans="1:61" ht="16.5" hidden="1" thickBot="1">
      <c r="A98" s="90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80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</row>
    <row r="99" spans="12:46" ht="15.75" hidden="1">
      <c r="L99" s="2"/>
      <c r="M99" s="2"/>
      <c r="N99" s="2"/>
      <c r="R99" s="2"/>
      <c r="Y99" s="2"/>
      <c r="AE99" s="2"/>
      <c r="AG99" s="2"/>
      <c r="AH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2:14" ht="15.75">
      <c r="L100" s="2"/>
      <c r="M100" s="2"/>
      <c r="N100" s="2"/>
    </row>
    <row r="101" spans="12:14" ht="15.75">
      <c r="L101" s="2"/>
      <c r="M101" s="2"/>
      <c r="N101" s="2"/>
    </row>
    <row r="102" spans="12:14" ht="15.75">
      <c r="L102" s="2"/>
      <c r="M102" s="2"/>
      <c r="N102" s="2"/>
    </row>
    <row r="103" spans="12:14" ht="15.75">
      <c r="L103" s="2"/>
      <c r="M103" s="2"/>
      <c r="N103" s="2"/>
    </row>
    <row r="104" spans="12:14" ht="15.75">
      <c r="L104" s="2"/>
      <c r="M104" s="2"/>
      <c r="N104" s="2"/>
    </row>
    <row r="105" spans="12:14" ht="15.75">
      <c r="L105" s="2"/>
      <c r="M105" s="2"/>
      <c r="N105" s="2"/>
    </row>
    <row r="106" spans="12:14" ht="15.75">
      <c r="L106" s="2"/>
      <c r="M106" s="2"/>
      <c r="N106" s="2"/>
    </row>
    <row r="107" spans="12:14" ht="15.75">
      <c r="L107" s="2"/>
      <c r="M107" s="2"/>
      <c r="N107" s="2"/>
    </row>
    <row r="108" spans="12:14" ht="15.75">
      <c r="L108" s="2"/>
      <c r="M108" s="2"/>
      <c r="N108" s="2"/>
    </row>
    <row r="109" spans="12:14" ht="15.75">
      <c r="L109" s="2"/>
      <c r="M109" s="2"/>
      <c r="N109" s="2"/>
    </row>
    <row r="110" spans="12:14" ht="15.75">
      <c r="L110" s="2"/>
      <c r="M110" s="2"/>
      <c r="N110" s="2"/>
    </row>
    <row r="111" spans="12:14" ht="15.75">
      <c r="L111" s="2"/>
      <c r="M111" s="2"/>
      <c r="N111" s="2"/>
    </row>
    <row r="112" spans="12:14" ht="15.75">
      <c r="L112" s="2"/>
      <c r="M112" s="2"/>
      <c r="N112" s="2"/>
    </row>
    <row r="113" spans="12:14" ht="15.75">
      <c r="L113" s="2"/>
      <c r="M113" s="2"/>
      <c r="N113" s="2"/>
    </row>
    <row r="114" spans="12:14" ht="15.75">
      <c r="L114" s="2"/>
      <c r="M114" s="2"/>
      <c r="N114" s="2"/>
    </row>
    <row r="115" spans="12:14" ht="15.75">
      <c r="L115" s="2"/>
      <c r="M115" s="2"/>
      <c r="N115" s="2"/>
    </row>
    <row r="116" spans="12:14" ht="15.75">
      <c r="L116" s="2"/>
      <c r="M116" s="2"/>
      <c r="N116" s="2"/>
    </row>
    <row r="117" spans="12:14" ht="15.75">
      <c r="L117" s="2"/>
      <c r="M117" s="2"/>
      <c r="N117" s="2"/>
    </row>
    <row r="118" spans="12:14" ht="15.75">
      <c r="L118" s="2"/>
      <c r="M118" s="2"/>
      <c r="N118" s="2"/>
    </row>
    <row r="119" spans="12:14" ht="15.75">
      <c r="L119" s="2"/>
      <c r="M119" s="2"/>
      <c r="N119" s="2"/>
    </row>
    <row r="120" spans="12:14" ht="15.75">
      <c r="L120" s="2"/>
      <c r="M120" s="2"/>
      <c r="N120" s="2"/>
    </row>
    <row r="121" spans="12:14" ht="15.75">
      <c r="L121" s="2"/>
      <c r="M121" s="2"/>
      <c r="N121" s="2"/>
    </row>
    <row r="122" spans="12:14" ht="15.75">
      <c r="L122" s="2"/>
      <c r="M122" s="2"/>
      <c r="N122" s="2"/>
    </row>
    <row r="123" spans="12:14" ht="15.75">
      <c r="L123" s="2"/>
      <c r="M123" s="2"/>
      <c r="N123" s="2"/>
    </row>
    <row r="124" spans="12:14" ht="15.75">
      <c r="L124" s="2"/>
      <c r="M124" s="2"/>
      <c r="N124" s="2"/>
    </row>
    <row r="125" spans="12:14" ht="15.75">
      <c r="L125" s="2"/>
      <c r="M125" s="2"/>
      <c r="N125" s="2"/>
    </row>
    <row r="126" spans="12:14" ht="15.75">
      <c r="L126" s="2"/>
      <c r="M126" s="2"/>
      <c r="N126" s="2"/>
    </row>
    <row r="127" spans="12:14" ht="15.75">
      <c r="L127" s="2"/>
      <c r="M127" s="2"/>
      <c r="N127" s="2"/>
    </row>
    <row r="128" spans="12:14" ht="15.75">
      <c r="L128" s="2"/>
      <c r="M128" s="2"/>
      <c r="N128" s="2"/>
    </row>
    <row r="129" spans="12:14" ht="15.75">
      <c r="L129" s="2"/>
      <c r="M129" s="2"/>
      <c r="N129" s="2"/>
    </row>
    <row r="130" spans="12:14" ht="15.75">
      <c r="L130" s="2"/>
      <c r="M130" s="2"/>
      <c r="N130" s="2"/>
    </row>
    <row r="131" spans="12:14" ht="15.75">
      <c r="L131" s="2"/>
      <c r="M131" s="2"/>
      <c r="N131" s="2"/>
    </row>
    <row r="132" spans="12:14" ht="15.75">
      <c r="L132" s="2"/>
      <c r="M132" s="2"/>
      <c r="N132" s="2"/>
    </row>
    <row r="133" spans="12:14" ht="15.75">
      <c r="L133" s="2"/>
      <c r="M133" s="2"/>
      <c r="N133" s="2"/>
    </row>
    <row r="134" spans="12:14" ht="15.75">
      <c r="L134" s="2"/>
      <c r="M134" s="2"/>
      <c r="N134" s="2"/>
    </row>
    <row r="135" spans="12:14" ht="15.75">
      <c r="L135" s="2"/>
      <c r="M135" s="2"/>
      <c r="N135" s="2"/>
    </row>
    <row r="136" spans="12:14" ht="15.75">
      <c r="L136" s="2"/>
      <c r="M136" s="2"/>
      <c r="N136" s="2"/>
    </row>
    <row r="137" spans="12:14" ht="15.75">
      <c r="L137" s="2"/>
      <c r="M137" s="2"/>
      <c r="N137" s="2"/>
    </row>
    <row r="138" spans="12:14" ht="15.75">
      <c r="L138" s="2"/>
      <c r="M138" s="2"/>
      <c r="N138" s="2"/>
    </row>
    <row r="139" spans="12:14" ht="15.75">
      <c r="L139" s="2"/>
      <c r="M139" s="2"/>
      <c r="N139" s="2"/>
    </row>
    <row r="140" spans="12:14" ht="15.75">
      <c r="L140" s="2"/>
      <c r="M140" s="2"/>
      <c r="N140" s="2"/>
    </row>
    <row r="141" spans="12:14" ht="15.75">
      <c r="L141" s="2"/>
      <c r="M141" s="2"/>
      <c r="N141" s="2"/>
    </row>
    <row r="142" spans="12:14" ht="15.75">
      <c r="L142" s="2"/>
      <c r="M142" s="2"/>
      <c r="N142" s="2"/>
    </row>
    <row r="143" spans="12:14" ht="15.75">
      <c r="L143" s="2"/>
      <c r="M143" s="2"/>
      <c r="N143" s="2"/>
    </row>
    <row r="144" spans="12:14" ht="15.75">
      <c r="L144" s="2"/>
      <c r="M144" s="2"/>
      <c r="N144" s="2"/>
    </row>
    <row r="145" spans="12:14" ht="15.75">
      <c r="L145" s="2"/>
      <c r="M145" s="2"/>
      <c r="N145" s="2"/>
    </row>
    <row r="146" spans="12:14" ht="15.75">
      <c r="L146" s="2"/>
      <c r="M146" s="2"/>
      <c r="N146" s="2"/>
    </row>
    <row r="147" spans="12:14" ht="15.75">
      <c r="L147" s="2"/>
      <c r="M147" s="2"/>
      <c r="N147" s="2"/>
    </row>
    <row r="148" spans="12:14" ht="15.75">
      <c r="L148" s="2"/>
      <c r="M148" s="2"/>
      <c r="N148" s="2"/>
    </row>
    <row r="149" spans="12:14" ht="15.75">
      <c r="L149" s="2"/>
      <c r="M149" s="2"/>
      <c r="N149" s="2"/>
    </row>
    <row r="150" spans="12:14" ht="15.75">
      <c r="L150" s="2"/>
      <c r="M150" s="2"/>
      <c r="N150" s="2"/>
    </row>
    <row r="151" spans="12:14" ht="15.75">
      <c r="L151" s="2"/>
      <c r="M151" s="2"/>
      <c r="N151" s="2"/>
    </row>
    <row r="152" spans="12:14" ht="15.75">
      <c r="L152" s="2"/>
      <c r="M152" s="2"/>
      <c r="N152" s="2"/>
    </row>
    <row r="153" spans="12:14" ht="15.75">
      <c r="L153" s="2"/>
      <c r="M153" s="2"/>
      <c r="N153" s="2"/>
    </row>
    <row r="154" spans="12:14" ht="15.75">
      <c r="L154" s="2"/>
      <c r="M154" s="2"/>
      <c r="N154" s="2"/>
    </row>
    <row r="155" spans="12:14" ht="15.75">
      <c r="L155" s="2"/>
      <c r="M155" s="2"/>
      <c r="N155" s="2"/>
    </row>
    <row r="156" spans="12:14" ht="15.75">
      <c r="L156" s="2"/>
      <c r="M156" s="2"/>
      <c r="N156" s="2"/>
    </row>
    <row r="157" spans="12:14" ht="15.75">
      <c r="L157" s="2"/>
      <c r="M157" s="2"/>
      <c r="N157" s="2"/>
    </row>
    <row r="158" spans="12:14" ht="15.75">
      <c r="L158" s="2"/>
      <c r="M158" s="2"/>
      <c r="N158" s="2"/>
    </row>
    <row r="159" spans="12:14" ht="15.75">
      <c r="L159" s="2"/>
      <c r="M159" s="2"/>
      <c r="N159" s="2"/>
    </row>
    <row r="160" spans="12:14" ht="15.75">
      <c r="L160" s="2"/>
      <c r="M160" s="2"/>
      <c r="N160" s="2"/>
    </row>
    <row r="161" spans="12:14" ht="15.75">
      <c r="L161" s="2"/>
      <c r="M161" s="2"/>
      <c r="N161" s="2"/>
    </row>
    <row r="162" spans="12:14" ht="15.75">
      <c r="L162" s="2"/>
      <c r="M162" s="2"/>
      <c r="N162" s="2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  <row r="196" spans="12:14" ht="15.75">
      <c r="L196" s="2"/>
      <c r="M196" s="2"/>
      <c r="N196" s="2"/>
    </row>
    <row r="197" spans="12:14" ht="15.75">
      <c r="L197" s="2"/>
      <c r="M197" s="2"/>
      <c r="N197" s="2"/>
    </row>
    <row r="198" spans="12:14" ht="15.75">
      <c r="L198" s="2"/>
      <c r="M198" s="2"/>
      <c r="N198" s="2"/>
    </row>
    <row r="199" spans="12:14" ht="15.75">
      <c r="L199" s="2"/>
      <c r="M199" s="2"/>
      <c r="N199" s="2"/>
    </row>
    <row r="200" spans="12:14" ht="15.75">
      <c r="L200" s="2"/>
      <c r="M200" s="2"/>
      <c r="N200" s="2"/>
    </row>
    <row r="201" spans="12:14" ht="15.75">
      <c r="L201" s="2"/>
      <c r="M201" s="2"/>
      <c r="N201" s="2"/>
    </row>
    <row r="202" spans="12:14" ht="15.75">
      <c r="L202" s="2"/>
      <c r="M202" s="2"/>
      <c r="N202" s="2"/>
    </row>
    <row r="203" spans="12:14" ht="15.75">
      <c r="L203" s="2"/>
      <c r="M203" s="2"/>
      <c r="N203" s="2"/>
    </row>
    <row r="204" spans="12:14" ht="15.75">
      <c r="L204" s="2"/>
      <c r="M204" s="2"/>
      <c r="N204" s="2"/>
    </row>
    <row r="205" spans="12:14" ht="15.75">
      <c r="L205" s="2"/>
      <c r="M205" s="2"/>
      <c r="N205" s="2"/>
    </row>
    <row r="206" spans="12:14" ht="15.75">
      <c r="L206" s="2"/>
      <c r="M206" s="2"/>
      <c r="N206" s="2"/>
    </row>
    <row r="207" spans="12:14" ht="15.75">
      <c r="L207" s="2"/>
      <c r="M207" s="2"/>
      <c r="N207" s="2"/>
    </row>
    <row r="208" spans="12:14" ht="15.75">
      <c r="L208" s="2"/>
      <c r="M208" s="2"/>
      <c r="N208" s="2"/>
    </row>
    <row r="209" spans="12:14" ht="15.75">
      <c r="L209" s="2"/>
      <c r="M209" s="2"/>
      <c r="N209" s="2"/>
    </row>
    <row r="210" spans="12:14" ht="15.75">
      <c r="L210" s="2"/>
      <c r="M210" s="2"/>
      <c r="N210" s="2"/>
    </row>
  </sheetData>
  <sheetProtection/>
  <mergeCells count="1">
    <mergeCell ref="A4:Q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59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2017-09-27T12:45:20Z</cp:lastPrinted>
  <dcterms:created xsi:type="dcterms:W3CDTF">2000-07-27T09:00:10Z</dcterms:created>
  <dcterms:modified xsi:type="dcterms:W3CDTF">2017-10-25T13:46:04Z</dcterms:modified>
  <cp:category/>
  <cp:version/>
  <cp:contentType/>
  <cp:contentStatus/>
</cp:coreProperties>
</file>