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" sheetId="1" r:id="rId1"/>
  </sheets>
  <definedNames>
    <definedName name="_xlnm.Print_Area" localSheetId="0">'A'!$A$2:$H$288</definedName>
    <definedName name="Zone_impres_MI">'A'!$A$21:$A$222</definedName>
  </definedNames>
  <calcPr fullCalcOnLoad="1"/>
</workbook>
</file>

<file path=xl/sharedStrings.xml><?xml version="1.0" encoding="utf-8"?>
<sst xmlns="http://schemas.openxmlformats.org/spreadsheetml/2006/main" count="282" uniqueCount="106">
  <si>
    <t xml:space="preserve">         TOTAL</t>
  </si>
  <si>
    <t xml:space="preserve">         Total</t>
  </si>
  <si>
    <t>-</t>
  </si>
  <si>
    <t>1998</t>
  </si>
  <si>
    <t>1999</t>
  </si>
  <si>
    <t xml:space="preserve">            Dons</t>
  </si>
  <si>
    <t>Période</t>
  </si>
  <si>
    <t xml:space="preserve">                   III.1.2</t>
  </si>
  <si>
    <t xml:space="preserve">              courants</t>
  </si>
  <si>
    <t xml:space="preserve">          en capital</t>
  </si>
  <si>
    <t xml:space="preserve">          Février </t>
  </si>
  <si>
    <t xml:space="preserve">          Mai</t>
  </si>
  <si>
    <t xml:space="preserve">     Recettes non fiscales</t>
  </si>
  <si>
    <t xml:space="preserve">             III.1</t>
  </si>
  <si>
    <t xml:space="preserve">     Dividendes</t>
  </si>
  <si>
    <t xml:space="preserve">         recettes</t>
  </si>
  <si>
    <t xml:space="preserve">       Autres</t>
  </si>
  <si>
    <t xml:space="preserve">2005 Janvier </t>
  </si>
  <si>
    <t xml:space="preserve">2006 Janvier </t>
  </si>
  <si>
    <t>(en millions de BIF)</t>
  </si>
  <si>
    <t xml:space="preserve">2007 Janvier </t>
  </si>
  <si>
    <t>Dons</t>
  </si>
  <si>
    <t xml:space="preserve">         Février </t>
  </si>
  <si>
    <t xml:space="preserve">         Mars</t>
  </si>
  <si>
    <t xml:space="preserve">         Avril</t>
  </si>
  <si>
    <t xml:space="preserve">2009 Janvier </t>
  </si>
  <si>
    <t>2008 Janvier</t>
  </si>
  <si>
    <t xml:space="preserve">               RECETTES ET DONS</t>
  </si>
  <si>
    <t xml:space="preserve">                 (en millions de BIF)</t>
  </si>
  <si>
    <t xml:space="preserve">   RECETTES NON FISCALES ET DONS</t>
  </si>
  <si>
    <t xml:space="preserve">2010 Janvier </t>
  </si>
  <si>
    <t xml:space="preserve">2011 Janvier </t>
  </si>
  <si>
    <t xml:space="preserve">         Juillet</t>
  </si>
  <si>
    <t>2012 Janvier</t>
  </si>
  <si>
    <t xml:space="preserve">         Mai</t>
  </si>
  <si>
    <t xml:space="preserve">2011 1er Trim. </t>
  </si>
  <si>
    <t>2012 1er Trim.</t>
  </si>
  <si>
    <t xml:space="preserve">         3ème Trim.</t>
  </si>
  <si>
    <t xml:space="preserve">         4ème Trim.</t>
  </si>
  <si>
    <t xml:space="preserve">2010   1er Trim. </t>
  </si>
  <si>
    <t>2013 janvier</t>
  </si>
  <si>
    <t>2013 1er Trim.</t>
  </si>
  <si>
    <t xml:space="preserve">        Juin</t>
  </si>
  <si>
    <t>2014 janvier</t>
  </si>
  <si>
    <t>2014 1er Trim.</t>
  </si>
  <si>
    <t>2015 janvier</t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</si>
  <si>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</si>
  <si>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</si>
  <si>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</si>
  <si>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</si>
  <si>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</si>
  <si>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</si>
  <si>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>2016 janvier</t>
  </si>
  <si>
    <t xml:space="preserve">             Rubriques </t>
  </si>
  <si>
    <t>2017 janvier</t>
  </si>
  <si>
    <t xml:space="preserve">         Juin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</si>
  <si>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</si>
  <si>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</si>
  <si>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</si>
  <si>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</si>
  <si>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</si>
  <si>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Février</t>
  </si>
  <si>
    <t xml:space="preserve">        Mars</t>
  </si>
  <si>
    <t xml:space="preserve">        Avril</t>
  </si>
  <si>
    <t xml:space="preserve">        Mai</t>
  </si>
  <si>
    <t xml:space="preserve">          Mars</t>
  </si>
  <si>
    <t xml:space="preserve">          Avril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</si>
  <si>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</si>
  <si>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</si>
  <si>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</si>
  <si>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</si>
  <si>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</si>
  <si>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</si>
  <si>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</si>
  <si>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2009 1er  Trim. </t>
  </si>
  <si>
    <t xml:space="preserve">         2ème Trim.</t>
  </si>
  <si>
    <t xml:space="preserve">2005 1er  Trim. </t>
  </si>
  <si>
    <t xml:space="preserve">2006   1er Trim. </t>
  </si>
  <si>
    <t xml:space="preserve">2007 1er Trim. </t>
  </si>
  <si>
    <t>2008 1er Trim.</t>
  </si>
  <si>
    <t>2015 Juillet</t>
  </si>
  <si>
    <t>2015 Août</t>
  </si>
  <si>
    <t xml:space="preserve">       Septembre</t>
  </si>
  <si>
    <t>2015 Septembre</t>
  </si>
  <si>
    <t>2015 Octobre</t>
  </si>
  <si>
    <t>2015 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</si>
  <si>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</si>
  <si>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</si>
  <si>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</si>
  <si>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</si>
  <si>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</si>
  <si>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</si>
  <si>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</si>
  <si>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</si>
  <si>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Décembre</t>
  </si>
  <si>
    <r>
      <t>2014  4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</si>
  <si>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2018 janvier</t>
  </si>
  <si>
    <t xml:space="preserve">2016  Février </t>
  </si>
  <si>
    <t>2016  Mars</t>
  </si>
  <si>
    <r>
      <t>2018 1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</si>
  <si>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t>2016 Avril</t>
  </si>
  <si>
    <t>2016  Mai</t>
  </si>
  <si>
    <t xml:space="preserve">Sources: BRB, OBR et Ministère des Finances, du Budget  et de la Coopération au Développement Economique </t>
  </si>
  <si>
    <t>2016  Juin</t>
  </si>
  <si>
    <r>
      <t>2015  2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</si>
  <si>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2016  Juillet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</si>
</sst>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0.0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#,##0.0"/>
    <numFmt numFmtId="204" formatCode="_ * #,##0.00000_ ;_ * \-#,##0.00000_ ;_ * &quot;-&quot;??_ ;_ @_ "/>
    <numFmt numFmtId="205" formatCode="_ * #,##0.000000_ ;_ * \-#,##0.000000_ ;_ * &quot;-&quot;??_ ;_ @_ "/>
    <numFmt numFmtId="206" formatCode="_-* #,##0.0\ _€_-;\-* #,##0.0\ _€_-;_-* &quot;-&quot;?\ _€_-;_-@_-"/>
  </numFmts>
  <fonts count="4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3">
    <xf numFmtId="198" fontId="0" fillId="0" borderId="0" xfId="0" applyAlignment="1">
      <alignment/>
    </xf>
    <xf numFmtId="198" fontId="5" fillId="0" borderId="10" xfId="0" applyFont="1" applyBorder="1" applyAlignment="1">
      <alignment horizontal="fill"/>
    </xf>
    <xf numFmtId="198" fontId="5" fillId="0" borderId="0" xfId="0" applyFont="1" applyAlignment="1">
      <alignment/>
    </xf>
    <xf numFmtId="198" fontId="5" fillId="0" borderId="11" xfId="0" applyFont="1" applyBorder="1" applyAlignment="1">
      <alignment horizontal="fill"/>
    </xf>
    <xf numFmtId="198" fontId="5" fillId="0" borderId="12" xfId="0" applyFont="1" applyBorder="1" applyAlignment="1">
      <alignment horizontal="fill"/>
    </xf>
    <xf numFmtId="198" fontId="5" fillId="0" borderId="13" xfId="0" applyFont="1" applyBorder="1" applyAlignment="1">
      <alignment/>
    </xf>
    <xf numFmtId="198" fontId="5" fillId="0" borderId="0" xfId="0" applyFont="1" applyBorder="1" applyAlignment="1">
      <alignment/>
    </xf>
    <xf numFmtId="198" fontId="5" fillId="0" borderId="14" xfId="0" applyFont="1" applyBorder="1" applyAlignment="1">
      <alignment/>
    </xf>
    <xf numFmtId="198" fontId="5" fillId="0" borderId="15" xfId="0" applyFont="1" applyBorder="1" applyAlignment="1">
      <alignment/>
    </xf>
    <xf numFmtId="198" fontId="5" fillId="0" borderId="16" xfId="0" applyFont="1" applyBorder="1" applyAlignment="1">
      <alignment/>
    </xf>
    <xf numFmtId="198" fontId="5" fillId="0" borderId="14" xfId="0" applyFont="1" applyBorder="1" applyAlignment="1">
      <alignment horizontal="right"/>
    </xf>
    <xf numFmtId="198" fontId="5" fillId="0" borderId="17" xfId="0" applyFont="1" applyBorder="1" applyAlignment="1">
      <alignment/>
    </xf>
    <xf numFmtId="198" fontId="5" fillId="0" borderId="15" xfId="0" applyFont="1" applyBorder="1" applyAlignment="1">
      <alignment horizontal="center"/>
    </xf>
    <xf numFmtId="198" fontId="5" fillId="0" borderId="15" xfId="0" applyFont="1" applyBorder="1" applyAlignment="1">
      <alignment horizontal="right"/>
    </xf>
    <xf numFmtId="198" fontId="5" fillId="0" borderId="18" xfId="0" applyFont="1" applyBorder="1" applyAlignment="1">
      <alignment/>
    </xf>
    <xf numFmtId="198" fontId="5" fillId="0" borderId="12" xfId="0" applyFont="1" applyBorder="1" applyAlignment="1">
      <alignment/>
    </xf>
    <xf numFmtId="203" fontId="5" fillId="0" borderId="15" xfId="0" applyNumberFormat="1" applyFont="1" applyBorder="1" applyAlignment="1">
      <alignment/>
    </xf>
    <xf numFmtId="203" fontId="5" fillId="0" borderId="0" xfId="0" applyNumberFormat="1" applyFont="1" applyFill="1" applyBorder="1" applyAlignment="1">
      <alignment/>
    </xf>
    <xf numFmtId="203" fontId="5" fillId="0" borderId="0" xfId="47" applyNumberFormat="1" applyFont="1" applyBorder="1" applyAlignment="1">
      <alignment/>
    </xf>
    <xf numFmtId="203" fontId="5" fillId="0" borderId="15" xfId="47" applyNumberFormat="1" applyFont="1" applyBorder="1" applyAlignment="1">
      <alignment/>
    </xf>
    <xf numFmtId="198" fontId="5" fillId="0" borderId="0" xfId="0" applyFont="1" applyFill="1" applyBorder="1" applyAlignment="1">
      <alignment/>
    </xf>
    <xf numFmtId="203" fontId="5" fillId="0" borderId="14" xfId="0" applyNumberFormat="1" applyFont="1" applyBorder="1" applyAlignment="1">
      <alignment horizontal="right"/>
    </xf>
    <xf numFmtId="203" fontId="5" fillId="0" borderId="0" xfId="0" applyNumberFormat="1" applyFont="1" applyFill="1" applyBorder="1" applyAlignment="1">
      <alignment horizontal="right"/>
    </xf>
    <xf numFmtId="203" fontId="5" fillId="0" borderId="15" xfId="0" applyNumberFormat="1" applyFont="1" applyBorder="1" applyAlignment="1">
      <alignment horizontal="right"/>
    </xf>
    <xf numFmtId="203" fontId="5" fillId="0" borderId="14" xfId="0" applyNumberFormat="1" applyFont="1" applyBorder="1" applyAlignment="1">
      <alignment/>
    </xf>
    <xf numFmtId="200" fontId="5" fillId="0" borderId="0" xfId="47" applyNumberFormat="1" applyFont="1" applyBorder="1" applyAlignment="1">
      <alignment horizontal="fill"/>
    </xf>
    <xf numFmtId="197" fontId="5" fillId="0" borderId="0" xfId="0" applyNumberFormat="1" applyFont="1" applyBorder="1" applyAlignment="1" applyProtection="1">
      <alignment/>
      <protection/>
    </xf>
    <xf numFmtId="196" fontId="5" fillId="0" borderId="0" xfId="0" applyNumberFormat="1" applyFont="1" applyBorder="1" applyAlignment="1" applyProtection="1">
      <alignment/>
      <protection/>
    </xf>
    <xf numFmtId="203" fontId="24" fillId="0" borderId="0" xfId="0" applyNumberFormat="1" applyFont="1" applyAlignment="1">
      <alignment/>
    </xf>
    <xf numFmtId="197" fontId="5" fillId="0" borderId="0" xfId="0" applyNumberFormat="1" applyFont="1" applyAlignment="1" applyProtection="1">
      <alignment/>
      <protection/>
    </xf>
    <xf numFmtId="196" fontId="5" fillId="0" borderId="0" xfId="0" applyNumberFormat="1" applyFont="1" applyAlignment="1" applyProtection="1">
      <alignment/>
      <protection/>
    </xf>
    <xf numFmtId="198" fontId="5" fillId="0" borderId="0" xfId="0" applyFont="1" applyAlignment="1" applyProtection="1">
      <alignment/>
      <protection/>
    </xf>
    <xf numFmtId="205" fontId="5" fillId="0" borderId="0" xfId="47" applyNumberFormat="1" applyFont="1" applyAlignment="1">
      <alignment/>
    </xf>
    <xf numFmtId="200" fontId="4" fillId="0" borderId="15" xfId="47" applyNumberFormat="1" applyFont="1" applyBorder="1" applyAlignment="1">
      <alignment/>
    </xf>
    <xf numFmtId="197" fontId="5" fillId="0" borderId="19" xfId="0" applyNumberFormat="1" applyFont="1" applyBorder="1" applyAlignment="1" applyProtection="1">
      <alignment/>
      <protection/>
    </xf>
    <xf numFmtId="200" fontId="5" fillId="0" borderId="19" xfId="47" applyNumberFormat="1" applyFont="1" applyBorder="1" applyAlignment="1">
      <alignment horizontal="fill"/>
    </xf>
    <xf numFmtId="200" fontId="4" fillId="0" borderId="14" xfId="47" applyNumberFormat="1" applyFont="1" applyBorder="1" applyAlignment="1">
      <alignment/>
    </xf>
    <xf numFmtId="198" fontId="5" fillId="0" borderId="20" xfId="0" applyFont="1" applyBorder="1" applyAlignment="1">
      <alignment horizontal="fill"/>
    </xf>
    <xf numFmtId="198" fontId="5" fillId="0" borderId="19" xfId="0" applyFont="1" applyBorder="1" applyAlignment="1">
      <alignment horizontal="fill"/>
    </xf>
    <xf numFmtId="200" fontId="5" fillId="0" borderId="15" xfId="47" applyNumberFormat="1" applyFont="1" applyBorder="1" applyAlignment="1">
      <alignment horizontal="fill"/>
    </xf>
    <xf numFmtId="200" fontId="5" fillId="0" borderId="18" xfId="47" applyNumberFormat="1" applyFont="1" applyBorder="1" applyAlignment="1">
      <alignment horizontal="fill"/>
    </xf>
    <xf numFmtId="203" fontId="5" fillId="0" borderId="17" xfId="0" applyNumberFormat="1" applyFont="1" applyBorder="1" applyAlignment="1">
      <alignment/>
    </xf>
    <xf numFmtId="203" fontId="5" fillId="0" borderId="17" xfId="47" applyNumberFormat="1" applyFont="1" applyBorder="1" applyAlignment="1">
      <alignment/>
    </xf>
    <xf numFmtId="203" fontId="5" fillId="0" borderId="0" xfId="0" applyNumberFormat="1" applyFont="1" applyBorder="1" applyAlignment="1">
      <alignment horizontal="right"/>
    </xf>
    <xf numFmtId="200" fontId="4" fillId="0" borderId="17" xfId="47" applyNumberFormat="1" applyFont="1" applyBorder="1" applyAlignment="1">
      <alignment/>
    </xf>
    <xf numFmtId="200" fontId="4" fillId="0" borderId="0" xfId="47" applyNumberFormat="1" applyFont="1" applyBorder="1" applyAlignment="1">
      <alignment/>
    </xf>
    <xf numFmtId="203" fontId="5" fillId="0" borderId="0" xfId="0" applyNumberFormat="1" applyFont="1" applyBorder="1" applyAlignment="1">
      <alignment/>
    </xf>
    <xf numFmtId="200" fontId="4" fillId="0" borderId="0" xfId="47" applyNumberFormat="1" applyFont="1" applyBorder="1" applyAlignment="1">
      <alignment horizontal="right"/>
    </xf>
    <xf numFmtId="195" fontId="5" fillId="0" borderId="15" xfId="47" applyFont="1" applyBorder="1" applyAlignment="1">
      <alignment/>
    </xf>
    <xf numFmtId="195" fontId="5" fillId="0" borderId="14" xfId="47" applyFont="1" applyBorder="1" applyAlignment="1">
      <alignment horizontal="right"/>
    </xf>
    <xf numFmtId="195" fontId="4" fillId="0" borderId="0" xfId="47" applyFont="1" applyBorder="1" applyAlignment="1">
      <alignment/>
    </xf>
    <xf numFmtId="198" fontId="5" fillId="0" borderId="21" xfId="0" applyFont="1" applyBorder="1" applyAlignment="1">
      <alignment/>
    </xf>
    <xf numFmtId="198" fontId="5" fillId="0" borderId="21" xfId="0" applyFont="1" applyFill="1" applyBorder="1" applyAlignment="1">
      <alignment/>
    </xf>
    <xf numFmtId="198" fontId="5" fillId="0" borderId="14" xfId="0" applyFont="1" applyBorder="1" applyAlignment="1">
      <alignment horizontal="center"/>
    </xf>
    <xf numFmtId="198" fontId="5" fillId="0" borderId="16" xfId="0" applyFont="1" applyBorder="1" applyAlignment="1">
      <alignment horizontal="fill"/>
    </xf>
    <xf numFmtId="198" fontId="5" fillId="0" borderId="22" xfId="0" applyFont="1" applyBorder="1" applyAlignment="1">
      <alignment/>
    </xf>
    <xf numFmtId="198" fontId="5" fillId="0" borderId="23" xfId="0" applyFont="1" applyBorder="1" applyAlignment="1">
      <alignment/>
    </xf>
    <xf numFmtId="198" fontId="5" fillId="0" borderId="24" xfId="0" applyFont="1" applyBorder="1" applyAlignment="1">
      <alignment horizontal="center"/>
    </xf>
    <xf numFmtId="198" fontId="5" fillId="0" borderId="25" xfId="0" applyFont="1" applyBorder="1" applyAlignment="1">
      <alignment horizontal="fill"/>
    </xf>
    <xf numFmtId="198" fontId="5" fillId="0" borderId="26" xfId="0" applyFont="1" applyBorder="1" applyAlignment="1">
      <alignment horizontal="fill"/>
    </xf>
    <xf numFmtId="198" fontId="5" fillId="0" borderId="27" xfId="0" applyFont="1" applyBorder="1" applyAlignment="1">
      <alignment/>
    </xf>
    <xf numFmtId="198" fontId="5" fillId="0" borderId="28" xfId="0" applyFont="1" applyBorder="1" applyAlignment="1">
      <alignment/>
    </xf>
    <xf numFmtId="198" fontId="5" fillId="0" borderId="28" xfId="0" applyFont="1" applyBorder="1" applyAlignment="1">
      <alignment horizontal="right"/>
    </xf>
    <xf numFmtId="198" fontId="5" fillId="0" borderId="28" xfId="0" applyFont="1" applyBorder="1" applyAlignment="1">
      <alignment horizontal="fill"/>
    </xf>
    <xf numFmtId="198" fontId="5" fillId="0" borderId="21" xfId="0" applyFont="1" applyBorder="1" applyAlignment="1" quotePrefix="1">
      <alignment/>
    </xf>
    <xf numFmtId="198" fontId="5" fillId="0" borderId="29" xfId="0" applyFont="1" applyBorder="1" applyAlignment="1" quotePrefix="1">
      <alignment/>
    </xf>
    <xf numFmtId="198" fontId="5" fillId="0" borderId="26" xfId="0" applyFont="1" applyBorder="1" applyAlignment="1">
      <alignment/>
    </xf>
    <xf numFmtId="0" fontId="5" fillId="0" borderId="21" xfId="0" applyNumberFormat="1" applyFont="1" applyBorder="1" applyAlignment="1">
      <alignment horizontal="left"/>
    </xf>
    <xf numFmtId="203" fontId="5" fillId="0" borderId="30" xfId="0" applyNumberFormat="1" applyFont="1" applyBorder="1" applyAlignment="1">
      <alignment/>
    </xf>
    <xf numFmtId="203" fontId="5" fillId="0" borderId="28" xfId="0" applyNumberFormat="1" applyFont="1" applyBorder="1" applyAlignment="1">
      <alignment horizontal="right"/>
    </xf>
    <xf numFmtId="195" fontId="5" fillId="0" borderId="30" xfId="47" applyFont="1" applyBorder="1" applyAlignment="1">
      <alignment/>
    </xf>
    <xf numFmtId="198" fontId="5" fillId="0" borderId="30" xfId="0" applyFont="1" applyBorder="1" applyAlignment="1">
      <alignment/>
    </xf>
    <xf numFmtId="203" fontId="5" fillId="0" borderId="28" xfId="0" applyNumberFormat="1" applyFont="1" applyBorder="1" applyAlignment="1">
      <alignment/>
    </xf>
    <xf numFmtId="198" fontId="5" fillId="0" borderId="31" xfId="0" applyFont="1" applyBorder="1" applyAlignment="1">
      <alignment/>
    </xf>
    <xf numFmtId="197" fontId="24" fillId="0" borderId="32" xfId="0" applyNumberFormat="1" applyFont="1" applyBorder="1" applyAlignment="1" applyProtection="1">
      <alignment/>
      <protection/>
    </xf>
    <xf numFmtId="200" fontId="5" fillId="0" borderId="33" xfId="47" applyNumberFormat="1" applyFont="1" applyBorder="1" applyAlignment="1">
      <alignment horizontal="fill"/>
    </xf>
    <xf numFmtId="197" fontId="5" fillId="0" borderId="34" xfId="0" applyNumberFormat="1" applyFont="1" applyBorder="1" applyAlignment="1" applyProtection="1">
      <alignment/>
      <protection/>
    </xf>
    <xf numFmtId="198" fontId="5" fillId="0" borderId="35" xfId="0" applyFont="1" applyBorder="1" applyAlignment="1">
      <alignment/>
    </xf>
    <xf numFmtId="198" fontId="5" fillId="0" borderId="36" xfId="0" applyFont="1" applyBorder="1" applyAlignment="1">
      <alignment/>
    </xf>
    <xf numFmtId="195" fontId="5" fillId="0" borderId="0" xfId="47" applyFont="1" applyBorder="1" applyAlignment="1">
      <alignment horizontal="right"/>
    </xf>
    <xf numFmtId="198" fontId="5" fillId="0" borderId="17" xfId="0" applyFont="1" applyBorder="1" applyAlignment="1">
      <alignment horizontal="fill"/>
    </xf>
    <xf numFmtId="198" fontId="5" fillId="0" borderId="0" xfId="0" applyFont="1" applyBorder="1" applyAlignment="1">
      <alignment horizontal="fill"/>
    </xf>
    <xf numFmtId="198" fontId="5" fillId="0" borderId="37" xfId="0" applyFont="1" applyBorder="1" applyAlignment="1">
      <alignment/>
    </xf>
    <xf numFmtId="198" fontId="5" fillId="0" borderId="38" xfId="0" applyFont="1" applyBorder="1" applyAlignment="1">
      <alignment/>
    </xf>
    <xf numFmtId="198" fontId="5" fillId="0" borderId="39" xfId="0" applyFont="1" applyBorder="1" applyAlignment="1">
      <alignment/>
    </xf>
    <xf numFmtId="198" fontId="5" fillId="0" borderId="24" xfId="0" applyFont="1" applyBorder="1" applyAlignment="1">
      <alignment/>
    </xf>
    <xf numFmtId="198" fontId="24" fillId="0" borderId="31" xfId="0" applyFont="1" applyBorder="1" applyAlignment="1">
      <alignment horizontal="center"/>
    </xf>
    <xf numFmtId="198" fontId="5" fillId="0" borderId="0" xfId="0" applyFont="1" applyBorder="1" applyAlignment="1">
      <alignment horizontal="center"/>
    </xf>
    <xf numFmtId="198" fontId="5" fillId="0" borderId="28" xfId="0" applyFont="1" applyBorder="1" applyAlignment="1">
      <alignment horizontal="center"/>
    </xf>
    <xf numFmtId="198" fontId="24" fillId="0" borderId="0" xfId="0" applyFont="1" applyBorder="1" applyAlignment="1">
      <alignment horizontal="center"/>
    </xf>
    <xf numFmtId="198" fontId="24" fillId="0" borderId="28" xfId="0" applyFont="1" applyBorder="1" applyAlignment="1">
      <alignment horizontal="center"/>
    </xf>
    <xf numFmtId="198" fontId="5" fillId="0" borderId="17" xfId="0" applyFont="1" applyBorder="1" applyAlignment="1">
      <alignment horizontal="center"/>
    </xf>
    <xf numFmtId="198" fontId="24" fillId="0" borderId="1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1781175</xdr:colOff>
      <xdr:row>18</xdr:row>
      <xdr:rowOff>180975</xdr:rowOff>
    </xdr:to>
    <xdr:sp>
      <xdr:nvSpPr>
        <xdr:cNvPr id="1" name="Straight Connector 2"/>
        <xdr:cNvSpPr>
          <a:spLocks/>
        </xdr:cNvSpPr>
      </xdr:nvSpPr>
      <xdr:spPr>
        <a:xfrm>
          <a:off x="0" y="1019175"/>
          <a:ext cx="1781175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34"/>
  <sheetViews>
    <sheetView showGridLines="0" tabSelected="1" workbookViewId="0" topLeftCell="A11">
      <pane xSplit="1" ySplit="9" topLeftCell="B276" activePane="bottomRight" state="frozen"/>
      <selection pane="topLeft" activeCell="A11" sqref="A11"/>
      <selection pane="topRight" activeCell="B11" sqref="B11"/>
      <selection pane="bottomLeft" activeCell="A20" sqref="A20"/>
      <selection pane="bottomRight" activeCell="B279" sqref="B279:H285"/>
    </sheetView>
  </sheetViews>
  <sheetFormatPr defaultColWidth="14.88671875" defaultRowHeight="15.75"/>
  <cols>
    <col min="1" max="1" width="20.88671875" style="2" customWidth="1"/>
    <col min="2" max="2" width="14.10546875" style="2" customWidth="1"/>
    <col min="3" max="3" width="14.6640625" style="2" customWidth="1"/>
    <col min="4" max="6" width="14.88671875" style="2" customWidth="1"/>
    <col min="7" max="7" width="14.6640625" style="2" customWidth="1"/>
    <col min="8" max="8" width="15.77734375" style="2" customWidth="1"/>
    <col min="9" max="16384" width="14.88671875" style="2" customWidth="1"/>
  </cols>
  <sheetData>
    <row r="1" spans="1:8" ht="16.5" thickBot="1">
      <c r="A1" s="37"/>
      <c r="B1" s="38"/>
      <c r="C1" s="38"/>
      <c r="D1" s="38"/>
      <c r="E1" s="38"/>
      <c r="F1" s="38"/>
      <c r="G1" s="38"/>
      <c r="H1" s="54"/>
    </row>
    <row r="2" spans="1:8" ht="15.75">
      <c r="A2" s="55"/>
      <c r="B2" s="56"/>
      <c r="C2" s="56"/>
      <c r="D2" s="56"/>
      <c r="E2" s="56"/>
      <c r="F2" s="56"/>
      <c r="G2" s="56"/>
      <c r="H2" s="57" t="s">
        <v>13</v>
      </c>
    </row>
    <row r="3" spans="1:8" ht="15.75">
      <c r="A3" s="86" t="s">
        <v>27</v>
      </c>
      <c r="B3" s="87"/>
      <c r="C3" s="87"/>
      <c r="D3" s="87"/>
      <c r="E3" s="87"/>
      <c r="F3" s="87"/>
      <c r="G3" s="87"/>
      <c r="H3" s="88"/>
    </row>
    <row r="4" spans="1:8" ht="15.75">
      <c r="A4" s="86" t="s">
        <v>28</v>
      </c>
      <c r="B4" s="89"/>
      <c r="C4" s="89"/>
      <c r="D4" s="89"/>
      <c r="E4" s="89"/>
      <c r="F4" s="89"/>
      <c r="G4" s="89"/>
      <c r="H4" s="90"/>
    </row>
    <row r="5" spans="1:8" ht="15.75">
      <c r="A5" s="58"/>
      <c r="B5" s="1"/>
      <c r="C5" s="1"/>
      <c r="D5" s="1"/>
      <c r="E5" s="1"/>
      <c r="F5" s="1"/>
      <c r="G5" s="1"/>
      <c r="H5" s="59"/>
    </row>
    <row r="6" spans="1:8" ht="15.75">
      <c r="A6" s="60"/>
      <c r="B6" s="6"/>
      <c r="C6" s="6"/>
      <c r="D6" s="6"/>
      <c r="E6" s="6"/>
      <c r="F6" s="6"/>
      <c r="G6" s="6"/>
      <c r="H6" s="61"/>
    </row>
    <row r="7" spans="1:8" ht="15.75">
      <c r="A7" s="51" t="s">
        <v>53</v>
      </c>
      <c r="B7" s="6"/>
      <c r="C7" s="6"/>
      <c r="D7" s="6"/>
      <c r="E7" s="6"/>
      <c r="F7" s="6"/>
      <c r="G7" s="6"/>
      <c r="H7" s="61" t="s">
        <v>7</v>
      </c>
    </row>
    <row r="8" spans="1:8" ht="15.75">
      <c r="A8" s="51"/>
      <c r="B8" s="92" t="s">
        <v>29</v>
      </c>
      <c r="C8" s="89"/>
      <c r="D8" s="89"/>
      <c r="E8" s="89"/>
      <c r="F8" s="89"/>
      <c r="G8" s="89"/>
      <c r="H8" s="90"/>
    </row>
    <row r="9" spans="1:8" ht="15.75">
      <c r="A9" s="51"/>
      <c r="B9" s="92" t="s">
        <v>19</v>
      </c>
      <c r="C9" s="89"/>
      <c r="D9" s="89"/>
      <c r="E9" s="89"/>
      <c r="F9" s="89"/>
      <c r="G9" s="89"/>
      <c r="H9" s="90"/>
    </row>
    <row r="10" spans="1:8" ht="16.5" thickBot="1">
      <c r="A10" s="51"/>
      <c r="B10" s="80"/>
      <c r="C10" s="81"/>
      <c r="D10" s="81"/>
      <c r="E10" s="81"/>
      <c r="F10" s="81"/>
      <c r="G10" s="81"/>
      <c r="H10" s="63"/>
    </row>
    <row r="11" spans="1:8" ht="15.75">
      <c r="A11" s="82"/>
      <c r="B11" s="56"/>
      <c r="C11" s="56"/>
      <c r="D11" s="56"/>
      <c r="E11" s="83"/>
      <c r="F11" s="56"/>
      <c r="G11" s="84"/>
      <c r="H11" s="85"/>
    </row>
    <row r="12" spans="1:8" ht="15.75">
      <c r="A12" s="51"/>
      <c r="B12" s="6"/>
      <c r="C12" s="6" t="s">
        <v>12</v>
      </c>
      <c r="D12" s="6"/>
      <c r="E12" s="91" t="s">
        <v>21</v>
      </c>
      <c r="F12" s="87"/>
      <c r="G12" s="7"/>
      <c r="H12" s="62" t="s">
        <v>0</v>
      </c>
    </row>
    <row r="13" spans="1:8" ht="15.75">
      <c r="A13" s="51"/>
      <c r="B13" s="6"/>
      <c r="C13" s="6"/>
      <c r="D13" s="6"/>
      <c r="E13" s="11"/>
      <c r="F13" s="6"/>
      <c r="G13" s="7"/>
      <c r="H13" s="62"/>
    </row>
    <row r="14" spans="1:8" ht="15.75">
      <c r="A14" s="51"/>
      <c r="B14" s="3"/>
      <c r="C14" s="1"/>
      <c r="D14" s="1"/>
      <c r="E14" s="3"/>
      <c r="F14" s="1"/>
      <c r="G14" s="4"/>
      <c r="H14" s="63"/>
    </row>
    <row r="15" spans="1:8" ht="15.75">
      <c r="A15" s="51"/>
      <c r="B15" s="5"/>
      <c r="C15" s="5"/>
      <c r="D15" s="6"/>
      <c r="E15" s="5"/>
      <c r="F15" s="9"/>
      <c r="G15" s="7"/>
      <c r="H15" s="61"/>
    </row>
    <row r="16" spans="1:8" ht="15.75">
      <c r="A16" s="51"/>
      <c r="B16" s="12" t="s">
        <v>14</v>
      </c>
      <c r="C16" s="12" t="s">
        <v>16</v>
      </c>
      <c r="D16" s="10" t="s">
        <v>1</v>
      </c>
      <c r="E16" s="12" t="s">
        <v>5</v>
      </c>
      <c r="F16" s="53" t="s">
        <v>5</v>
      </c>
      <c r="G16" s="10" t="s">
        <v>1</v>
      </c>
      <c r="H16" s="61"/>
    </row>
    <row r="17" spans="1:8" ht="15.75">
      <c r="A17" s="51"/>
      <c r="B17" s="13"/>
      <c r="C17" s="12" t="s">
        <v>15</v>
      </c>
      <c r="D17" s="7"/>
      <c r="E17" s="12" t="s">
        <v>8</v>
      </c>
      <c r="F17" s="53" t="s">
        <v>9</v>
      </c>
      <c r="G17" s="7"/>
      <c r="H17" s="61"/>
    </row>
    <row r="18" spans="1:8" ht="15.75">
      <c r="A18" s="64" t="s">
        <v>6</v>
      </c>
      <c r="B18" s="8"/>
      <c r="C18" s="8"/>
      <c r="D18" s="7"/>
      <c r="E18" s="8"/>
      <c r="F18" s="7"/>
      <c r="G18" s="7"/>
      <c r="H18" s="61"/>
    </row>
    <row r="19" spans="1:8" ht="15.75">
      <c r="A19" s="65"/>
      <c r="B19" s="14"/>
      <c r="C19" s="14"/>
      <c r="D19" s="15"/>
      <c r="E19" s="14"/>
      <c r="F19" s="7"/>
      <c r="G19" s="15"/>
      <c r="H19" s="66"/>
    </row>
    <row r="20" spans="1:8" ht="15.75">
      <c r="A20" s="64"/>
      <c r="B20" s="8"/>
      <c r="C20" s="8"/>
      <c r="D20" s="7"/>
      <c r="E20" s="11"/>
      <c r="F20" s="5"/>
      <c r="G20" s="7"/>
      <c r="H20" s="61"/>
    </row>
    <row r="21" spans="1:8" ht="15.75" hidden="1">
      <c r="A21" s="51" t="s">
        <v>3</v>
      </c>
      <c r="B21" s="8">
        <v>2223.7</v>
      </c>
      <c r="C21" s="8">
        <v>1478.9</v>
      </c>
      <c r="D21" s="7">
        <f>SUM(B21:C21)</f>
        <v>3702.6</v>
      </c>
      <c r="E21" s="11">
        <v>6801.3</v>
      </c>
      <c r="F21" s="8">
        <v>3673</v>
      </c>
      <c r="G21" s="7">
        <f>SUM(E21:F21)</f>
        <v>10474.3</v>
      </c>
      <c r="H21" s="61">
        <f aca="true" t="shared" si="0" ref="H21:H29">+D21+G21</f>
        <v>14176.9</v>
      </c>
    </row>
    <row r="22" spans="1:43" ht="15.75" hidden="1">
      <c r="A22" s="51" t="s">
        <v>4</v>
      </c>
      <c r="B22" s="8">
        <v>1973.4</v>
      </c>
      <c r="C22" s="8">
        <v>1650.3</v>
      </c>
      <c r="D22" s="7">
        <f>SUM(B22:C22)</f>
        <v>3623.7</v>
      </c>
      <c r="E22" s="11">
        <v>6693.6</v>
      </c>
      <c r="F22" s="8">
        <v>4661</v>
      </c>
      <c r="G22" s="7">
        <f>SUM(E22:F22)</f>
        <v>11354.6</v>
      </c>
      <c r="H22" s="61">
        <f t="shared" si="0"/>
        <v>14978.3</v>
      </c>
      <c r="V22" s="2" t="e">
        <f>SUM(#REF!)</f>
        <v>#REF!</v>
      </c>
      <c r="W22" s="2" t="e">
        <f>SUM(#REF!)</f>
        <v>#REF!</v>
      </c>
      <c r="X22" s="2" t="e">
        <f>SUM(#REF!)</f>
        <v>#REF!</v>
      </c>
      <c r="Y22" s="2" t="e">
        <f>SUM(#REF!)</f>
        <v>#REF!</v>
      </c>
      <c r="Z22" s="2" t="e">
        <f>SUM(#REF!)</f>
        <v>#REF!</v>
      </c>
      <c r="AA22" s="2" t="e">
        <f>SUM(#REF!)</f>
        <v>#REF!</v>
      </c>
      <c r="AB22" s="2" t="e">
        <f>SUM(#REF!)</f>
        <v>#REF!</v>
      </c>
      <c r="AC22" s="2" t="e">
        <f>SUM(#REF!)</f>
        <v>#REF!</v>
      </c>
      <c r="AD22" s="2" t="e">
        <f>SUM(#REF!)</f>
        <v>#REF!</v>
      </c>
      <c r="AE22" s="2" t="e">
        <f>SUM(#REF!)</f>
        <v>#REF!</v>
      </c>
      <c r="AF22" s="2" t="e">
        <f>SUM(#REF!)</f>
        <v>#REF!</v>
      </c>
      <c r="AG22" s="2" t="e">
        <f>SUM(#REF!)</f>
        <v>#REF!</v>
      </c>
      <c r="AH22" s="2" t="e">
        <f>SUM(#REF!)</f>
        <v>#REF!</v>
      </c>
      <c r="AI22" s="2" t="e">
        <f>SUM(#REF!)</f>
        <v>#REF!</v>
      </c>
      <c r="AJ22" s="2" t="e">
        <f>SUM(#REF!)</f>
        <v>#REF!</v>
      </c>
      <c r="AK22" s="2" t="e">
        <f>SUM(#REF!)</f>
        <v>#REF!</v>
      </c>
      <c r="AL22" s="2" t="e">
        <f>SUM(#REF!)</f>
        <v>#REF!</v>
      </c>
      <c r="AM22" s="2" t="e">
        <f>SUM(#REF!)</f>
        <v>#REF!</v>
      </c>
      <c r="AN22" s="2" t="e">
        <f>SUM(#REF!)</f>
        <v>#REF!</v>
      </c>
      <c r="AO22" s="2" t="e">
        <f>SUM(#REF!)</f>
        <v>#REF!</v>
      </c>
      <c r="AP22" s="2" t="e">
        <f>SUM(#REF!)</f>
        <v>#REF!</v>
      </c>
      <c r="AQ22" s="2" t="e">
        <f>SUM(#REF!)</f>
        <v>#REF!</v>
      </c>
    </row>
    <row r="23" spans="1:34" ht="15.75" hidden="1">
      <c r="A23" s="67">
        <v>2000</v>
      </c>
      <c r="B23" s="8">
        <v>2784.1</v>
      </c>
      <c r="C23" s="8">
        <v>1700.1</v>
      </c>
      <c r="D23" s="7">
        <f>SUM(B23:C23)</f>
        <v>4484.2</v>
      </c>
      <c r="E23" s="11">
        <v>9593.6</v>
      </c>
      <c r="F23" s="8">
        <v>6281.2</v>
      </c>
      <c r="G23" s="7">
        <f>SUM(E23:F23)</f>
        <v>15874.8</v>
      </c>
      <c r="H23" s="61">
        <f t="shared" si="0"/>
        <v>20359</v>
      </c>
      <c r="V23" s="2" t="e">
        <f>SUM(#REF!)</f>
        <v>#REF!</v>
      </c>
      <c r="W23" s="2" t="e">
        <f>SUM(#REF!)</f>
        <v>#REF!</v>
      </c>
      <c r="X23" s="2" t="e">
        <f>SUM(#REF!)</f>
        <v>#REF!</v>
      </c>
      <c r="Y23" s="2" t="e">
        <f>SUM(#REF!)</f>
        <v>#REF!</v>
      </c>
      <c r="Z23" s="2" t="e">
        <f>SUM(#REF!)</f>
        <v>#REF!</v>
      </c>
      <c r="AA23" s="2" t="e">
        <f>SUM(#REF!)</f>
        <v>#REF!</v>
      </c>
      <c r="AB23" s="2" t="e">
        <f>SUM(#REF!)</f>
        <v>#REF!</v>
      </c>
      <c r="AC23" s="2" t="e">
        <f>SUM(#REF!)</f>
        <v>#REF!</v>
      </c>
      <c r="AD23" s="2" t="e">
        <f>SUM(#REF!)</f>
        <v>#REF!</v>
      </c>
      <c r="AE23" s="2" t="e">
        <f>SUM(#REF!)</f>
        <v>#REF!</v>
      </c>
      <c r="AF23" s="2" t="e">
        <f>SUM(#REF!)</f>
        <v>#REF!</v>
      </c>
      <c r="AG23" s="2" t="e">
        <f>SUM(#REF!)</f>
        <v>#REF!</v>
      </c>
      <c r="AH23" s="2" t="e">
        <f>SUM(#REF!)</f>
        <v>#REF!</v>
      </c>
    </row>
    <row r="24" spans="1:8" ht="15.75" hidden="1">
      <c r="A24" s="67">
        <v>2001</v>
      </c>
      <c r="B24" s="8">
        <v>3750.8</v>
      </c>
      <c r="C24" s="8">
        <v>2659.2</v>
      </c>
      <c r="D24" s="7">
        <f>SUM(B24:C24)</f>
        <v>6410</v>
      </c>
      <c r="E24" s="11">
        <v>16350.6</v>
      </c>
      <c r="F24" s="8">
        <v>26808</v>
      </c>
      <c r="G24" s="7">
        <f>SUM(E24:F24)</f>
        <v>43158.6</v>
      </c>
      <c r="H24" s="61">
        <f t="shared" si="0"/>
        <v>49568.6</v>
      </c>
    </row>
    <row r="25" spans="1:10" ht="15.75" hidden="1">
      <c r="A25" s="67">
        <v>2002</v>
      </c>
      <c r="B25" s="16">
        <v>11501.6</v>
      </c>
      <c r="C25" s="16">
        <v>4199</v>
      </c>
      <c r="D25" s="16">
        <f>+B25+C25</f>
        <v>15700.6</v>
      </c>
      <c r="E25" s="41">
        <v>42499.1</v>
      </c>
      <c r="F25" s="16">
        <v>20516.3</v>
      </c>
      <c r="G25" s="24">
        <f>+E25+F25</f>
        <v>63015.399999999994</v>
      </c>
      <c r="H25" s="68">
        <f t="shared" si="0"/>
        <v>78716</v>
      </c>
      <c r="J25" s="17"/>
    </row>
    <row r="26" spans="1:9" ht="15.75" hidden="1">
      <c r="A26" s="67">
        <v>2003</v>
      </c>
      <c r="B26" s="16">
        <v>12120.1</v>
      </c>
      <c r="C26" s="16">
        <v>3250.2</v>
      </c>
      <c r="D26" s="16">
        <f>+B26+C26</f>
        <v>15370.3</v>
      </c>
      <c r="E26" s="41">
        <v>23527.4</v>
      </c>
      <c r="F26" s="16">
        <v>41756.1</v>
      </c>
      <c r="G26" s="24">
        <f>+E26+F26</f>
        <v>65283.5</v>
      </c>
      <c r="H26" s="68">
        <f t="shared" si="0"/>
        <v>80653.8</v>
      </c>
      <c r="I26" s="20"/>
    </row>
    <row r="27" spans="1:9" ht="15.75" hidden="1">
      <c r="A27" s="67">
        <v>2004</v>
      </c>
      <c r="B27" s="16">
        <v>10390.3</v>
      </c>
      <c r="C27" s="16">
        <v>3433.3</v>
      </c>
      <c r="D27" s="16">
        <f>+B27+C27</f>
        <v>13823.599999999999</v>
      </c>
      <c r="E27" s="18">
        <v>71500</v>
      </c>
      <c r="F27" s="19">
        <v>36900</v>
      </c>
      <c r="G27" s="24">
        <f>+E27+F27</f>
        <v>108400</v>
      </c>
      <c r="H27" s="68">
        <f t="shared" si="0"/>
        <v>122223.6</v>
      </c>
      <c r="I27" s="20"/>
    </row>
    <row r="28" spans="1:9" ht="15.75" hidden="1">
      <c r="A28" s="67">
        <v>2005</v>
      </c>
      <c r="B28" s="16">
        <v>12491.1</v>
      </c>
      <c r="C28" s="16">
        <v>5136</v>
      </c>
      <c r="D28" s="16">
        <f>+B28+C28</f>
        <v>17627.1</v>
      </c>
      <c r="E28" s="42">
        <v>79000</v>
      </c>
      <c r="F28" s="16">
        <v>24000</v>
      </c>
      <c r="G28" s="24">
        <f>+E28+F28</f>
        <v>103000</v>
      </c>
      <c r="H28" s="68">
        <f t="shared" si="0"/>
        <v>120627.1</v>
      </c>
      <c r="I28" s="20"/>
    </row>
    <row r="29" spans="1:10" ht="15.75" hidden="1">
      <c r="A29" s="67">
        <v>2006</v>
      </c>
      <c r="B29" s="21">
        <v>9603.4</v>
      </c>
      <c r="C29" s="21">
        <v>9786.3</v>
      </c>
      <c r="D29" s="16">
        <f>+B29+C29</f>
        <v>19389.699999999997</v>
      </c>
      <c r="E29" s="43">
        <v>71700</v>
      </c>
      <c r="F29" s="23">
        <v>32912.5</v>
      </c>
      <c r="G29" s="24">
        <f>+E29+F29</f>
        <v>104612.5</v>
      </c>
      <c r="H29" s="68">
        <f t="shared" si="0"/>
        <v>124002.2</v>
      </c>
      <c r="I29" s="20"/>
      <c r="J29" s="22"/>
    </row>
    <row r="30" spans="1:10" ht="15.75" hidden="1">
      <c r="A30" s="67">
        <v>2007</v>
      </c>
      <c r="B30" s="21">
        <f>SUM(B136:B147)</f>
        <v>8870.3</v>
      </c>
      <c r="C30" s="21">
        <f aca="true" t="shared" si="1" ref="C30:H30">SUM(C136:C147)</f>
        <v>7037.1</v>
      </c>
      <c r="D30" s="21">
        <f t="shared" si="1"/>
        <v>15907.400000000001</v>
      </c>
      <c r="E30" s="43">
        <f t="shared" si="1"/>
        <v>94517.40000000001</v>
      </c>
      <c r="F30" s="23">
        <f t="shared" si="1"/>
        <v>67147.4</v>
      </c>
      <c r="G30" s="21">
        <f t="shared" si="1"/>
        <v>161664.8</v>
      </c>
      <c r="H30" s="69">
        <f t="shared" si="1"/>
        <v>177572.19999999998</v>
      </c>
      <c r="I30" s="20"/>
      <c r="J30" s="22"/>
    </row>
    <row r="31" spans="1:10" ht="15.75" hidden="1">
      <c r="A31" s="67">
        <v>2008</v>
      </c>
      <c r="B31" s="21">
        <f>SUM(B149:B160)</f>
        <v>11863</v>
      </c>
      <c r="C31" s="21">
        <f aca="true" t="shared" si="2" ref="C31:H31">SUM(C149:C160)</f>
        <v>11201.800000000001</v>
      </c>
      <c r="D31" s="21">
        <f t="shared" si="2"/>
        <v>23064.800000000003</v>
      </c>
      <c r="E31" s="43">
        <f t="shared" si="2"/>
        <v>117085.1</v>
      </c>
      <c r="F31" s="23">
        <f t="shared" si="2"/>
        <v>20416.700000000004</v>
      </c>
      <c r="G31" s="21">
        <f t="shared" si="2"/>
        <v>137501.80000000002</v>
      </c>
      <c r="H31" s="69">
        <f t="shared" si="2"/>
        <v>160566.6</v>
      </c>
      <c r="I31" s="20"/>
      <c r="J31" s="22"/>
    </row>
    <row r="32" spans="1:10" ht="15.75" hidden="1">
      <c r="A32" s="67">
        <v>2009</v>
      </c>
      <c r="B32" s="21">
        <f>SUM(B162:B173)</f>
        <v>6393.900000000001</v>
      </c>
      <c r="C32" s="21">
        <f aca="true" t="shared" si="3" ref="C32:H32">SUM(C162:C173)</f>
        <v>14492.499</v>
      </c>
      <c r="D32" s="21">
        <f t="shared" si="3"/>
        <v>20886.398999999998</v>
      </c>
      <c r="E32" s="43">
        <f t="shared" si="3"/>
        <v>45884.3</v>
      </c>
      <c r="F32" s="23">
        <f t="shared" si="3"/>
        <v>17996.896999999997</v>
      </c>
      <c r="G32" s="21">
        <f t="shared" si="3"/>
        <v>63881.197</v>
      </c>
      <c r="H32" s="69">
        <f t="shared" si="3"/>
        <v>84767.59599999999</v>
      </c>
      <c r="I32" s="20"/>
      <c r="J32" s="22"/>
    </row>
    <row r="33" spans="1:10" ht="15.75" hidden="1">
      <c r="A33" s="67">
        <v>2010</v>
      </c>
      <c r="B33" s="21">
        <f>SUM(B175:B186)</f>
        <v>4231.8</v>
      </c>
      <c r="C33" s="21">
        <f aca="true" t="shared" si="4" ref="C33:H33">SUM(C175:C186)</f>
        <v>25733.400000000005</v>
      </c>
      <c r="D33" s="21">
        <f t="shared" si="4"/>
        <v>29965.2</v>
      </c>
      <c r="E33" s="43">
        <f t="shared" si="4"/>
        <v>67473.5</v>
      </c>
      <c r="F33" s="23">
        <f t="shared" si="4"/>
        <v>65365.3</v>
      </c>
      <c r="G33" s="21">
        <f t="shared" si="4"/>
        <v>132838.80000000002</v>
      </c>
      <c r="H33" s="69">
        <f t="shared" si="4"/>
        <v>162804</v>
      </c>
      <c r="I33" s="20"/>
      <c r="J33" s="22"/>
    </row>
    <row r="34" spans="1:10" ht="15.75" hidden="1">
      <c r="A34" s="67">
        <v>2011</v>
      </c>
      <c r="B34" s="21">
        <f>SUM(B188:B199)</f>
        <v>18311.315</v>
      </c>
      <c r="C34" s="21">
        <f aca="true" t="shared" si="5" ref="C34:H34">SUM(C188:C199)</f>
        <v>13872.675000000001</v>
      </c>
      <c r="D34" s="21">
        <f t="shared" si="5"/>
        <v>32183.989999999998</v>
      </c>
      <c r="E34" s="43">
        <f t="shared" si="5"/>
        <v>121144.431</v>
      </c>
      <c r="F34" s="23">
        <f t="shared" si="5"/>
        <v>83218.306434</v>
      </c>
      <c r="G34" s="21">
        <f t="shared" si="5"/>
        <v>204362.737434</v>
      </c>
      <c r="H34" s="69">
        <f t="shared" si="5"/>
        <v>236546.727434</v>
      </c>
      <c r="I34" s="20"/>
      <c r="J34" s="22"/>
    </row>
    <row r="35" spans="1:8" ht="15.75" hidden="1">
      <c r="A35" s="67">
        <v>2012</v>
      </c>
      <c r="B35" s="16">
        <f>SUM(B201:B212)</f>
        <v>14686.802117</v>
      </c>
      <c r="C35" s="16">
        <f aca="true" t="shared" si="6" ref="C35:H35">SUM(C201:C212)</f>
        <v>20192.876462999997</v>
      </c>
      <c r="D35" s="16">
        <f t="shared" si="6"/>
        <v>34879.67858</v>
      </c>
      <c r="E35" s="16">
        <f t="shared" si="6"/>
        <v>74684.92839886769</v>
      </c>
      <c r="F35" s="16">
        <f t="shared" si="6"/>
        <v>80264.60209179574</v>
      </c>
      <c r="G35" s="16">
        <f t="shared" si="6"/>
        <v>154949.5304906634</v>
      </c>
      <c r="H35" s="68">
        <f t="shared" si="6"/>
        <v>189829.20907066338</v>
      </c>
    </row>
    <row r="36" spans="1:8" ht="15.75">
      <c r="A36" s="67">
        <v>2013</v>
      </c>
      <c r="B36" s="16">
        <f>SUM(B214:B225)</f>
        <v>16124.148292000002</v>
      </c>
      <c r="C36" s="16">
        <f aca="true" t="shared" si="7" ref="C36:H36">SUM(C214:C225)</f>
        <v>21638.395076</v>
      </c>
      <c r="D36" s="16">
        <f t="shared" si="7"/>
        <v>37762.543368000006</v>
      </c>
      <c r="E36" s="16">
        <f t="shared" si="7"/>
        <v>118849.454706</v>
      </c>
      <c r="F36" s="16">
        <f t="shared" si="7"/>
        <v>155812.52849599748</v>
      </c>
      <c r="G36" s="16">
        <f t="shared" si="7"/>
        <v>274661.9832019975</v>
      </c>
      <c r="H36" s="68">
        <f t="shared" si="7"/>
        <v>312424.5265699974</v>
      </c>
    </row>
    <row r="37" spans="1:8" ht="15.75">
      <c r="A37" s="67">
        <v>2014</v>
      </c>
      <c r="B37" s="16">
        <f>SUM(B227:B238)</f>
        <v>21756.128075</v>
      </c>
      <c r="C37" s="16">
        <f aca="true" t="shared" si="8" ref="C37:H37">SUM(C227:C238)</f>
        <v>69248.67856500001</v>
      </c>
      <c r="D37" s="16">
        <f t="shared" si="8"/>
        <v>91004.80664</v>
      </c>
      <c r="E37" s="16">
        <f t="shared" si="8"/>
        <v>46942.430606</v>
      </c>
      <c r="F37" s="16">
        <f t="shared" si="8"/>
        <v>166886.07299470002</v>
      </c>
      <c r="G37" s="16">
        <f t="shared" si="8"/>
        <v>213828.50360070003</v>
      </c>
      <c r="H37" s="68">
        <f t="shared" si="8"/>
        <v>304833.31024069997</v>
      </c>
    </row>
    <row r="38" spans="1:8" ht="15.75">
      <c r="A38" s="67">
        <v>2015</v>
      </c>
      <c r="B38" s="16">
        <f>SUM(B240:B251)</f>
        <v>11059.527393</v>
      </c>
      <c r="C38" s="16">
        <f aca="true" t="shared" si="9" ref="C38:H38">SUM(C240:C251)</f>
        <v>45326.4366086</v>
      </c>
      <c r="D38" s="16">
        <f t="shared" si="9"/>
        <v>56385.96400160001</v>
      </c>
      <c r="E38" s="16">
        <f t="shared" si="9"/>
        <v>52028.800567000006</v>
      </c>
      <c r="F38" s="16">
        <f t="shared" si="9"/>
        <v>87637.68955850117</v>
      </c>
      <c r="G38" s="16">
        <f t="shared" si="9"/>
        <v>139666.49012550118</v>
      </c>
      <c r="H38" s="68">
        <f t="shared" si="9"/>
        <v>196052.4541271011</v>
      </c>
    </row>
    <row r="39" spans="1:8" ht="15.75">
      <c r="A39" s="67">
        <v>2016</v>
      </c>
      <c r="B39" s="16">
        <f>SUM(B253:B264)</f>
        <v>11924.571060999999</v>
      </c>
      <c r="C39" s="16">
        <f aca="true" t="shared" si="10" ref="C39:H39">SUM(C253:C264)</f>
        <v>41403.64309210295</v>
      </c>
      <c r="D39" s="16">
        <f t="shared" si="10"/>
        <v>53328.21415310295</v>
      </c>
      <c r="E39" s="48">
        <f t="shared" si="10"/>
        <v>0</v>
      </c>
      <c r="F39" s="16">
        <f t="shared" si="10"/>
        <v>119018.405882</v>
      </c>
      <c r="G39" s="16">
        <f t="shared" si="10"/>
        <v>119018.405882</v>
      </c>
      <c r="H39" s="68">
        <f t="shared" si="10"/>
        <v>172346.62003510294</v>
      </c>
    </row>
    <row r="40" spans="1:8" ht="15.75">
      <c r="A40" s="67">
        <v>2017</v>
      </c>
      <c r="B40" s="16">
        <f>SUM(B266:B277)</f>
        <v>10734.244546</v>
      </c>
      <c r="C40" s="16">
        <f aca="true" t="shared" si="11" ref="C40:H40">SUM(C266:C277)</f>
        <v>44317.477276</v>
      </c>
      <c r="D40" s="16">
        <f t="shared" si="11"/>
        <v>55051.72182200001</v>
      </c>
      <c r="E40" s="48">
        <f t="shared" si="11"/>
        <v>0</v>
      </c>
      <c r="F40" s="16">
        <f t="shared" si="11"/>
        <v>138512.862755</v>
      </c>
      <c r="G40" s="16">
        <f t="shared" si="11"/>
        <v>138512.862755</v>
      </c>
      <c r="H40" s="68">
        <f t="shared" si="11"/>
        <v>193564.584577</v>
      </c>
    </row>
    <row r="41" spans="1:8" ht="15.75">
      <c r="A41" s="67"/>
      <c r="B41" s="16"/>
      <c r="C41" s="16"/>
      <c r="D41" s="16"/>
      <c r="E41" s="41"/>
      <c r="F41" s="16"/>
      <c r="G41" s="24"/>
      <c r="H41" s="68"/>
    </row>
    <row r="42" spans="1:8" ht="15.75" hidden="1">
      <c r="A42" s="51" t="s">
        <v>76</v>
      </c>
      <c r="B42" s="16">
        <f>SUM(B110:B112)</f>
        <v>392.3</v>
      </c>
      <c r="C42" s="16">
        <f aca="true" t="shared" si="12" ref="C42:H42">SUM(C110:C112)</f>
        <v>1034.3</v>
      </c>
      <c r="D42" s="16">
        <f t="shared" si="12"/>
        <v>1426.6000000000001</v>
      </c>
      <c r="E42" s="16">
        <f t="shared" si="12"/>
        <v>23166.800000000003</v>
      </c>
      <c r="F42" s="16">
        <f t="shared" si="12"/>
        <v>9466.9</v>
      </c>
      <c r="G42" s="16">
        <f t="shared" si="12"/>
        <v>32633.699999999997</v>
      </c>
      <c r="H42" s="68">
        <f t="shared" si="12"/>
        <v>34060.299999999996</v>
      </c>
    </row>
    <row r="43" spans="1:8" ht="15.75" hidden="1">
      <c r="A43" s="51" t="s">
        <v>75</v>
      </c>
      <c r="B43" s="16">
        <f>SUM(B113:B115)</f>
        <v>5235.3</v>
      </c>
      <c r="C43" s="16">
        <f aca="true" t="shared" si="13" ref="C43:H43">SUM(C113:C115)</f>
        <v>1612.1</v>
      </c>
      <c r="D43" s="16">
        <f t="shared" si="13"/>
        <v>6847.4</v>
      </c>
      <c r="E43" s="16">
        <f t="shared" si="13"/>
        <v>8619.900000000001</v>
      </c>
      <c r="F43" s="16">
        <f t="shared" si="13"/>
        <v>13194.7</v>
      </c>
      <c r="G43" s="16">
        <f t="shared" si="13"/>
        <v>21814.600000000002</v>
      </c>
      <c r="H43" s="68">
        <f t="shared" si="13"/>
        <v>28662</v>
      </c>
    </row>
    <row r="44" spans="1:8" ht="15.75" hidden="1">
      <c r="A44" s="51" t="s">
        <v>37</v>
      </c>
      <c r="B44" s="16">
        <f>SUM(B116:B118)</f>
        <v>1440.3</v>
      </c>
      <c r="C44" s="16">
        <f aca="true" t="shared" si="14" ref="C44:H44">SUM(C116:C118)</f>
        <v>1315.6</v>
      </c>
      <c r="D44" s="16">
        <f t="shared" si="14"/>
        <v>2755.9</v>
      </c>
      <c r="E44" s="16">
        <f t="shared" si="14"/>
        <v>11801.7</v>
      </c>
      <c r="F44" s="16">
        <f t="shared" si="14"/>
        <v>9737.8</v>
      </c>
      <c r="G44" s="16">
        <f t="shared" si="14"/>
        <v>21539.5</v>
      </c>
      <c r="H44" s="68">
        <f t="shared" si="14"/>
        <v>24295.4</v>
      </c>
    </row>
    <row r="45" spans="1:8" ht="15.75" hidden="1">
      <c r="A45" s="51" t="s">
        <v>38</v>
      </c>
      <c r="B45" s="16">
        <f>SUM(B119:B121)</f>
        <v>1003</v>
      </c>
      <c r="C45" s="16">
        <f aca="true" t="shared" si="15" ref="C45:H45">SUM(C119:C121)</f>
        <v>5594.2</v>
      </c>
      <c r="D45" s="16">
        <f t="shared" si="15"/>
        <v>6597.200000000001</v>
      </c>
      <c r="E45" s="16">
        <f t="shared" si="15"/>
        <v>19791.5</v>
      </c>
      <c r="F45" s="16">
        <f t="shared" si="15"/>
        <v>7220.700000000001</v>
      </c>
      <c r="G45" s="16">
        <f t="shared" si="15"/>
        <v>27012.199999999997</v>
      </c>
      <c r="H45" s="68">
        <f t="shared" si="15"/>
        <v>33609.4</v>
      </c>
    </row>
    <row r="46" spans="1:8" ht="15.75" hidden="1">
      <c r="A46" s="51"/>
      <c r="B46" s="16"/>
      <c r="C46" s="16"/>
      <c r="D46" s="16"/>
      <c r="E46" s="41"/>
      <c r="F46" s="16"/>
      <c r="G46" s="24"/>
      <c r="H46" s="68"/>
    </row>
    <row r="47" spans="1:8" ht="15.75" hidden="1">
      <c r="A47" s="51" t="s">
        <v>77</v>
      </c>
      <c r="B47" s="16">
        <f>SUM(B123:B125)</f>
        <v>111.1</v>
      </c>
      <c r="C47" s="16">
        <f aca="true" t="shared" si="16" ref="C47:H47">SUM(C123:C125)</f>
        <v>1330.3</v>
      </c>
      <c r="D47" s="16">
        <f t="shared" si="16"/>
        <v>1441.4</v>
      </c>
      <c r="E47" s="16">
        <f t="shared" si="16"/>
        <v>0</v>
      </c>
      <c r="F47" s="16">
        <f t="shared" si="16"/>
        <v>8139.1</v>
      </c>
      <c r="G47" s="16">
        <f t="shared" si="16"/>
        <v>8139.1</v>
      </c>
      <c r="H47" s="68">
        <f t="shared" si="16"/>
        <v>9580.5</v>
      </c>
    </row>
    <row r="48" spans="1:8" ht="15.75" hidden="1">
      <c r="A48" s="51" t="s">
        <v>75</v>
      </c>
      <c r="B48" s="16">
        <f>SUM(B126:B128)</f>
        <v>8940.9</v>
      </c>
      <c r="C48" s="16">
        <f aca="true" t="shared" si="17" ref="C48:H48">SUM(C126:C128)</f>
        <v>1325.5</v>
      </c>
      <c r="D48" s="16">
        <f t="shared" si="17"/>
        <v>10266.4</v>
      </c>
      <c r="E48" s="16">
        <f t="shared" si="17"/>
        <v>4635.799999999999</v>
      </c>
      <c r="F48" s="16">
        <f t="shared" si="17"/>
        <v>9423.2</v>
      </c>
      <c r="G48" s="16">
        <f t="shared" si="17"/>
        <v>14059.000000000002</v>
      </c>
      <c r="H48" s="68">
        <f t="shared" si="17"/>
        <v>24325.4</v>
      </c>
    </row>
    <row r="49" spans="1:8" ht="15.75" hidden="1">
      <c r="A49" s="51" t="s">
        <v>37</v>
      </c>
      <c r="B49" s="16">
        <f>SUM(B129:B131)</f>
        <v>551.4</v>
      </c>
      <c r="C49" s="16">
        <f aca="true" t="shared" si="18" ref="C49:H49">SUM(C129:C131)</f>
        <v>1209</v>
      </c>
      <c r="D49" s="16">
        <f t="shared" si="18"/>
        <v>1760.4</v>
      </c>
      <c r="E49" s="16">
        <f t="shared" si="18"/>
        <v>2.7</v>
      </c>
      <c r="F49" s="16">
        <f t="shared" si="18"/>
        <v>15347.000000000002</v>
      </c>
      <c r="G49" s="16">
        <f t="shared" si="18"/>
        <v>15349.700000000003</v>
      </c>
      <c r="H49" s="68">
        <f t="shared" si="18"/>
        <v>17110.1</v>
      </c>
    </row>
    <row r="50" spans="1:8" ht="15.75" hidden="1">
      <c r="A50" s="51" t="s">
        <v>38</v>
      </c>
      <c r="B50" s="48">
        <f>SUM(B132:B134)</f>
        <v>0</v>
      </c>
      <c r="C50" s="48">
        <f aca="true" t="shared" si="19" ref="C50:H50">SUM(C132:C134)</f>
        <v>5921.5</v>
      </c>
      <c r="D50" s="48">
        <f t="shared" si="19"/>
        <v>5921.5</v>
      </c>
      <c r="E50" s="48">
        <f t="shared" si="19"/>
        <v>67061.5</v>
      </c>
      <c r="F50" s="48">
        <f t="shared" si="19"/>
        <v>3.2</v>
      </c>
      <c r="G50" s="48">
        <f t="shared" si="19"/>
        <v>67064.7</v>
      </c>
      <c r="H50" s="70">
        <f t="shared" si="19"/>
        <v>72986.2</v>
      </c>
    </row>
    <row r="51" spans="1:8" ht="15.75" hidden="1">
      <c r="A51" s="51"/>
      <c r="B51" s="21"/>
      <c r="C51" s="16"/>
      <c r="D51" s="16"/>
      <c r="E51" s="41"/>
      <c r="F51" s="16"/>
      <c r="G51" s="24"/>
      <c r="H51" s="68"/>
    </row>
    <row r="52" spans="1:8" ht="15.75" hidden="1">
      <c r="A52" s="51" t="s">
        <v>78</v>
      </c>
      <c r="B52" s="21">
        <f>SUM(B136:B138)</f>
        <v>135.2</v>
      </c>
      <c r="C52" s="21">
        <f aca="true" t="shared" si="20" ref="C52:H52">SUM(C136:C138)</f>
        <v>1247.4</v>
      </c>
      <c r="D52" s="21">
        <f t="shared" si="20"/>
        <v>1382.6</v>
      </c>
      <c r="E52" s="21">
        <f t="shared" si="20"/>
        <v>0</v>
      </c>
      <c r="F52" s="21">
        <f t="shared" si="20"/>
        <v>33822.600000000006</v>
      </c>
      <c r="G52" s="21">
        <f t="shared" si="20"/>
        <v>33822.600000000006</v>
      </c>
      <c r="H52" s="69">
        <f t="shared" si="20"/>
        <v>35205.2</v>
      </c>
    </row>
    <row r="53" spans="1:8" ht="15.75" hidden="1">
      <c r="A53" s="51" t="s">
        <v>75</v>
      </c>
      <c r="B53" s="21">
        <f>SUM(B139:B141)</f>
        <v>8092.1</v>
      </c>
      <c r="C53" s="21">
        <f aca="true" t="shared" si="21" ref="C53:H53">SUM(C139:C141)</f>
        <v>1474.4</v>
      </c>
      <c r="D53" s="21">
        <f t="shared" si="21"/>
        <v>9566.5</v>
      </c>
      <c r="E53" s="21">
        <f t="shared" si="21"/>
        <v>21568.4</v>
      </c>
      <c r="F53" s="21">
        <f t="shared" si="21"/>
        <v>7595.199999999999</v>
      </c>
      <c r="G53" s="21">
        <f t="shared" si="21"/>
        <v>29163.600000000002</v>
      </c>
      <c r="H53" s="69">
        <f t="shared" si="21"/>
        <v>38730.1</v>
      </c>
    </row>
    <row r="54" spans="1:8" ht="15.75" hidden="1">
      <c r="A54" s="51" t="s">
        <v>37</v>
      </c>
      <c r="B54" s="21">
        <f>SUM(B142:B144)</f>
        <v>400</v>
      </c>
      <c r="C54" s="21">
        <f aca="true" t="shared" si="22" ref="C54:H54">SUM(C142:C144)</f>
        <v>1490.4</v>
      </c>
      <c r="D54" s="21">
        <f t="shared" si="22"/>
        <v>1890.4</v>
      </c>
      <c r="E54" s="21">
        <f t="shared" si="22"/>
        <v>2606.7</v>
      </c>
      <c r="F54" s="21">
        <f t="shared" si="22"/>
        <v>10477.199999999999</v>
      </c>
      <c r="G54" s="21">
        <f t="shared" si="22"/>
        <v>13083.9</v>
      </c>
      <c r="H54" s="69">
        <f t="shared" si="22"/>
        <v>14974.3</v>
      </c>
    </row>
    <row r="55" spans="1:8" ht="15.75" hidden="1">
      <c r="A55" s="51" t="s">
        <v>38</v>
      </c>
      <c r="B55" s="21">
        <f>SUM(B145:B147)</f>
        <v>243</v>
      </c>
      <c r="C55" s="21">
        <f aca="true" t="shared" si="23" ref="C55:H55">SUM(C145:C147)</f>
        <v>2824.8999999999996</v>
      </c>
      <c r="D55" s="21">
        <f t="shared" si="23"/>
        <v>3067.8999999999996</v>
      </c>
      <c r="E55" s="21">
        <f t="shared" si="23"/>
        <v>70342.3</v>
      </c>
      <c r="F55" s="21">
        <f t="shared" si="23"/>
        <v>15252.4</v>
      </c>
      <c r="G55" s="21">
        <f t="shared" si="23"/>
        <v>85594.7</v>
      </c>
      <c r="H55" s="69">
        <f t="shared" si="23"/>
        <v>88662.6</v>
      </c>
    </row>
    <row r="56" spans="1:8" ht="15.75" hidden="1">
      <c r="A56" s="51"/>
      <c r="B56" s="21"/>
      <c r="C56" s="21"/>
      <c r="D56" s="21"/>
      <c r="E56" s="43"/>
      <c r="F56" s="23"/>
      <c r="G56" s="21"/>
      <c r="H56" s="69"/>
    </row>
    <row r="57" spans="1:8" ht="15.75" hidden="1">
      <c r="A57" s="51" t="s">
        <v>79</v>
      </c>
      <c r="B57" s="21">
        <f>SUM(B136:B138)</f>
        <v>135.2</v>
      </c>
      <c r="C57" s="21">
        <f aca="true" t="shared" si="24" ref="C57:H57">SUM(C136:C138)</f>
        <v>1247.4</v>
      </c>
      <c r="D57" s="21">
        <f t="shared" si="24"/>
        <v>1382.6</v>
      </c>
      <c r="E57" s="21">
        <f t="shared" si="24"/>
        <v>0</v>
      </c>
      <c r="F57" s="21">
        <f t="shared" si="24"/>
        <v>33822.600000000006</v>
      </c>
      <c r="G57" s="21">
        <f t="shared" si="24"/>
        <v>33822.600000000006</v>
      </c>
      <c r="H57" s="69">
        <f t="shared" si="24"/>
        <v>35205.2</v>
      </c>
    </row>
    <row r="58" spans="1:8" ht="15.75" hidden="1">
      <c r="A58" s="51" t="s">
        <v>75</v>
      </c>
      <c r="B58" s="21">
        <f>SUM(B152:B154)</f>
        <v>1687.3</v>
      </c>
      <c r="C58" s="21">
        <f aca="true" t="shared" si="25" ref="C58:H58">SUM(C152:C154)</f>
        <v>1435.3</v>
      </c>
      <c r="D58" s="21">
        <f t="shared" si="25"/>
        <v>3122.6000000000004</v>
      </c>
      <c r="E58" s="21">
        <f t="shared" si="25"/>
        <v>0</v>
      </c>
      <c r="F58" s="21">
        <f t="shared" si="25"/>
        <v>2006.3000000000002</v>
      </c>
      <c r="G58" s="21">
        <f t="shared" si="25"/>
        <v>2006.3000000000002</v>
      </c>
      <c r="H58" s="69">
        <f t="shared" si="25"/>
        <v>5128.9</v>
      </c>
    </row>
    <row r="59" spans="1:8" ht="15.75" hidden="1">
      <c r="A59" s="51" t="s">
        <v>37</v>
      </c>
      <c r="B59" s="21">
        <f>SUM(B142:B144)</f>
        <v>400</v>
      </c>
      <c r="C59" s="21">
        <f aca="true" t="shared" si="26" ref="C59:H59">SUM(C142:C144)</f>
        <v>1490.4</v>
      </c>
      <c r="D59" s="21">
        <f t="shared" si="26"/>
        <v>1890.4</v>
      </c>
      <c r="E59" s="21">
        <f t="shared" si="26"/>
        <v>2606.7</v>
      </c>
      <c r="F59" s="21">
        <f t="shared" si="26"/>
        <v>10477.199999999999</v>
      </c>
      <c r="G59" s="21">
        <f t="shared" si="26"/>
        <v>13083.9</v>
      </c>
      <c r="H59" s="69">
        <f t="shared" si="26"/>
        <v>14974.3</v>
      </c>
    </row>
    <row r="60" spans="1:8" ht="15.75" hidden="1">
      <c r="A60" s="51" t="s">
        <v>38</v>
      </c>
      <c r="B60" s="21">
        <f>SUM(B158:B160)</f>
        <v>805.2</v>
      </c>
      <c r="C60" s="21">
        <f aca="true" t="shared" si="27" ref="C60:H60">SUM(C158:C160)</f>
        <v>3744.2999999999997</v>
      </c>
      <c r="D60" s="21">
        <f t="shared" si="27"/>
        <v>4549.5</v>
      </c>
      <c r="E60" s="21">
        <f t="shared" si="27"/>
        <v>73995.70000000001</v>
      </c>
      <c r="F60" s="21">
        <f t="shared" si="27"/>
        <v>461.4</v>
      </c>
      <c r="G60" s="21">
        <f t="shared" si="27"/>
        <v>74457.1</v>
      </c>
      <c r="H60" s="69">
        <f t="shared" si="27"/>
        <v>79006.6</v>
      </c>
    </row>
    <row r="61" spans="1:8" ht="15.75" hidden="1">
      <c r="A61" s="51"/>
      <c r="B61" s="21"/>
      <c r="C61" s="21"/>
      <c r="D61" s="21"/>
      <c r="E61" s="43"/>
      <c r="F61" s="23"/>
      <c r="G61" s="21"/>
      <c r="H61" s="69"/>
    </row>
    <row r="62" spans="1:8" ht="15.75" hidden="1">
      <c r="A62" s="51" t="s">
        <v>74</v>
      </c>
      <c r="B62" s="21">
        <f>SUM(B162:B164)</f>
        <v>52</v>
      </c>
      <c r="C62" s="21">
        <f aca="true" t="shared" si="28" ref="C62:H62">SUM(C162:C164)</f>
        <v>1333.2</v>
      </c>
      <c r="D62" s="21">
        <f t="shared" si="28"/>
        <v>1385.1999999999998</v>
      </c>
      <c r="E62" s="21">
        <f t="shared" si="28"/>
        <v>17615.2</v>
      </c>
      <c r="F62" s="21">
        <f t="shared" si="28"/>
        <v>1957.7</v>
      </c>
      <c r="G62" s="21">
        <f t="shared" si="28"/>
        <v>19572.9</v>
      </c>
      <c r="H62" s="69">
        <f t="shared" si="28"/>
        <v>20958.1</v>
      </c>
    </row>
    <row r="63" spans="1:9" ht="15.75" hidden="1">
      <c r="A63" s="51" t="s">
        <v>75</v>
      </c>
      <c r="B63" s="6">
        <f>SUM(B165:B167)</f>
        <v>5768.6</v>
      </c>
      <c r="C63" s="6">
        <f aca="true" t="shared" si="29" ref="C63:H63">SUM(C165:C167)</f>
        <v>4430.829999999999</v>
      </c>
      <c r="D63" s="6">
        <f t="shared" si="29"/>
        <v>10199.43</v>
      </c>
      <c r="E63" s="6">
        <f t="shared" si="29"/>
        <v>3818.3999999999996</v>
      </c>
      <c r="F63" s="6">
        <f t="shared" si="29"/>
        <v>9094.396999999999</v>
      </c>
      <c r="G63" s="6">
        <f t="shared" si="29"/>
        <v>12912.797</v>
      </c>
      <c r="H63" s="61">
        <f t="shared" si="29"/>
        <v>23112.227</v>
      </c>
      <c r="I63" s="6"/>
    </row>
    <row r="64" spans="1:9" ht="15.75" hidden="1">
      <c r="A64" s="51" t="s">
        <v>37</v>
      </c>
      <c r="B64" s="6">
        <f>SUM(B168:B170)</f>
        <v>300</v>
      </c>
      <c r="C64" s="6">
        <f aca="true" t="shared" si="30" ref="C64:H64">SUM(C168:C170)</f>
        <v>1672.169</v>
      </c>
      <c r="D64" s="6">
        <f t="shared" si="30"/>
        <v>1972.169</v>
      </c>
      <c r="E64" s="6">
        <f t="shared" si="30"/>
        <v>446.5</v>
      </c>
      <c r="F64" s="6">
        <f t="shared" si="30"/>
        <v>2743.7</v>
      </c>
      <c r="G64" s="6">
        <f t="shared" si="30"/>
        <v>3190.2</v>
      </c>
      <c r="H64" s="61">
        <f t="shared" si="30"/>
        <v>5162.369</v>
      </c>
      <c r="I64" s="6"/>
    </row>
    <row r="65" spans="1:9" ht="15.75" hidden="1">
      <c r="A65" s="51" t="s">
        <v>38</v>
      </c>
      <c r="B65" s="8">
        <f>SUM(B171:B173)</f>
        <v>273.3</v>
      </c>
      <c r="C65" s="8">
        <f aca="true" t="shared" si="31" ref="C65:H65">SUM(C171:C173)</f>
        <v>7056.299999999999</v>
      </c>
      <c r="D65" s="8">
        <f t="shared" si="31"/>
        <v>7329.6</v>
      </c>
      <c r="E65" s="8">
        <f t="shared" si="31"/>
        <v>24004.2</v>
      </c>
      <c r="F65" s="8">
        <f t="shared" si="31"/>
        <v>4201.1</v>
      </c>
      <c r="G65" s="8">
        <f t="shared" si="31"/>
        <v>28205.3</v>
      </c>
      <c r="H65" s="71">
        <f t="shared" si="31"/>
        <v>35534.899999999994</v>
      </c>
      <c r="I65" s="6"/>
    </row>
    <row r="66" spans="1:8" ht="15.75" hidden="1">
      <c r="A66" s="51"/>
      <c r="B66" s="21"/>
      <c r="C66" s="21"/>
      <c r="D66" s="21"/>
      <c r="E66" s="43"/>
      <c r="F66" s="23"/>
      <c r="G66" s="21"/>
      <c r="H66" s="69"/>
    </row>
    <row r="67" spans="1:8" ht="15.75" hidden="1">
      <c r="A67" s="51" t="s">
        <v>39</v>
      </c>
      <c r="B67" s="21">
        <f>SUM(B175:B177)</f>
        <v>394.8</v>
      </c>
      <c r="C67" s="21">
        <f aca="true" t="shared" si="32" ref="C67:H67">SUM(C175:C177)</f>
        <v>2672.9</v>
      </c>
      <c r="D67" s="21">
        <f t="shared" si="32"/>
        <v>3067.7</v>
      </c>
      <c r="E67" s="21">
        <f t="shared" si="32"/>
        <v>24410.3</v>
      </c>
      <c r="F67" s="21">
        <f t="shared" si="32"/>
        <v>34313.4</v>
      </c>
      <c r="G67" s="21">
        <f t="shared" si="32"/>
        <v>58723.700000000004</v>
      </c>
      <c r="H67" s="69">
        <f t="shared" si="32"/>
        <v>61791.4</v>
      </c>
    </row>
    <row r="68" spans="1:8" ht="15.75" hidden="1">
      <c r="A68" s="51" t="s">
        <v>75</v>
      </c>
      <c r="B68" s="21">
        <f>SUM(B178:B180)</f>
        <v>1078.1</v>
      </c>
      <c r="C68" s="21">
        <f aca="true" t="shared" si="33" ref="C68:H68">SUM(C178:C180)</f>
        <v>17970</v>
      </c>
      <c r="D68" s="21">
        <f t="shared" si="33"/>
        <v>19048.1</v>
      </c>
      <c r="E68" s="49">
        <f t="shared" si="33"/>
        <v>0</v>
      </c>
      <c r="F68" s="21">
        <f t="shared" si="33"/>
        <v>4197.4</v>
      </c>
      <c r="G68" s="21">
        <f t="shared" si="33"/>
        <v>4197.4</v>
      </c>
      <c r="H68" s="69">
        <f t="shared" si="33"/>
        <v>23245.5</v>
      </c>
    </row>
    <row r="69" spans="1:8" ht="15.75" hidden="1">
      <c r="A69" s="51" t="s">
        <v>37</v>
      </c>
      <c r="B69" s="21">
        <f>SUM(B181:B183)</f>
        <v>2175.1</v>
      </c>
      <c r="C69" s="21">
        <f aca="true" t="shared" si="34" ref="C69:H69">SUM(C181:C183)</f>
        <v>2465.3</v>
      </c>
      <c r="D69" s="21">
        <f t="shared" si="34"/>
        <v>4640.4</v>
      </c>
      <c r="E69" s="21">
        <f t="shared" si="34"/>
        <v>12836.6</v>
      </c>
      <c r="F69" s="21">
        <f t="shared" si="34"/>
        <v>14293.9</v>
      </c>
      <c r="G69" s="21">
        <f t="shared" si="34"/>
        <v>27130.5</v>
      </c>
      <c r="H69" s="69">
        <f t="shared" si="34"/>
        <v>31770.9</v>
      </c>
    </row>
    <row r="70" spans="1:8" ht="15.75" hidden="1">
      <c r="A70" s="51" t="s">
        <v>38</v>
      </c>
      <c r="B70" s="21">
        <f>SUM(B184:B186)</f>
        <v>583.8</v>
      </c>
      <c r="C70" s="21">
        <f aca="true" t="shared" si="35" ref="C70:H70">SUM(C184:C186)</f>
        <v>2625.2000000000003</v>
      </c>
      <c r="D70" s="21">
        <f t="shared" si="35"/>
        <v>3209</v>
      </c>
      <c r="E70" s="21">
        <f t="shared" si="35"/>
        <v>30226.6</v>
      </c>
      <c r="F70" s="21">
        <f t="shared" si="35"/>
        <v>12560.6</v>
      </c>
      <c r="G70" s="21">
        <f t="shared" si="35"/>
        <v>42787.2</v>
      </c>
      <c r="H70" s="69">
        <f t="shared" si="35"/>
        <v>45996.2</v>
      </c>
    </row>
    <row r="71" spans="1:8" ht="15.75" hidden="1">
      <c r="A71" s="51"/>
      <c r="B71" s="21"/>
      <c r="C71" s="21"/>
      <c r="D71" s="21"/>
      <c r="E71" s="43"/>
      <c r="F71" s="23"/>
      <c r="G71" s="21"/>
      <c r="H71" s="69"/>
    </row>
    <row r="72" spans="1:8" ht="15.75" hidden="1">
      <c r="A72" s="51" t="s">
        <v>35</v>
      </c>
      <c r="B72" s="21">
        <f>SUM(B188:B190)</f>
        <v>690.4399999999999</v>
      </c>
      <c r="C72" s="21">
        <f aca="true" t="shared" si="36" ref="C72:H72">SUM(C188:C190)</f>
        <v>2872.8250000000003</v>
      </c>
      <c r="D72" s="21">
        <f t="shared" si="36"/>
        <v>3563.2650000000003</v>
      </c>
      <c r="E72" s="43">
        <f t="shared" si="36"/>
        <v>31416.489999999998</v>
      </c>
      <c r="F72" s="23">
        <f t="shared" si="36"/>
        <v>25174.505434</v>
      </c>
      <c r="G72" s="21">
        <f t="shared" si="36"/>
        <v>56590.995434000004</v>
      </c>
      <c r="H72" s="69">
        <f t="shared" si="36"/>
        <v>60154.260434</v>
      </c>
    </row>
    <row r="73" spans="1:8" ht="15.75" hidden="1">
      <c r="A73" s="51" t="s">
        <v>75</v>
      </c>
      <c r="B73" s="21">
        <f>SUM(B191:B193)</f>
        <v>7709.383</v>
      </c>
      <c r="C73" s="21">
        <f aca="true" t="shared" si="37" ref="C73:H73">SUM(C191:C193)</f>
        <v>3723.2329999999993</v>
      </c>
      <c r="D73" s="21">
        <f t="shared" si="37"/>
        <v>11432.616</v>
      </c>
      <c r="E73" s="43">
        <f t="shared" si="37"/>
        <v>11699.424</v>
      </c>
      <c r="F73" s="23">
        <f t="shared" si="37"/>
        <v>18598.921000000002</v>
      </c>
      <c r="G73" s="21">
        <f t="shared" si="37"/>
        <v>30298.345</v>
      </c>
      <c r="H73" s="69">
        <f t="shared" si="37"/>
        <v>41730.961</v>
      </c>
    </row>
    <row r="74" spans="1:8" ht="15.75" hidden="1">
      <c r="A74" s="51" t="s">
        <v>37</v>
      </c>
      <c r="B74" s="21">
        <f>+B194+B195+B196</f>
        <v>6390.383</v>
      </c>
      <c r="C74" s="21">
        <f aca="true" t="shared" si="38" ref="C74:H74">+C194+C195+C196</f>
        <v>3863.5750000000003</v>
      </c>
      <c r="D74" s="21">
        <f t="shared" si="38"/>
        <v>10253.958</v>
      </c>
      <c r="E74" s="43">
        <f t="shared" si="38"/>
        <v>9109.109</v>
      </c>
      <c r="F74" s="23">
        <f t="shared" si="38"/>
        <v>11622.722</v>
      </c>
      <c r="G74" s="21">
        <f t="shared" si="38"/>
        <v>20731.831000000002</v>
      </c>
      <c r="H74" s="69">
        <f t="shared" si="38"/>
        <v>30985.789000000004</v>
      </c>
    </row>
    <row r="75" spans="1:8" ht="15.75" hidden="1">
      <c r="A75" s="51" t="s">
        <v>38</v>
      </c>
      <c r="B75" s="21">
        <f>+B197+B198+B199</f>
        <v>3521.1090000000004</v>
      </c>
      <c r="C75" s="21">
        <f aca="true" t="shared" si="39" ref="C75:H75">+C197+C198+C199</f>
        <v>3413.0419999999995</v>
      </c>
      <c r="D75" s="21">
        <f t="shared" si="39"/>
        <v>6934.151</v>
      </c>
      <c r="E75" s="43">
        <f t="shared" si="39"/>
        <v>68919.408</v>
      </c>
      <c r="F75" s="23">
        <f t="shared" si="39"/>
        <v>27822.158000000003</v>
      </c>
      <c r="G75" s="21">
        <f t="shared" si="39"/>
        <v>96741.566</v>
      </c>
      <c r="H75" s="69">
        <f t="shared" si="39"/>
        <v>103675.717</v>
      </c>
    </row>
    <row r="76" spans="1:8" ht="15.75" hidden="1">
      <c r="A76" s="51"/>
      <c r="B76" s="21"/>
      <c r="C76" s="21"/>
      <c r="D76" s="21"/>
      <c r="E76" s="43"/>
      <c r="F76" s="23"/>
      <c r="G76" s="21"/>
      <c r="H76" s="69"/>
    </row>
    <row r="77" spans="1:8" ht="15.75" hidden="1">
      <c r="A77" s="51" t="s">
        <v>36</v>
      </c>
      <c r="B77" s="21">
        <f>SUM(B123:B125)</f>
        <v>111.1</v>
      </c>
      <c r="C77" s="21">
        <f aca="true" t="shared" si="40" ref="C77:H77">SUM(C123:C125)</f>
        <v>1330.3</v>
      </c>
      <c r="D77" s="21">
        <f t="shared" si="40"/>
        <v>1441.4</v>
      </c>
      <c r="E77" s="21">
        <f t="shared" si="40"/>
        <v>0</v>
      </c>
      <c r="F77" s="21">
        <f t="shared" si="40"/>
        <v>8139.1</v>
      </c>
      <c r="G77" s="21">
        <f t="shared" si="40"/>
        <v>8139.1</v>
      </c>
      <c r="H77" s="69">
        <f t="shared" si="40"/>
        <v>9580.5</v>
      </c>
    </row>
    <row r="78" spans="1:8" ht="15.75" hidden="1">
      <c r="A78" s="51" t="s">
        <v>75</v>
      </c>
      <c r="B78" s="21">
        <f>SUM(B126:B128)</f>
        <v>8940.9</v>
      </c>
      <c r="C78" s="21">
        <f aca="true" t="shared" si="41" ref="C78:H78">SUM(C126:C128)</f>
        <v>1325.5</v>
      </c>
      <c r="D78" s="21">
        <f t="shared" si="41"/>
        <v>10266.4</v>
      </c>
      <c r="E78" s="21">
        <f t="shared" si="41"/>
        <v>4635.799999999999</v>
      </c>
      <c r="F78" s="21">
        <f t="shared" si="41"/>
        <v>9423.2</v>
      </c>
      <c r="G78" s="21">
        <f t="shared" si="41"/>
        <v>14059.000000000002</v>
      </c>
      <c r="H78" s="69">
        <f t="shared" si="41"/>
        <v>24325.4</v>
      </c>
    </row>
    <row r="79" spans="1:8" ht="15.75" hidden="1">
      <c r="A79" s="51" t="s">
        <v>37</v>
      </c>
      <c r="B79" s="21">
        <f>SUM(B129:B131)</f>
        <v>551.4</v>
      </c>
      <c r="C79" s="21">
        <f aca="true" t="shared" si="42" ref="C79:H79">SUM(C129:C131)</f>
        <v>1209</v>
      </c>
      <c r="D79" s="21">
        <f t="shared" si="42"/>
        <v>1760.4</v>
      </c>
      <c r="E79" s="21">
        <f t="shared" si="42"/>
        <v>2.7</v>
      </c>
      <c r="F79" s="21">
        <f t="shared" si="42"/>
        <v>15347.000000000002</v>
      </c>
      <c r="G79" s="21">
        <f t="shared" si="42"/>
        <v>15349.700000000003</v>
      </c>
      <c r="H79" s="69">
        <f t="shared" si="42"/>
        <v>17110.1</v>
      </c>
    </row>
    <row r="80" spans="1:8" ht="15.75" hidden="1">
      <c r="A80" s="51" t="s">
        <v>38</v>
      </c>
      <c r="B80" s="21">
        <f>SUM(B132:B134)</f>
        <v>0</v>
      </c>
      <c r="C80" s="21">
        <f aca="true" t="shared" si="43" ref="C80:H80">SUM(C132:C134)</f>
        <v>5921.5</v>
      </c>
      <c r="D80" s="21">
        <f t="shared" si="43"/>
        <v>5921.5</v>
      </c>
      <c r="E80" s="21">
        <f t="shared" si="43"/>
        <v>67061.5</v>
      </c>
      <c r="F80" s="21">
        <f t="shared" si="43"/>
        <v>3.2</v>
      </c>
      <c r="G80" s="21">
        <f t="shared" si="43"/>
        <v>67064.7</v>
      </c>
      <c r="H80" s="69">
        <f t="shared" si="43"/>
        <v>72986.2</v>
      </c>
    </row>
    <row r="81" spans="1:8" ht="18" hidden="1">
      <c r="A81" s="51"/>
      <c r="B81" s="21"/>
      <c r="C81" s="21"/>
      <c r="D81" s="21"/>
      <c r="E81" s="45"/>
      <c r="F81" s="23"/>
      <c r="G81" s="21"/>
      <c r="H81" s="69"/>
    </row>
    <row r="82" spans="1:8" ht="15.75" hidden="1">
      <c r="A82" s="51" t="s">
        <v>41</v>
      </c>
      <c r="B82" s="21">
        <f>SUM(B214:B216)</f>
        <v>2228.6314620000003</v>
      </c>
      <c r="C82" s="21">
        <f aca="true" t="shared" si="44" ref="C82:H82">SUM(C214:C216)</f>
        <v>4722.820017</v>
      </c>
      <c r="D82" s="21">
        <f t="shared" si="44"/>
        <v>6951.451479</v>
      </c>
      <c r="E82" s="21">
        <f t="shared" si="44"/>
        <v>42118.752732</v>
      </c>
      <c r="F82" s="21">
        <f t="shared" si="44"/>
        <v>11398.504400859903</v>
      </c>
      <c r="G82" s="21">
        <f t="shared" si="44"/>
        <v>53517.2571328599</v>
      </c>
      <c r="H82" s="69">
        <f t="shared" si="44"/>
        <v>60468.7086118599</v>
      </c>
    </row>
    <row r="83" spans="1:8" ht="15.75" hidden="1">
      <c r="A83" s="51" t="s">
        <v>75</v>
      </c>
      <c r="B83" s="21">
        <f>SUM(B217:B219)</f>
        <v>1387.8560000000002</v>
      </c>
      <c r="C83" s="21">
        <f aca="true" t="shared" si="45" ref="C83:H83">SUM(C217:C219)</f>
        <v>6851.673747000001</v>
      </c>
      <c r="D83" s="21">
        <f t="shared" si="45"/>
        <v>8239.529747</v>
      </c>
      <c r="E83" s="21">
        <f t="shared" si="45"/>
        <v>36728.1</v>
      </c>
      <c r="F83" s="21">
        <f t="shared" si="45"/>
        <v>28396.976749137575</v>
      </c>
      <c r="G83" s="21">
        <f t="shared" si="45"/>
        <v>65125.076749137574</v>
      </c>
      <c r="H83" s="69">
        <f t="shared" si="45"/>
        <v>73364.60649613758</v>
      </c>
    </row>
    <row r="84" spans="1:8" ht="15.75" hidden="1">
      <c r="A84" s="51" t="s">
        <v>37</v>
      </c>
      <c r="B84" s="21">
        <f>SUM(B220:B222)</f>
        <v>5939.712892</v>
      </c>
      <c r="C84" s="21">
        <f aca="true" t="shared" si="46" ref="C84:H84">SUM(C220:C222)</f>
        <v>4947.359248000001</v>
      </c>
      <c r="D84" s="21">
        <f t="shared" si="46"/>
        <v>10887.07214</v>
      </c>
      <c r="E84" s="21">
        <f t="shared" si="46"/>
        <v>0</v>
      </c>
      <c r="F84" s="21">
        <f t="shared" si="46"/>
        <v>49457.38</v>
      </c>
      <c r="G84" s="21">
        <f t="shared" si="46"/>
        <v>49457.38</v>
      </c>
      <c r="H84" s="69">
        <f t="shared" si="46"/>
        <v>60344.45214</v>
      </c>
    </row>
    <row r="85" spans="1:8" ht="15.75" hidden="1">
      <c r="A85" s="51" t="s">
        <v>38</v>
      </c>
      <c r="B85" s="21">
        <f>SUM(B223:B225)</f>
        <v>6567.947938</v>
      </c>
      <c r="C85" s="21">
        <f aca="true" t="shared" si="47" ref="C85:H85">SUM(C223:C225)</f>
        <v>5116.542064</v>
      </c>
      <c r="D85" s="21">
        <f t="shared" si="47"/>
        <v>11684.490002</v>
      </c>
      <c r="E85" s="21">
        <f t="shared" si="47"/>
        <v>40002.601974000005</v>
      </c>
      <c r="F85" s="21">
        <f t="shared" si="47"/>
        <v>66559.667346</v>
      </c>
      <c r="G85" s="21">
        <f t="shared" si="47"/>
        <v>106562.26931999999</v>
      </c>
      <c r="H85" s="69">
        <f t="shared" si="47"/>
        <v>118246.759322</v>
      </c>
    </row>
    <row r="86" spans="1:8" ht="15.75" hidden="1">
      <c r="A86" s="51"/>
      <c r="B86" s="21"/>
      <c r="C86" s="21"/>
      <c r="D86" s="21"/>
      <c r="E86" s="43"/>
      <c r="F86" s="23"/>
      <c r="G86" s="21"/>
      <c r="H86" s="69"/>
    </row>
    <row r="87" spans="1:8" ht="15.75" hidden="1">
      <c r="A87" s="51" t="s">
        <v>44</v>
      </c>
      <c r="B87" s="21">
        <f>SUM(B227:B229)</f>
        <v>6962.965</v>
      </c>
      <c r="C87" s="21">
        <f aca="true" t="shared" si="48" ref="C87:H87">SUM(C227:C229)</f>
        <v>9198.630104</v>
      </c>
      <c r="D87" s="21">
        <f t="shared" si="48"/>
        <v>16161.595104</v>
      </c>
      <c r="E87" s="21">
        <f t="shared" si="48"/>
        <v>6279.984</v>
      </c>
      <c r="F87" s="21">
        <f t="shared" si="48"/>
        <v>41185.990826</v>
      </c>
      <c r="G87" s="21">
        <f t="shared" si="48"/>
        <v>47465.974826000005</v>
      </c>
      <c r="H87" s="69">
        <f t="shared" si="48"/>
        <v>63627.56993</v>
      </c>
    </row>
    <row r="88" spans="1:8" ht="18" hidden="1">
      <c r="A88" s="51" t="s">
        <v>86</v>
      </c>
      <c r="B88" s="21">
        <f>SUM(B230:B232)</f>
        <v>375.9</v>
      </c>
      <c r="C88" s="21">
        <f aca="true" t="shared" si="49" ref="C88:H88">SUM(C230:C232)</f>
        <v>26383.2</v>
      </c>
      <c r="D88" s="21">
        <f t="shared" si="49"/>
        <v>26759.100000000002</v>
      </c>
      <c r="E88" s="21">
        <f t="shared" si="49"/>
        <v>0</v>
      </c>
      <c r="F88" s="21">
        <f t="shared" si="49"/>
        <v>53527.4</v>
      </c>
      <c r="G88" s="21">
        <f t="shared" si="49"/>
        <v>53527.4</v>
      </c>
      <c r="H88" s="69">
        <f t="shared" si="49"/>
        <v>80286.5</v>
      </c>
    </row>
    <row r="89" spans="1:8" ht="18" hidden="1">
      <c r="A89" s="51" t="s">
        <v>93</v>
      </c>
      <c r="B89" s="21">
        <f>SUM(B233:B235)</f>
        <v>6736.75</v>
      </c>
      <c r="C89" s="21">
        <f aca="true" t="shared" si="50" ref="C89:H89">SUM(C233:C235)</f>
        <v>9826.75</v>
      </c>
      <c r="D89" s="21">
        <f t="shared" si="50"/>
        <v>16563.5</v>
      </c>
      <c r="E89" s="21">
        <f t="shared" si="50"/>
        <v>31234.1</v>
      </c>
      <c r="F89" s="21">
        <f t="shared" si="50"/>
        <v>31153.5</v>
      </c>
      <c r="G89" s="21">
        <f t="shared" si="50"/>
        <v>62387.6</v>
      </c>
      <c r="H89" s="69">
        <f t="shared" si="50"/>
        <v>78951.1</v>
      </c>
    </row>
    <row r="90" spans="1:8" ht="18" hidden="1">
      <c r="A90" s="51" t="s">
        <v>95</v>
      </c>
      <c r="B90" s="21">
        <f>SUM(B236:B238)</f>
        <v>7680.513075</v>
      </c>
      <c r="C90" s="21">
        <f aca="true" t="shared" si="51" ref="C90:H90">SUM(C236:C238)</f>
        <v>23840.098461</v>
      </c>
      <c r="D90" s="21">
        <f t="shared" si="51"/>
        <v>31520.611536</v>
      </c>
      <c r="E90" s="21">
        <f t="shared" si="51"/>
        <v>9428.346606</v>
      </c>
      <c r="F90" s="21">
        <f t="shared" si="51"/>
        <v>41019.182168700005</v>
      </c>
      <c r="G90" s="21">
        <f t="shared" si="51"/>
        <v>50447.5287747</v>
      </c>
      <c r="H90" s="69">
        <f t="shared" si="51"/>
        <v>81968.1403107</v>
      </c>
    </row>
    <row r="91" spans="1:8" ht="18" hidden="1">
      <c r="A91" s="52"/>
      <c r="B91" s="21"/>
      <c r="C91" s="21"/>
      <c r="D91" s="24"/>
      <c r="E91" s="45"/>
      <c r="F91" s="23"/>
      <c r="G91" s="24"/>
      <c r="H91" s="72"/>
    </row>
    <row r="92" spans="1:8" ht="18" hidden="1">
      <c r="A92" s="51" t="s">
        <v>89</v>
      </c>
      <c r="B92" s="21">
        <f>SUM(B240:B242)</f>
        <v>995.2829999999999</v>
      </c>
      <c r="C92" s="21">
        <f aca="true" t="shared" si="52" ref="C92:H92">SUM(C240:C242)</f>
        <v>12111.230447000002</v>
      </c>
      <c r="D92" s="21">
        <f t="shared" si="52"/>
        <v>13106.513447000001</v>
      </c>
      <c r="E92" s="21">
        <f t="shared" si="52"/>
        <v>52028.800567000006</v>
      </c>
      <c r="F92" s="21">
        <f t="shared" si="52"/>
        <v>23007.56122951987</v>
      </c>
      <c r="G92" s="21">
        <f t="shared" si="52"/>
        <v>75036.36179651988</v>
      </c>
      <c r="H92" s="69">
        <f t="shared" si="52"/>
        <v>88142.87524351987</v>
      </c>
    </row>
    <row r="93" spans="1:8" ht="18">
      <c r="A93" s="51" t="s">
        <v>104</v>
      </c>
      <c r="B93" s="21">
        <f>SUM(B243:B245)</f>
        <v>703.4</v>
      </c>
      <c r="C93" s="21">
        <f aca="true" t="shared" si="53" ref="C93:H93">SUM(C243:C245)</f>
        <v>13833.9458</v>
      </c>
      <c r="D93" s="21">
        <f t="shared" si="53"/>
        <v>14537.3458</v>
      </c>
      <c r="E93" s="49">
        <f t="shared" si="53"/>
        <v>0</v>
      </c>
      <c r="F93" s="21">
        <f t="shared" si="53"/>
        <v>23108.367810960728</v>
      </c>
      <c r="G93" s="21">
        <f t="shared" si="53"/>
        <v>23108.367810960728</v>
      </c>
      <c r="H93" s="69">
        <f t="shared" si="53"/>
        <v>37645.71361096073</v>
      </c>
    </row>
    <row r="94" spans="1:8" ht="18">
      <c r="A94" s="51" t="s">
        <v>87</v>
      </c>
      <c r="B94" s="21">
        <f>SUM(B246:B248)</f>
        <v>469.166898</v>
      </c>
      <c r="C94" s="21">
        <f aca="true" t="shared" si="54" ref="C94:H94">SUM(C246:C248)</f>
        <v>9126.702471</v>
      </c>
      <c r="D94" s="21">
        <f t="shared" si="54"/>
        <v>9595.869369</v>
      </c>
      <c r="E94" s="49">
        <f t="shared" si="54"/>
        <v>0</v>
      </c>
      <c r="F94" s="21">
        <f t="shared" si="54"/>
        <v>13806.856294326899</v>
      </c>
      <c r="G94" s="21">
        <f t="shared" si="54"/>
        <v>13806.856294326899</v>
      </c>
      <c r="H94" s="69">
        <f t="shared" si="54"/>
        <v>23402.7256633269</v>
      </c>
    </row>
    <row r="95" spans="1:8" ht="18">
      <c r="A95" s="51" t="s">
        <v>88</v>
      </c>
      <c r="B95" s="21">
        <f>SUM(B249:B251)</f>
        <v>8891.677495</v>
      </c>
      <c r="C95" s="21">
        <f aca="true" t="shared" si="55" ref="C95:H95">SUM(C249:C251)</f>
        <v>10254.5578906</v>
      </c>
      <c r="D95" s="21">
        <f t="shared" si="55"/>
        <v>19146.2353856</v>
      </c>
      <c r="E95" s="49">
        <f t="shared" si="55"/>
        <v>0</v>
      </c>
      <c r="F95" s="21">
        <f t="shared" si="55"/>
        <v>27714.904223693666</v>
      </c>
      <c r="G95" s="21">
        <f t="shared" si="55"/>
        <v>27714.904223693666</v>
      </c>
      <c r="H95" s="69">
        <f t="shared" si="55"/>
        <v>46861.13960929366</v>
      </c>
    </row>
    <row r="96" spans="1:8" ht="15.75">
      <c r="A96" s="51"/>
      <c r="B96" s="21"/>
      <c r="C96" s="21"/>
      <c r="D96" s="21"/>
      <c r="E96" s="49"/>
      <c r="F96" s="23"/>
      <c r="G96" s="21"/>
      <c r="H96" s="69"/>
    </row>
    <row r="97" spans="1:8" ht="18">
      <c r="A97" s="51" t="s">
        <v>91</v>
      </c>
      <c r="B97" s="21">
        <f>SUM(B253:B255)</f>
        <v>2513.973098</v>
      </c>
      <c r="C97" s="21">
        <f aca="true" t="shared" si="56" ref="C97:H97">SUM(C253:C255)</f>
        <v>8684.857571368</v>
      </c>
      <c r="D97" s="21">
        <f t="shared" si="56"/>
        <v>11198.830669368</v>
      </c>
      <c r="E97" s="49">
        <f t="shared" si="56"/>
        <v>0</v>
      </c>
      <c r="F97" s="21">
        <f t="shared" si="56"/>
        <v>21164.279991</v>
      </c>
      <c r="G97" s="21">
        <f t="shared" si="56"/>
        <v>21164.279991</v>
      </c>
      <c r="H97" s="69">
        <f t="shared" si="56"/>
        <v>32363.110660368002</v>
      </c>
    </row>
    <row r="98" spans="1:8" ht="18">
      <c r="A98" s="51" t="s">
        <v>90</v>
      </c>
      <c r="B98" s="21">
        <f>SUM(B256:B258)</f>
        <v>670.2074319999999</v>
      </c>
      <c r="C98" s="21">
        <f aca="true" t="shared" si="57" ref="C98:H98">SUM(C256:C258)</f>
        <v>12949.600364999998</v>
      </c>
      <c r="D98" s="21">
        <f t="shared" si="57"/>
        <v>13619.807797000001</v>
      </c>
      <c r="E98" s="49">
        <f t="shared" si="57"/>
        <v>0</v>
      </c>
      <c r="F98" s="21">
        <f t="shared" si="57"/>
        <v>29638.630265</v>
      </c>
      <c r="G98" s="21">
        <f t="shared" si="57"/>
        <v>29638.630265</v>
      </c>
      <c r="H98" s="69">
        <f t="shared" si="57"/>
        <v>43258.438062</v>
      </c>
    </row>
    <row r="99" spans="1:8" ht="18">
      <c r="A99" s="51" t="s">
        <v>87</v>
      </c>
      <c r="B99" s="21">
        <f>SUM(B259:B261)</f>
        <v>5032.012365</v>
      </c>
      <c r="C99" s="21">
        <f aca="true" t="shared" si="58" ref="C99:H99">SUM(C259:C261)</f>
        <v>11262.497625</v>
      </c>
      <c r="D99" s="21">
        <f t="shared" si="58"/>
        <v>16294.509989999999</v>
      </c>
      <c r="E99" s="49">
        <f t="shared" si="58"/>
        <v>0</v>
      </c>
      <c r="F99" s="21">
        <f t="shared" si="58"/>
        <v>18203.261534999998</v>
      </c>
      <c r="G99" s="21">
        <f t="shared" si="58"/>
        <v>18203.261534999998</v>
      </c>
      <c r="H99" s="69">
        <f t="shared" si="58"/>
        <v>34497.771525000004</v>
      </c>
    </row>
    <row r="100" spans="1:8" ht="18">
      <c r="A100" s="51" t="s">
        <v>88</v>
      </c>
      <c r="B100" s="21">
        <f>SUM(B262:B264)</f>
        <v>3708.378166</v>
      </c>
      <c r="C100" s="21">
        <f aca="true" t="shared" si="59" ref="C100:H100">SUM(C262:C264)</f>
        <v>8506.687530734955</v>
      </c>
      <c r="D100" s="21">
        <f t="shared" si="59"/>
        <v>12215.065696734955</v>
      </c>
      <c r="E100" s="49">
        <f t="shared" si="59"/>
        <v>0</v>
      </c>
      <c r="F100" s="21">
        <f t="shared" si="59"/>
        <v>50012.234091</v>
      </c>
      <c r="G100" s="21">
        <f t="shared" si="59"/>
        <v>50012.234091</v>
      </c>
      <c r="H100" s="69">
        <f t="shared" si="59"/>
        <v>62227.299787734955</v>
      </c>
    </row>
    <row r="101" spans="1:8" ht="18">
      <c r="A101" s="51"/>
      <c r="B101" s="21"/>
      <c r="C101" s="21"/>
      <c r="D101" s="21"/>
      <c r="E101" s="45"/>
      <c r="F101" s="23"/>
      <c r="G101" s="21"/>
      <c r="H101" s="69"/>
    </row>
    <row r="102" spans="1:8" ht="18">
      <c r="A102" s="51" t="s">
        <v>92</v>
      </c>
      <c r="B102" s="21">
        <f>SUM(B266:B268)</f>
        <v>446.388499</v>
      </c>
      <c r="C102" s="21">
        <f aca="true" t="shared" si="60" ref="C102:H102">SUM(C266:C268)</f>
        <v>10523.870858</v>
      </c>
      <c r="D102" s="21">
        <f t="shared" si="60"/>
        <v>10970.259356999999</v>
      </c>
      <c r="E102" s="49">
        <f t="shared" si="60"/>
        <v>0</v>
      </c>
      <c r="F102" s="21">
        <f t="shared" si="60"/>
        <v>31293.471482</v>
      </c>
      <c r="G102" s="21">
        <f t="shared" si="60"/>
        <v>31293.471482</v>
      </c>
      <c r="H102" s="69">
        <f t="shared" si="60"/>
        <v>42263.730838999996</v>
      </c>
    </row>
    <row r="103" spans="1:8" ht="18">
      <c r="A103" s="51" t="s">
        <v>90</v>
      </c>
      <c r="B103" s="21">
        <f>SUM(B269:B271)</f>
        <v>4188.788038</v>
      </c>
      <c r="C103" s="21">
        <f aca="true" t="shared" si="61" ref="C103:H103">SUM(C269:C271)</f>
        <v>10078.091498</v>
      </c>
      <c r="D103" s="21">
        <f t="shared" si="61"/>
        <v>14266.879536</v>
      </c>
      <c r="E103" s="49">
        <f t="shared" si="61"/>
        <v>0</v>
      </c>
      <c r="F103" s="21">
        <f t="shared" si="61"/>
        <v>40825.287</v>
      </c>
      <c r="G103" s="21">
        <f t="shared" si="61"/>
        <v>40825.287</v>
      </c>
      <c r="H103" s="69">
        <f t="shared" si="61"/>
        <v>55092.166536000004</v>
      </c>
    </row>
    <row r="104" spans="1:8" ht="18">
      <c r="A104" s="51" t="s">
        <v>87</v>
      </c>
      <c r="B104" s="21">
        <f>SUM(B272:B274)</f>
        <v>2980.3112280000005</v>
      </c>
      <c r="C104" s="21">
        <f aca="true" t="shared" si="62" ref="C104:H104">SUM(C272:C274)</f>
        <v>12719.992595</v>
      </c>
      <c r="D104" s="21">
        <f t="shared" si="62"/>
        <v>15700.303823000002</v>
      </c>
      <c r="E104" s="49">
        <f t="shared" si="62"/>
        <v>0</v>
      </c>
      <c r="F104" s="21">
        <f t="shared" si="62"/>
        <v>28825.899</v>
      </c>
      <c r="G104" s="21">
        <f t="shared" si="62"/>
        <v>28825.899</v>
      </c>
      <c r="H104" s="69">
        <f t="shared" si="62"/>
        <v>44526.202823</v>
      </c>
    </row>
    <row r="105" spans="1:9" ht="18">
      <c r="A105" s="51" t="s">
        <v>88</v>
      </c>
      <c r="B105" s="21">
        <f>SUM(B275:B277)</f>
        <v>3118.756781</v>
      </c>
      <c r="C105" s="21">
        <f aca="true" t="shared" si="63" ref="C105:H105">SUM(C275:C277)</f>
        <v>10995.522324999998</v>
      </c>
      <c r="D105" s="21">
        <f t="shared" si="63"/>
        <v>14114.279105999998</v>
      </c>
      <c r="E105" s="49">
        <f t="shared" si="63"/>
        <v>0</v>
      </c>
      <c r="F105" s="21">
        <f t="shared" si="63"/>
        <v>37568.205273</v>
      </c>
      <c r="G105" s="21">
        <f t="shared" si="63"/>
        <v>37568.205273</v>
      </c>
      <c r="H105" s="69">
        <f t="shared" si="63"/>
        <v>51682.484379</v>
      </c>
      <c r="I105" s="6"/>
    </row>
    <row r="106" spans="1:9" ht="15.75">
      <c r="A106" s="51"/>
      <c r="B106" s="21"/>
      <c r="C106" s="21"/>
      <c r="D106" s="21"/>
      <c r="E106" s="79"/>
      <c r="F106" s="23"/>
      <c r="G106" s="21"/>
      <c r="H106" s="69"/>
      <c r="I106" s="6"/>
    </row>
    <row r="107" spans="1:9" ht="18">
      <c r="A107" s="51" t="s">
        <v>99</v>
      </c>
      <c r="B107" s="21">
        <f>SUM(B279:B281)</f>
        <v>4183.1119180000005</v>
      </c>
      <c r="C107" s="21">
        <f aca="true" t="shared" si="64" ref="C107:H107">SUM(C279:C281)</f>
        <v>12368.023003999999</v>
      </c>
      <c r="D107" s="21">
        <f t="shared" si="64"/>
        <v>16551.134921999997</v>
      </c>
      <c r="E107" s="49">
        <f t="shared" si="64"/>
        <v>0</v>
      </c>
      <c r="F107" s="21">
        <f t="shared" si="64"/>
        <v>51981.031837</v>
      </c>
      <c r="G107" s="21">
        <f t="shared" si="64"/>
        <v>51981.031837</v>
      </c>
      <c r="H107" s="69">
        <f t="shared" si="64"/>
        <v>68532.16675899999</v>
      </c>
      <c r="I107" s="6"/>
    </row>
    <row r="108" spans="1:9" ht="18">
      <c r="A108" s="51" t="s">
        <v>90</v>
      </c>
      <c r="B108" s="21">
        <f>SUM(B282:B284)</f>
        <v>3514.585567</v>
      </c>
      <c r="C108" s="21">
        <f aca="true" t="shared" si="65" ref="C108:H108">SUM(C282:C284)</f>
        <v>14981.759071999999</v>
      </c>
      <c r="D108" s="21">
        <f t="shared" si="65"/>
        <v>18496.344639</v>
      </c>
      <c r="E108" s="49">
        <f t="shared" si="65"/>
        <v>0</v>
      </c>
      <c r="F108" s="21">
        <f t="shared" si="65"/>
        <v>67624.060784</v>
      </c>
      <c r="G108" s="21">
        <f t="shared" si="65"/>
        <v>67624.060784</v>
      </c>
      <c r="H108" s="21">
        <f t="shared" si="65"/>
        <v>86120.40542299999</v>
      </c>
      <c r="I108" s="6"/>
    </row>
    <row r="109" spans="1:8" ht="15.75">
      <c r="A109" s="51"/>
      <c r="B109" s="21"/>
      <c r="C109" s="21"/>
      <c r="D109" s="21"/>
      <c r="E109" s="43"/>
      <c r="F109" s="23"/>
      <c r="G109" s="21"/>
      <c r="H109" s="69"/>
    </row>
    <row r="110" spans="1:8" ht="15.75" hidden="1">
      <c r="A110" s="51" t="s">
        <v>17</v>
      </c>
      <c r="B110" s="23">
        <v>8.3</v>
      </c>
      <c r="C110" s="23">
        <v>280.6</v>
      </c>
      <c r="D110" s="16">
        <f aca="true" t="shared" si="66" ref="D110:D172">+B110+C110</f>
        <v>288.90000000000003</v>
      </c>
      <c r="E110" s="17">
        <v>14220.4</v>
      </c>
      <c r="F110" s="16">
        <v>3066.7</v>
      </c>
      <c r="G110" s="24">
        <f aca="true" t="shared" si="67" ref="G110:G154">+E110+F110</f>
        <v>17287.1</v>
      </c>
      <c r="H110" s="68">
        <f aca="true" t="shared" si="68" ref="H110:H153">+D110+G110</f>
        <v>17576</v>
      </c>
    </row>
    <row r="111" spans="1:8" ht="15.75" hidden="1">
      <c r="A111" s="51" t="s">
        <v>22</v>
      </c>
      <c r="B111" s="23">
        <v>348.4</v>
      </c>
      <c r="C111" s="23">
        <v>294.9</v>
      </c>
      <c r="D111" s="16">
        <f t="shared" si="66"/>
        <v>643.3</v>
      </c>
      <c r="E111" s="17">
        <v>4714.5</v>
      </c>
      <c r="F111" s="16">
        <v>3077</v>
      </c>
      <c r="G111" s="24">
        <f t="shared" si="67"/>
        <v>7791.5</v>
      </c>
      <c r="H111" s="68">
        <f t="shared" si="68"/>
        <v>8434.8</v>
      </c>
    </row>
    <row r="112" spans="1:8" ht="15.75" hidden="1">
      <c r="A112" s="51" t="s">
        <v>23</v>
      </c>
      <c r="B112" s="23">
        <v>35.6</v>
      </c>
      <c r="C112" s="23">
        <v>458.8</v>
      </c>
      <c r="D112" s="16">
        <f t="shared" si="66"/>
        <v>494.40000000000003</v>
      </c>
      <c r="E112" s="17">
        <v>4231.9</v>
      </c>
      <c r="F112" s="16">
        <v>3323.2</v>
      </c>
      <c r="G112" s="24">
        <f t="shared" si="67"/>
        <v>7555.099999999999</v>
      </c>
      <c r="H112" s="68">
        <f t="shared" si="68"/>
        <v>8049.499999999999</v>
      </c>
    </row>
    <row r="113" spans="1:8" ht="15.75" hidden="1">
      <c r="A113" s="51" t="s">
        <v>24</v>
      </c>
      <c r="B113" s="23" t="s">
        <v>2</v>
      </c>
      <c r="C113" s="23">
        <v>354.9</v>
      </c>
      <c r="D113" s="16">
        <f t="shared" si="66"/>
        <v>354.9</v>
      </c>
      <c r="E113" s="17">
        <v>1881.3</v>
      </c>
      <c r="F113" s="16">
        <v>2397.2</v>
      </c>
      <c r="G113" s="24">
        <f t="shared" si="67"/>
        <v>4278.5</v>
      </c>
      <c r="H113" s="68">
        <f t="shared" si="68"/>
        <v>4633.4</v>
      </c>
    </row>
    <row r="114" spans="1:8" ht="15.75" hidden="1">
      <c r="A114" s="51" t="s">
        <v>34</v>
      </c>
      <c r="B114" s="23">
        <v>197.3</v>
      </c>
      <c r="C114" s="23">
        <v>840.3</v>
      </c>
      <c r="D114" s="16">
        <f t="shared" si="66"/>
        <v>1037.6</v>
      </c>
      <c r="E114" s="17">
        <v>4138.3</v>
      </c>
      <c r="F114" s="16">
        <v>4084.4</v>
      </c>
      <c r="G114" s="24">
        <f t="shared" si="67"/>
        <v>8222.7</v>
      </c>
      <c r="H114" s="68">
        <f t="shared" si="68"/>
        <v>9260.300000000001</v>
      </c>
    </row>
    <row r="115" spans="1:8" ht="15.75" hidden="1">
      <c r="A115" s="51" t="s">
        <v>55</v>
      </c>
      <c r="B115" s="23">
        <v>5038</v>
      </c>
      <c r="C115" s="23">
        <v>416.9</v>
      </c>
      <c r="D115" s="16">
        <f t="shared" si="66"/>
        <v>5454.9</v>
      </c>
      <c r="E115" s="17">
        <v>2600.3</v>
      </c>
      <c r="F115" s="16">
        <v>6713.1</v>
      </c>
      <c r="G115" s="24">
        <f t="shared" si="67"/>
        <v>9313.400000000001</v>
      </c>
      <c r="H115" s="68">
        <f t="shared" si="68"/>
        <v>14768.300000000001</v>
      </c>
    </row>
    <row r="116" spans="1:8" ht="15.75" hidden="1">
      <c r="A116" s="51" t="s">
        <v>32</v>
      </c>
      <c r="B116" s="23">
        <v>1226.1</v>
      </c>
      <c r="C116" s="23">
        <v>433.4</v>
      </c>
      <c r="D116" s="16">
        <f t="shared" si="66"/>
        <v>1659.5</v>
      </c>
      <c r="E116" s="17">
        <v>4181.6</v>
      </c>
      <c r="F116" s="16">
        <v>3017.1</v>
      </c>
      <c r="G116" s="24">
        <f t="shared" si="67"/>
        <v>7198.700000000001</v>
      </c>
      <c r="H116" s="68">
        <f t="shared" si="68"/>
        <v>8858.2</v>
      </c>
    </row>
    <row r="117" spans="1:8" ht="15.75" hidden="1">
      <c r="A117" s="51" t="s">
        <v>56</v>
      </c>
      <c r="B117" s="23">
        <v>214.2</v>
      </c>
      <c r="C117" s="23">
        <v>404.1</v>
      </c>
      <c r="D117" s="16">
        <f t="shared" si="66"/>
        <v>618.3</v>
      </c>
      <c r="E117" s="17">
        <v>4017.3</v>
      </c>
      <c r="F117" s="16">
        <v>3825.9</v>
      </c>
      <c r="G117" s="24">
        <f t="shared" si="67"/>
        <v>7843.200000000001</v>
      </c>
      <c r="H117" s="68">
        <f t="shared" si="68"/>
        <v>8461.5</v>
      </c>
    </row>
    <row r="118" spans="1:8" ht="15.75" hidden="1">
      <c r="A118" s="51" t="s">
        <v>57</v>
      </c>
      <c r="B118" s="23" t="s">
        <v>2</v>
      </c>
      <c r="C118" s="23">
        <v>478.1</v>
      </c>
      <c r="D118" s="16">
        <f t="shared" si="66"/>
        <v>478.1</v>
      </c>
      <c r="E118" s="17">
        <v>3602.8</v>
      </c>
      <c r="F118" s="16">
        <v>2894.8</v>
      </c>
      <c r="G118" s="24">
        <f t="shared" si="67"/>
        <v>6497.6</v>
      </c>
      <c r="H118" s="68">
        <f t="shared" si="68"/>
        <v>6975.700000000001</v>
      </c>
    </row>
    <row r="119" spans="1:8" ht="15.75" hidden="1">
      <c r="A119" s="51" t="s">
        <v>58</v>
      </c>
      <c r="B119" s="23">
        <v>380.4</v>
      </c>
      <c r="C119" s="23">
        <v>381.8</v>
      </c>
      <c r="D119" s="16">
        <f t="shared" si="66"/>
        <v>762.2</v>
      </c>
      <c r="E119" s="17">
        <v>17169.7</v>
      </c>
      <c r="F119" s="16">
        <v>1226</v>
      </c>
      <c r="G119" s="24">
        <f t="shared" si="67"/>
        <v>18395.7</v>
      </c>
      <c r="H119" s="68">
        <f t="shared" si="68"/>
        <v>19157.9</v>
      </c>
    </row>
    <row r="120" spans="1:8" ht="15.75" hidden="1">
      <c r="A120" s="51" t="s">
        <v>59</v>
      </c>
      <c r="B120" s="23">
        <v>20</v>
      </c>
      <c r="C120" s="23">
        <v>375.7</v>
      </c>
      <c r="D120" s="16">
        <f t="shared" si="66"/>
        <v>395.7</v>
      </c>
      <c r="E120" s="17">
        <f>4698.9-2077.1</f>
        <v>2621.7999999999997</v>
      </c>
      <c r="F120" s="16">
        <v>3544.1</v>
      </c>
      <c r="G120" s="24">
        <f t="shared" si="67"/>
        <v>6165.9</v>
      </c>
      <c r="H120" s="68">
        <f t="shared" si="68"/>
        <v>6561.599999999999</v>
      </c>
    </row>
    <row r="121" spans="1:8" ht="15.75" hidden="1">
      <c r="A121" s="51" t="s">
        <v>60</v>
      </c>
      <c r="B121" s="23">
        <v>602.6</v>
      </c>
      <c r="C121" s="23">
        <f>416.5+4420.2</f>
        <v>4836.7</v>
      </c>
      <c r="D121" s="16">
        <f t="shared" si="66"/>
        <v>5439.3</v>
      </c>
      <c r="E121" s="22" t="s">
        <v>2</v>
      </c>
      <c r="F121" s="16">
        <v>2450.6</v>
      </c>
      <c r="G121" s="24">
        <f t="shared" si="67"/>
        <v>2450.6</v>
      </c>
      <c r="H121" s="68">
        <f t="shared" si="68"/>
        <v>7889.9</v>
      </c>
    </row>
    <row r="122" spans="1:8" ht="15.75" hidden="1">
      <c r="A122" s="51"/>
      <c r="B122" s="23"/>
      <c r="C122" s="23"/>
      <c r="D122" s="16"/>
      <c r="E122" s="43"/>
      <c r="F122" s="23"/>
      <c r="G122" s="24"/>
      <c r="H122" s="68"/>
    </row>
    <row r="123" spans="1:8" ht="15.75" hidden="1">
      <c r="A123" s="51" t="s">
        <v>18</v>
      </c>
      <c r="B123" s="23">
        <v>11</v>
      </c>
      <c r="C123" s="23">
        <v>377.2</v>
      </c>
      <c r="D123" s="16">
        <f t="shared" si="66"/>
        <v>388.2</v>
      </c>
      <c r="E123" s="22" t="s">
        <v>2</v>
      </c>
      <c r="F123" s="16">
        <v>6685.3</v>
      </c>
      <c r="G123" s="24">
        <f t="shared" si="67"/>
        <v>6685.3</v>
      </c>
      <c r="H123" s="68">
        <f t="shared" si="68"/>
        <v>7073.5</v>
      </c>
    </row>
    <row r="124" spans="1:8" ht="15.75" hidden="1">
      <c r="A124" s="51" t="s">
        <v>10</v>
      </c>
      <c r="B124" s="23">
        <v>100.1</v>
      </c>
      <c r="C124" s="23">
        <v>369.1</v>
      </c>
      <c r="D124" s="16">
        <f t="shared" si="66"/>
        <v>469.20000000000005</v>
      </c>
      <c r="E124" s="22" t="s">
        <v>2</v>
      </c>
      <c r="F124" s="16">
        <v>573.6</v>
      </c>
      <c r="G124" s="24">
        <f t="shared" si="67"/>
        <v>573.6</v>
      </c>
      <c r="H124" s="68">
        <f t="shared" si="68"/>
        <v>1042.8000000000002</v>
      </c>
    </row>
    <row r="125" spans="1:8" ht="15.75" hidden="1">
      <c r="A125" s="51" t="s">
        <v>65</v>
      </c>
      <c r="B125" s="21" t="s">
        <v>2</v>
      </c>
      <c r="C125" s="21">
        <v>584</v>
      </c>
      <c r="D125" s="16">
        <f t="shared" si="66"/>
        <v>584</v>
      </c>
      <c r="E125" s="22" t="s">
        <v>2</v>
      </c>
      <c r="F125" s="16">
        <v>880.2</v>
      </c>
      <c r="G125" s="24">
        <f t="shared" si="67"/>
        <v>880.2</v>
      </c>
      <c r="H125" s="68">
        <f t="shared" si="68"/>
        <v>1464.2</v>
      </c>
    </row>
    <row r="126" spans="1:8" ht="15.75" hidden="1">
      <c r="A126" s="51" t="s">
        <v>66</v>
      </c>
      <c r="B126" s="21">
        <v>124.1</v>
      </c>
      <c r="C126" s="21">
        <v>511.1</v>
      </c>
      <c r="D126" s="16">
        <f t="shared" si="66"/>
        <v>635.2</v>
      </c>
      <c r="E126" s="22" t="s">
        <v>2</v>
      </c>
      <c r="F126" s="16">
        <v>4358.8</v>
      </c>
      <c r="G126" s="24">
        <f t="shared" si="67"/>
        <v>4358.8</v>
      </c>
      <c r="H126" s="68">
        <f t="shared" si="68"/>
        <v>4994</v>
      </c>
    </row>
    <row r="127" spans="1:8" ht="15.75" hidden="1">
      <c r="A127" s="51" t="s">
        <v>11</v>
      </c>
      <c r="B127" s="21">
        <v>199.4</v>
      </c>
      <c r="C127" s="21">
        <v>470.8</v>
      </c>
      <c r="D127" s="16">
        <f t="shared" si="66"/>
        <v>670.2</v>
      </c>
      <c r="E127" s="17">
        <v>2375.6</v>
      </c>
      <c r="F127" s="16">
        <v>2731.5</v>
      </c>
      <c r="G127" s="24">
        <f t="shared" si="67"/>
        <v>5107.1</v>
      </c>
      <c r="H127" s="68">
        <f t="shared" si="68"/>
        <v>5777.3</v>
      </c>
    </row>
    <row r="128" spans="1:8" ht="15.75" hidden="1">
      <c r="A128" s="51" t="s">
        <v>67</v>
      </c>
      <c r="B128" s="21">
        <v>8617.4</v>
      </c>
      <c r="C128" s="21">
        <v>343.6</v>
      </c>
      <c r="D128" s="16">
        <f t="shared" si="66"/>
        <v>8961</v>
      </c>
      <c r="E128" s="17">
        <v>2260.2</v>
      </c>
      <c r="F128" s="16">
        <v>2332.9</v>
      </c>
      <c r="G128" s="24">
        <f t="shared" si="67"/>
        <v>4593.1</v>
      </c>
      <c r="H128" s="68">
        <f t="shared" si="68"/>
        <v>13554.1</v>
      </c>
    </row>
    <row r="129" spans="1:8" ht="15.75" hidden="1">
      <c r="A129" s="51" t="s">
        <v>68</v>
      </c>
      <c r="B129" s="21">
        <v>236.4</v>
      </c>
      <c r="C129" s="21">
        <v>327.9</v>
      </c>
      <c r="D129" s="16">
        <f t="shared" si="66"/>
        <v>564.3</v>
      </c>
      <c r="E129" s="17">
        <v>2.7</v>
      </c>
      <c r="F129" s="16">
        <v>13226.6</v>
      </c>
      <c r="G129" s="24">
        <f t="shared" si="67"/>
        <v>13229.300000000001</v>
      </c>
      <c r="H129" s="68">
        <f t="shared" si="68"/>
        <v>13793.6</v>
      </c>
    </row>
    <row r="130" spans="1:8" ht="15.75" hidden="1">
      <c r="A130" s="51" t="s">
        <v>69</v>
      </c>
      <c r="B130" s="21">
        <v>115</v>
      </c>
      <c r="C130" s="21">
        <v>465.7</v>
      </c>
      <c r="D130" s="16">
        <f t="shared" si="66"/>
        <v>580.7</v>
      </c>
      <c r="E130" s="22" t="s">
        <v>2</v>
      </c>
      <c r="F130" s="16">
        <v>2120.3</v>
      </c>
      <c r="G130" s="24">
        <f t="shared" si="67"/>
        <v>2120.3</v>
      </c>
      <c r="H130" s="68">
        <f t="shared" si="68"/>
        <v>2701</v>
      </c>
    </row>
    <row r="131" spans="1:8" ht="15.75" hidden="1">
      <c r="A131" s="51" t="s">
        <v>70</v>
      </c>
      <c r="B131" s="21">
        <v>200</v>
      </c>
      <c r="C131" s="21">
        <v>415.4</v>
      </c>
      <c r="D131" s="16">
        <f t="shared" si="66"/>
        <v>615.4</v>
      </c>
      <c r="E131" s="22" t="s">
        <v>2</v>
      </c>
      <c r="F131" s="16">
        <v>0.1</v>
      </c>
      <c r="G131" s="24">
        <f t="shared" si="67"/>
        <v>0.1</v>
      </c>
      <c r="H131" s="68">
        <f t="shared" si="68"/>
        <v>615.5</v>
      </c>
    </row>
    <row r="132" spans="1:8" ht="15.75" hidden="1">
      <c r="A132" s="51" t="s">
        <v>71</v>
      </c>
      <c r="B132" s="21" t="s">
        <v>2</v>
      </c>
      <c r="C132" s="21">
        <v>429.1</v>
      </c>
      <c r="D132" s="16">
        <f t="shared" si="66"/>
        <v>429.1</v>
      </c>
      <c r="E132" s="22" t="s">
        <v>2</v>
      </c>
      <c r="F132" s="16">
        <v>1.1</v>
      </c>
      <c r="G132" s="24">
        <f t="shared" si="67"/>
        <v>1.1</v>
      </c>
      <c r="H132" s="68">
        <f t="shared" si="68"/>
        <v>430.20000000000005</v>
      </c>
    </row>
    <row r="133" spans="1:8" ht="15.75" hidden="1">
      <c r="A133" s="51" t="s">
        <v>72</v>
      </c>
      <c r="B133" s="21" t="s">
        <v>2</v>
      </c>
      <c r="C133" s="21">
        <v>407</v>
      </c>
      <c r="D133" s="16">
        <f t="shared" si="66"/>
        <v>407</v>
      </c>
      <c r="E133" s="22" t="s">
        <v>2</v>
      </c>
      <c r="F133" s="16">
        <v>2.1</v>
      </c>
      <c r="G133" s="24">
        <f t="shared" si="67"/>
        <v>2.1</v>
      </c>
      <c r="H133" s="68">
        <f t="shared" si="68"/>
        <v>409.1</v>
      </c>
    </row>
    <row r="134" spans="1:8" ht="15.75" hidden="1">
      <c r="A134" s="51" t="s">
        <v>73</v>
      </c>
      <c r="B134" s="21" t="s">
        <v>2</v>
      </c>
      <c r="C134" s="21">
        <v>5085.4</v>
      </c>
      <c r="D134" s="16">
        <f t="shared" si="66"/>
        <v>5085.4</v>
      </c>
      <c r="E134" s="22">
        <v>67061.5</v>
      </c>
      <c r="F134" s="23" t="s">
        <v>2</v>
      </c>
      <c r="G134" s="24">
        <f t="shared" si="67"/>
        <v>67061.5</v>
      </c>
      <c r="H134" s="68">
        <f t="shared" si="68"/>
        <v>72146.9</v>
      </c>
    </row>
    <row r="135" spans="1:8" ht="15.75" hidden="1">
      <c r="A135" s="73"/>
      <c r="B135" s="6"/>
      <c r="C135" s="8"/>
      <c r="D135" s="6"/>
      <c r="E135" s="11"/>
      <c r="F135" s="8"/>
      <c r="G135" s="7"/>
      <c r="H135" s="71"/>
    </row>
    <row r="136" spans="1:8" ht="15.75" hidden="1">
      <c r="A136" s="51" t="s">
        <v>20</v>
      </c>
      <c r="B136" s="21">
        <v>128.7</v>
      </c>
      <c r="C136" s="21">
        <v>491.5</v>
      </c>
      <c r="D136" s="16">
        <f>+B136+C136</f>
        <v>620.2</v>
      </c>
      <c r="E136" s="22" t="s">
        <v>2</v>
      </c>
      <c r="F136" s="16">
        <v>13691.5</v>
      </c>
      <c r="G136" s="24">
        <f>+E136+F136</f>
        <v>13691.5</v>
      </c>
      <c r="H136" s="68">
        <f>+D136+G136</f>
        <v>14311.7</v>
      </c>
    </row>
    <row r="137" spans="1:8" ht="15.75" hidden="1">
      <c r="A137" s="51" t="s">
        <v>22</v>
      </c>
      <c r="B137" s="21">
        <v>6.5</v>
      </c>
      <c r="C137" s="21">
        <v>328.4</v>
      </c>
      <c r="D137" s="16">
        <f t="shared" si="66"/>
        <v>334.9</v>
      </c>
      <c r="E137" s="22" t="s">
        <v>2</v>
      </c>
      <c r="F137" s="16">
        <v>3593.4</v>
      </c>
      <c r="G137" s="24">
        <f t="shared" si="67"/>
        <v>3593.4</v>
      </c>
      <c r="H137" s="68">
        <f t="shared" si="68"/>
        <v>3928.3</v>
      </c>
    </row>
    <row r="138" spans="1:8" ht="15.75" hidden="1">
      <c r="A138" s="51" t="s">
        <v>23</v>
      </c>
      <c r="B138" s="21" t="s">
        <v>2</v>
      </c>
      <c r="C138" s="21">
        <v>427.5</v>
      </c>
      <c r="D138" s="16">
        <f t="shared" si="66"/>
        <v>427.5</v>
      </c>
      <c r="E138" s="22" t="s">
        <v>2</v>
      </c>
      <c r="F138" s="16">
        <v>16537.7</v>
      </c>
      <c r="G138" s="24">
        <f t="shared" si="67"/>
        <v>16537.7</v>
      </c>
      <c r="H138" s="68">
        <f t="shared" si="68"/>
        <v>16965.2</v>
      </c>
    </row>
    <row r="139" spans="1:8" ht="15.75" hidden="1">
      <c r="A139" s="51" t="s">
        <v>24</v>
      </c>
      <c r="B139" s="21">
        <v>7997.1</v>
      </c>
      <c r="C139" s="21">
        <v>442.9</v>
      </c>
      <c r="D139" s="16">
        <f t="shared" si="66"/>
        <v>8440</v>
      </c>
      <c r="E139" s="22">
        <v>21568.4</v>
      </c>
      <c r="F139" s="16">
        <v>2907.1</v>
      </c>
      <c r="G139" s="24">
        <f t="shared" si="67"/>
        <v>24475.5</v>
      </c>
      <c r="H139" s="68">
        <f t="shared" si="68"/>
        <v>32915.5</v>
      </c>
    </row>
    <row r="140" spans="1:8" ht="15.75" hidden="1">
      <c r="A140" s="51" t="s">
        <v>34</v>
      </c>
      <c r="B140" s="21">
        <v>13.9</v>
      </c>
      <c r="C140" s="21">
        <v>468.8</v>
      </c>
      <c r="D140" s="16">
        <f t="shared" si="66"/>
        <v>482.7</v>
      </c>
      <c r="E140" s="22" t="s">
        <v>2</v>
      </c>
      <c r="F140" s="16">
        <v>2919.2</v>
      </c>
      <c r="G140" s="24">
        <f t="shared" si="67"/>
        <v>2919.2</v>
      </c>
      <c r="H140" s="68">
        <f t="shared" si="68"/>
        <v>3401.8999999999996</v>
      </c>
    </row>
    <row r="141" spans="1:8" ht="15.75" hidden="1">
      <c r="A141" s="51" t="s">
        <v>55</v>
      </c>
      <c r="B141" s="21">
        <v>81.1</v>
      </c>
      <c r="C141" s="21">
        <v>562.7</v>
      </c>
      <c r="D141" s="24">
        <f t="shared" si="66"/>
        <v>643.8000000000001</v>
      </c>
      <c r="E141" s="22" t="s">
        <v>2</v>
      </c>
      <c r="F141" s="16">
        <v>1768.9</v>
      </c>
      <c r="G141" s="24">
        <f t="shared" si="67"/>
        <v>1768.9</v>
      </c>
      <c r="H141" s="72">
        <f t="shared" si="68"/>
        <v>2412.7000000000003</v>
      </c>
    </row>
    <row r="142" spans="1:8" ht="15.75" hidden="1">
      <c r="A142" s="51" t="s">
        <v>32</v>
      </c>
      <c r="B142" s="21" t="s">
        <v>2</v>
      </c>
      <c r="C142" s="21">
        <v>522.6</v>
      </c>
      <c r="D142" s="24">
        <f t="shared" si="66"/>
        <v>522.6</v>
      </c>
      <c r="E142" s="22">
        <v>2606.7</v>
      </c>
      <c r="F142" s="16">
        <v>4956.1</v>
      </c>
      <c r="G142" s="24">
        <f t="shared" si="67"/>
        <v>7562.8</v>
      </c>
      <c r="H142" s="72">
        <f t="shared" si="68"/>
        <v>8085.400000000001</v>
      </c>
    </row>
    <row r="143" spans="1:8" ht="15.75" hidden="1">
      <c r="A143" s="51" t="s">
        <v>56</v>
      </c>
      <c r="B143" s="21" t="s">
        <v>2</v>
      </c>
      <c r="C143" s="21">
        <v>420.2</v>
      </c>
      <c r="D143" s="24">
        <f t="shared" si="66"/>
        <v>420.2</v>
      </c>
      <c r="E143" s="22" t="s">
        <v>2</v>
      </c>
      <c r="F143" s="16">
        <v>4098.2</v>
      </c>
      <c r="G143" s="24">
        <f t="shared" si="67"/>
        <v>4098.2</v>
      </c>
      <c r="H143" s="72">
        <f t="shared" si="68"/>
        <v>4518.4</v>
      </c>
    </row>
    <row r="144" spans="1:8" ht="15.75" hidden="1">
      <c r="A144" s="51" t="s">
        <v>57</v>
      </c>
      <c r="B144" s="21">
        <v>400</v>
      </c>
      <c r="C144" s="21">
        <v>547.6</v>
      </c>
      <c r="D144" s="24">
        <f t="shared" si="66"/>
        <v>947.6</v>
      </c>
      <c r="E144" s="22" t="s">
        <v>2</v>
      </c>
      <c r="F144" s="16">
        <v>1422.9</v>
      </c>
      <c r="G144" s="24">
        <f t="shared" si="67"/>
        <v>1422.9</v>
      </c>
      <c r="H144" s="72">
        <f t="shared" si="68"/>
        <v>2370.5</v>
      </c>
    </row>
    <row r="145" spans="1:8" ht="15.75" hidden="1">
      <c r="A145" s="51" t="s">
        <v>58</v>
      </c>
      <c r="B145" s="21">
        <v>243</v>
      </c>
      <c r="C145" s="21">
        <v>381.8</v>
      </c>
      <c r="D145" s="24">
        <f t="shared" si="66"/>
        <v>624.8</v>
      </c>
      <c r="E145" s="22" t="s">
        <v>2</v>
      </c>
      <c r="F145" s="16">
        <v>8399.9</v>
      </c>
      <c r="G145" s="24">
        <f t="shared" si="67"/>
        <v>8399.9</v>
      </c>
      <c r="H145" s="72">
        <f t="shared" si="68"/>
        <v>9024.699999999999</v>
      </c>
    </row>
    <row r="146" spans="1:8" ht="15.75" hidden="1">
      <c r="A146" s="51" t="s">
        <v>59</v>
      </c>
      <c r="B146" s="21" t="s">
        <v>2</v>
      </c>
      <c r="C146" s="21">
        <v>450.5</v>
      </c>
      <c r="D146" s="24">
        <f t="shared" si="66"/>
        <v>450.5</v>
      </c>
      <c r="E146" s="22" t="s">
        <v>2</v>
      </c>
      <c r="F146" s="16">
        <v>0.6</v>
      </c>
      <c r="G146" s="24">
        <f t="shared" si="67"/>
        <v>0.6</v>
      </c>
      <c r="H146" s="72">
        <f t="shared" si="68"/>
        <v>451.1</v>
      </c>
    </row>
    <row r="147" spans="1:8" ht="15.75" hidden="1">
      <c r="A147" s="51" t="s">
        <v>60</v>
      </c>
      <c r="B147" s="21" t="s">
        <v>2</v>
      </c>
      <c r="C147" s="21">
        <v>1992.6</v>
      </c>
      <c r="D147" s="24">
        <f t="shared" si="66"/>
        <v>1992.6</v>
      </c>
      <c r="E147" s="22">
        <v>70342.3</v>
      </c>
      <c r="F147" s="16">
        <v>6851.9</v>
      </c>
      <c r="G147" s="24">
        <f t="shared" si="67"/>
        <v>77194.2</v>
      </c>
      <c r="H147" s="72">
        <f t="shared" si="68"/>
        <v>79186.8</v>
      </c>
    </row>
    <row r="148" spans="1:8" ht="15.75" hidden="1">
      <c r="A148" s="51"/>
      <c r="B148" s="21"/>
      <c r="C148" s="21"/>
      <c r="D148" s="24"/>
      <c r="E148" s="22"/>
      <c r="F148" s="16"/>
      <c r="G148" s="24"/>
      <c r="H148" s="72"/>
    </row>
    <row r="149" spans="1:8" ht="15.75" hidden="1">
      <c r="A149" s="51" t="s">
        <v>26</v>
      </c>
      <c r="B149" s="21">
        <v>5</v>
      </c>
      <c r="C149" s="21">
        <v>634</v>
      </c>
      <c r="D149" s="24">
        <f t="shared" si="66"/>
        <v>639</v>
      </c>
      <c r="E149" s="43">
        <v>10257.7</v>
      </c>
      <c r="F149" s="16">
        <v>2564.6</v>
      </c>
      <c r="G149" s="24">
        <f t="shared" si="67"/>
        <v>12822.300000000001</v>
      </c>
      <c r="H149" s="72">
        <f t="shared" si="68"/>
        <v>13461.300000000001</v>
      </c>
    </row>
    <row r="150" spans="1:8" ht="15.75" hidden="1">
      <c r="A150" s="51" t="s">
        <v>22</v>
      </c>
      <c r="B150" s="21">
        <v>25</v>
      </c>
      <c r="C150" s="21">
        <v>386.5</v>
      </c>
      <c r="D150" s="24">
        <f t="shared" si="66"/>
        <v>411.5</v>
      </c>
      <c r="E150" s="43" t="s">
        <v>2</v>
      </c>
      <c r="F150" s="16">
        <v>1865.6</v>
      </c>
      <c r="G150" s="24">
        <f t="shared" si="67"/>
        <v>1865.6</v>
      </c>
      <c r="H150" s="72">
        <f t="shared" si="68"/>
        <v>2277.1</v>
      </c>
    </row>
    <row r="151" spans="1:8" ht="15.75" hidden="1">
      <c r="A151" s="51" t="s">
        <v>23</v>
      </c>
      <c r="B151" s="21">
        <v>7917.1</v>
      </c>
      <c r="C151" s="21">
        <v>404.5</v>
      </c>
      <c r="D151" s="24">
        <f t="shared" si="66"/>
        <v>8321.6</v>
      </c>
      <c r="E151" s="43" t="s">
        <v>2</v>
      </c>
      <c r="F151" s="23">
        <v>936</v>
      </c>
      <c r="G151" s="24">
        <f t="shared" si="67"/>
        <v>936</v>
      </c>
      <c r="H151" s="72">
        <f t="shared" si="68"/>
        <v>9257.6</v>
      </c>
    </row>
    <row r="152" spans="1:8" ht="15.75" hidden="1">
      <c r="A152" s="51" t="s">
        <v>24</v>
      </c>
      <c r="B152" s="21">
        <v>43.3</v>
      </c>
      <c r="C152" s="21">
        <v>502.8</v>
      </c>
      <c r="D152" s="24">
        <f t="shared" si="66"/>
        <v>546.1</v>
      </c>
      <c r="E152" s="43" t="s">
        <v>2</v>
      </c>
      <c r="F152" s="23">
        <v>590.6</v>
      </c>
      <c r="G152" s="24">
        <f t="shared" si="67"/>
        <v>590.6</v>
      </c>
      <c r="H152" s="72">
        <f t="shared" si="68"/>
        <v>1136.7</v>
      </c>
    </row>
    <row r="153" spans="1:8" ht="15.75" hidden="1">
      <c r="A153" s="51" t="s">
        <v>34</v>
      </c>
      <c r="B153" s="21">
        <v>1630.7</v>
      </c>
      <c r="C153" s="21">
        <v>357</v>
      </c>
      <c r="D153" s="24">
        <f t="shared" si="66"/>
        <v>1987.7</v>
      </c>
      <c r="E153" s="43" t="s">
        <v>2</v>
      </c>
      <c r="F153" s="23">
        <v>288.3</v>
      </c>
      <c r="G153" s="24">
        <f t="shared" si="67"/>
        <v>288.3</v>
      </c>
      <c r="H153" s="72">
        <f t="shared" si="68"/>
        <v>2276</v>
      </c>
    </row>
    <row r="154" spans="1:8" ht="15.75" hidden="1">
      <c r="A154" s="51" t="s">
        <v>55</v>
      </c>
      <c r="B154" s="21">
        <v>13.3</v>
      </c>
      <c r="C154" s="21">
        <v>575.5</v>
      </c>
      <c r="D154" s="24">
        <f t="shared" si="66"/>
        <v>588.8</v>
      </c>
      <c r="E154" s="43" t="s">
        <v>2</v>
      </c>
      <c r="F154" s="23">
        <v>1127.4</v>
      </c>
      <c r="G154" s="24">
        <f t="shared" si="67"/>
        <v>1127.4</v>
      </c>
      <c r="H154" s="72">
        <f aca="true" t="shared" si="69" ref="H154:H186">+D154+G154</f>
        <v>1716.2</v>
      </c>
    </row>
    <row r="155" spans="1:8" ht="15.75" hidden="1">
      <c r="A155" s="51" t="s">
        <v>32</v>
      </c>
      <c r="B155" s="21">
        <v>309</v>
      </c>
      <c r="C155" s="21">
        <v>459.2</v>
      </c>
      <c r="D155" s="24">
        <f t="shared" si="66"/>
        <v>768.2</v>
      </c>
      <c r="E155" s="43">
        <v>12157.3</v>
      </c>
      <c r="F155" s="23">
        <v>803.1</v>
      </c>
      <c r="G155" s="24">
        <f aca="true" t="shared" si="70" ref="G155:G172">+E155+F155</f>
        <v>12960.4</v>
      </c>
      <c r="H155" s="72">
        <f t="shared" si="69"/>
        <v>13728.6</v>
      </c>
    </row>
    <row r="156" spans="1:8" ht="15.75" hidden="1">
      <c r="A156" s="51" t="s">
        <v>56</v>
      </c>
      <c r="B156" s="21">
        <v>900</v>
      </c>
      <c r="C156" s="21">
        <v>3521</v>
      </c>
      <c r="D156" s="24">
        <f t="shared" si="66"/>
        <v>4421</v>
      </c>
      <c r="E156" s="43" t="s">
        <v>2</v>
      </c>
      <c r="F156" s="23" t="s">
        <v>2</v>
      </c>
      <c r="G156" s="24">
        <f t="shared" si="70"/>
        <v>0</v>
      </c>
      <c r="H156" s="72">
        <f t="shared" si="69"/>
        <v>4421</v>
      </c>
    </row>
    <row r="157" spans="1:8" ht="15.75" hidden="1">
      <c r="A157" s="51" t="s">
        <v>57</v>
      </c>
      <c r="B157" s="21">
        <v>214.4</v>
      </c>
      <c r="C157" s="21">
        <v>617</v>
      </c>
      <c r="D157" s="24">
        <f t="shared" si="66"/>
        <v>831.4</v>
      </c>
      <c r="E157" s="43">
        <v>20674.4</v>
      </c>
      <c r="F157" s="23">
        <v>11779.7</v>
      </c>
      <c r="G157" s="24">
        <f t="shared" si="70"/>
        <v>32454.100000000002</v>
      </c>
      <c r="H157" s="72">
        <f t="shared" si="69"/>
        <v>33285.5</v>
      </c>
    </row>
    <row r="158" spans="1:8" ht="15.75" hidden="1">
      <c r="A158" s="51" t="s">
        <v>58</v>
      </c>
      <c r="B158" s="21">
        <v>508.7</v>
      </c>
      <c r="C158" s="21">
        <v>416.2</v>
      </c>
      <c r="D158" s="24">
        <f t="shared" si="66"/>
        <v>924.9</v>
      </c>
      <c r="E158" s="43">
        <v>33323.5</v>
      </c>
      <c r="F158" s="23">
        <v>461.4</v>
      </c>
      <c r="G158" s="24">
        <f t="shared" si="70"/>
        <v>33784.9</v>
      </c>
      <c r="H158" s="72">
        <f t="shared" si="69"/>
        <v>34709.8</v>
      </c>
    </row>
    <row r="159" spans="1:8" ht="15.75" hidden="1">
      <c r="A159" s="51" t="s">
        <v>59</v>
      </c>
      <c r="B159" s="21">
        <v>273</v>
      </c>
      <c r="C159" s="21">
        <v>2894</v>
      </c>
      <c r="D159" s="24">
        <f t="shared" si="66"/>
        <v>3167</v>
      </c>
      <c r="E159" s="43">
        <v>23773.3</v>
      </c>
      <c r="F159" s="23" t="s">
        <v>2</v>
      </c>
      <c r="G159" s="24">
        <f t="shared" si="70"/>
        <v>23773.3</v>
      </c>
      <c r="H159" s="72">
        <f t="shared" si="69"/>
        <v>26940.3</v>
      </c>
    </row>
    <row r="160" spans="1:8" ht="15.75" hidden="1">
      <c r="A160" s="51" t="s">
        <v>60</v>
      </c>
      <c r="B160" s="21">
        <v>23.5</v>
      </c>
      <c r="C160" s="21">
        <v>434.1</v>
      </c>
      <c r="D160" s="24">
        <f t="shared" si="66"/>
        <v>457.6</v>
      </c>
      <c r="E160" s="43">
        <v>16898.9</v>
      </c>
      <c r="F160" s="23" t="s">
        <v>2</v>
      </c>
      <c r="G160" s="24">
        <f t="shared" si="70"/>
        <v>16898.9</v>
      </c>
      <c r="H160" s="72">
        <f t="shared" si="69"/>
        <v>17356.5</v>
      </c>
    </row>
    <row r="161" spans="1:8" ht="15.75" hidden="1">
      <c r="A161" s="51"/>
      <c r="B161" s="21"/>
      <c r="C161" s="21"/>
      <c r="D161" s="24"/>
      <c r="E161" s="43"/>
      <c r="F161" s="23"/>
      <c r="G161" s="24"/>
      <c r="H161" s="72"/>
    </row>
    <row r="162" spans="1:8" ht="15.75" hidden="1">
      <c r="A162" s="51" t="s">
        <v>25</v>
      </c>
      <c r="B162" s="21">
        <v>12.3</v>
      </c>
      <c r="C162" s="21">
        <v>561.7</v>
      </c>
      <c r="D162" s="24">
        <f t="shared" si="66"/>
        <v>574</v>
      </c>
      <c r="E162" s="43">
        <v>17615.2</v>
      </c>
      <c r="F162" s="23">
        <v>0</v>
      </c>
      <c r="G162" s="24">
        <f t="shared" si="70"/>
        <v>17615.2</v>
      </c>
      <c r="H162" s="72">
        <f>+D162+G162</f>
        <v>18189.2</v>
      </c>
    </row>
    <row r="163" spans="1:8" ht="15.75" hidden="1">
      <c r="A163" s="51" t="s">
        <v>22</v>
      </c>
      <c r="B163" s="21">
        <v>0</v>
      </c>
      <c r="C163" s="21">
        <v>303.8</v>
      </c>
      <c r="D163" s="24">
        <f t="shared" si="66"/>
        <v>303.8</v>
      </c>
      <c r="E163" s="43">
        <v>0</v>
      </c>
      <c r="F163" s="23">
        <v>0</v>
      </c>
      <c r="G163" s="24">
        <f t="shared" si="70"/>
        <v>0</v>
      </c>
      <c r="H163" s="72">
        <f t="shared" si="69"/>
        <v>303.8</v>
      </c>
    </row>
    <row r="164" spans="1:8" ht="15.75" hidden="1">
      <c r="A164" s="51" t="s">
        <v>23</v>
      </c>
      <c r="B164" s="21">
        <v>39.7</v>
      </c>
      <c r="C164" s="21">
        <v>467.7</v>
      </c>
      <c r="D164" s="24">
        <f t="shared" si="66"/>
        <v>507.4</v>
      </c>
      <c r="E164" s="43">
        <v>0</v>
      </c>
      <c r="F164" s="23">
        <v>1957.7</v>
      </c>
      <c r="G164" s="24">
        <f t="shared" si="70"/>
        <v>1957.7</v>
      </c>
      <c r="H164" s="72">
        <f t="shared" si="69"/>
        <v>2465.1</v>
      </c>
    </row>
    <row r="165" spans="1:8" ht="15.75" hidden="1">
      <c r="A165" s="51" t="s">
        <v>24</v>
      </c>
      <c r="B165" s="21">
        <v>3815.3</v>
      </c>
      <c r="C165" s="21">
        <v>549.5999999999995</v>
      </c>
      <c r="D165" s="24">
        <f t="shared" si="66"/>
        <v>4364.9</v>
      </c>
      <c r="E165" s="43">
        <v>449.7</v>
      </c>
      <c r="F165" s="23">
        <v>572.4</v>
      </c>
      <c r="G165" s="24">
        <f t="shared" si="70"/>
        <v>1022.0999999999999</v>
      </c>
      <c r="H165" s="72">
        <f t="shared" si="69"/>
        <v>5387</v>
      </c>
    </row>
    <row r="166" spans="1:8" ht="15.75" hidden="1">
      <c r="A166" s="51" t="s">
        <v>34</v>
      </c>
      <c r="B166" s="21">
        <v>494.7</v>
      </c>
      <c r="C166" s="21">
        <v>363.8</v>
      </c>
      <c r="D166" s="24">
        <f t="shared" si="66"/>
        <v>858.5</v>
      </c>
      <c r="E166" s="43">
        <v>0</v>
      </c>
      <c r="F166" s="23">
        <v>3198</v>
      </c>
      <c r="G166" s="24">
        <f t="shared" si="70"/>
        <v>3198</v>
      </c>
      <c r="H166" s="72">
        <f t="shared" si="69"/>
        <v>4056.5</v>
      </c>
    </row>
    <row r="167" spans="1:8" ht="15.75" hidden="1">
      <c r="A167" s="51" t="s">
        <v>55</v>
      </c>
      <c r="B167" s="21">
        <v>1458.6</v>
      </c>
      <c r="C167" s="21">
        <v>3517.43</v>
      </c>
      <c r="D167" s="24">
        <f t="shared" si="66"/>
        <v>4976.03</v>
      </c>
      <c r="E167" s="43">
        <v>3368.7</v>
      </c>
      <c r="F167" s="23">
        <v>5323.996999999999</v>
      </c>
      <c r="G167" s="24">
        <f t="shared" si="70"/>
        <v>8692.697</v>
      </c>
      <c r="H167" s="72">
        <f t="shared" si="69"/>
        <v>13668.726999999999</v>
      </c>
    </row>
    <row r="168" spans="1:8" ht="15.75" hidden="1">
      <c r="A168" s="51" t="s">
        <v>32</v>
      </c>
      <c r="B168" s="21">
        <v>300</v>
      </c>
      <c r="C168" s="21">
        <v>531.3</v>
      </c>
      <c r="D168" s="24">
        <f t="shared" si="66"/>
        <v>831.3</v>
      </c>
      <c r="E168" s="43">
        <v>0</v>
      </c>
      <c r="F168" s="23">
        <v>2743.7</v>
      </c>
      <c r="G168" s="24">
        <f t="shared" si="70"/>
        <v>2743.7</v>
      </c>
      <c r="H168" s="72">
        <f t="shared" si="69"/>
        <v>3575</v>
      </c>
    </row>
    <row r="169" spans="1:8" ht="15.75" hidden="1">
      <c r="A169" s="51" t="s">
        <v>56</v>
      </c>
      <c r="B169" s="21">
        <v>0</v>
      </c>
      <c r="C169" s="21">
        <v>533.169</v>
      </c>
      <c r="D169" s="24">
        <f t="shared" si="66"/>
        <v>533.169</v>
      </c>
      <c r="E169" s="43">
        <v>0</v>
      </c>
      <c r="F169" s="23">
        <v>0</v>
      </c>
      <c r="G169" s="24">
        <f t="shared" si="70"/>
        <v>0</v>
      </c>
      <c r="H169" s="72">
        <f t="shared" si="69"/>
        <v>533.169</v>
      </c>
    </row>
    <row r="170" spans="1:8" ht="15.75" hidden="1">
      <c r="A170" s="51" t="s">
        <v>57</v>
      </c>
      <c r="B170" s="21">
        <v>0</v>
      </c>
      <c r="C170" s="21">
        <v>607.7</v>
      </c>
      <c r="D170" s="24">
        <f t="shared" si="66"/>
        <v>607.7</v>
      </c>
      <c r="E170" s="43">
        <v>446.5</v>
      </c>
      <c r="F170" s="23">
        <v>0</v>
      </c>
      <c r="G170" s="24">
        <f t="shared" si="70"/>
        <v>446.5</v>
      </c>
      <c r="H170" s="72">
        <f t="shared" si="69"/>
        <v>1054.2</v>
      </c>
    </row>
    <row r="171" spans="1:8" ht="15.75" hidden="1">
      <c r="A171" s="51" t="s">
        <v>58</v>
      </c>
      <c r="B171" s="21">
        <v>242.6</v>
      </c>
      <c r="C171" s="21">
        <v>1275.2</v>
      </c>
      <c r="D171" s="24">
        <f t="shared" si="66"/>
        <v>1517.8</v>
      </c>
      <c r="E171" s="43">
        <v>339.7</v>
      </c>
      <c r="F171" s="23">
        <v>2833.7</v>
      </c>
      <c r="G171" s="24">
        <f t="shared" si="70"/>
        <v>3173.3999999999996</v>
      </c>
      <c r="H171" s="72">
        <f t="shared" si="69"/>
        <v>4691.2</v>
      </c>
    </row>
    <row r="172" spans="1:8" ht="15.75" hidden="1">
      <c r="A172" s="51" t="s">
        <v>59</v>
      </c>
      <c r="B172" s="21">
        <v>0</v>
      </c>
      <c r="C172" s="21">
        <v>4373.5</v>
      </c>
      <c r="D172" s="24">
        <f t="shared" si="66"/>
        <v>4373.5</v>
      </c>
      <c r="E172" s="43">
        <v>0</v>
      </c>
      <c r="F172" s="23">
        <v>930.3</v>
      </c>
      <c r="G172" s="24">
        <f t="shared" si="70"/>
        <v>930.3</v>
      </c>
      <c r="H172" s="72">
        <f t="shared" si="69"/>
        <v>5303.8</v>
      </c>
    </row>
    <row r="173" spans="1:8" ht="15.75" hidden="1">
      <c r="A173" s="51" t="s">
        <v>60</v>
      </c>
      <c r="B173" s="21">
        <v>30.7</v>
      </c>
      <c r="C173" s="21">
        <v>1407.6</v>
      </c>
      <c r="D173" s="24">
        <f>+B173+C173</f>
        <v>1438.3</v>
      </c>
      <c r="E173" s="43">
        <v>23664.5</v>
      </c>
      <c r="F173" s="23">
        <v>437.1</v>
      </c>
      <c r="G173" s="24">
        <f>+E173+F173</f>
        <v>24101.6</v>
      </c>
      <c r="H173" s="72">
        <f t="shared" si="69"/>
        <v>25539.899999999998</v>
      </c>
    </row>
    <row r="174" spans="1:8" ht="19.5" customHeight="1" hidden="1">
      <c r="A174" s="51"/>
      <c r="B174" s="21"/>
      <c r="C174" s="21"/>
      <c r="D174" s="24"/>
      <c r="E174" s="43"/>
      <c r="F174" s="23"/>
      <c r="G174" s="24"/>
      <c r="H174" s="72"/>
    </row>
    <row r="175" spans="1:8" ht="15.75" hidden="1">
      <c r="A175" s="51" t="s">
        <v>30</v>
      </c>
      <c r="B175" s="21" t="s">
        <v>2</v>
      </c>
      <c r="C175" s="21">
        <v>1006.2</v>
      </c>
      <c r="D175" s="24">
        <f aca="true" t="shared" si="71" ref="D175:D195">+B175+C175</f>
        <v>1006.2</v>
      </c>
      <c r="E175" s="43">
        <v>4121.1</v>
      </c>
      <c r="F175" s="23">
        <v>33259.8</v>
      </c>
      <c r="G175" s="24">
        <f aca="true" t="shared" si="72" ref="G175:G186">+E175+F175</f>
        <v>37380.9</v>
      </c>
      <c r="H175" s="72">
        <f t="shared" si="69"/>
        <v>38387.1</v>
      </c>
    </row>
    <row r="176" spans="1:8" ht="15.75" hidden="1">
      <c r="A176" s="51" t="s">
        <v>22</v>
      </c>
      <c r="B176" s="21">
        <v>394.1</v>
      </c>
      <c r="C176" s="21">
        <v>976.2</v>
      </c>
      <c r="D176" s="24">
        <f t="shared" si="71"/>
        <v>1370.3000000000002</v>
      </c>
      <c r="E176" s="43">
        <v>8118.2</v>
      </c>
      <c r="F176" s="23">
        <v>282.5</v>
      </c>
      <c r="G176" s="24">
        <f t="shared" si="72"/>
        <v>8400.7</v>
      </c>
      <c r="H176" s="72">
        <f t="shared" si="69"/>
        <v>9771</v>
      </c>
    </row>
    <row r="177" spans="1:8" ht="15.75" hidden="1">
      <c r="A177" s="51" t="s">
        <v>23</v>
      </c>
      <c r="B177" s="21">
        <v>0.7</v>
      </c>
      <c r="C177" s="21">
        <v>690.5</v>
      </c>
      <c r="D177" s="24">
        <f t="shared" si="71"/>
        <v>691.2</v>
      </c>
      <c r="E177" s="43">
        <v>12171</v>
      </c>
      <c r="F177" s="23">
        <v>771.1</v>
      </c>
      <c r="G177" s="24">
        <f t="shared" si="72"/>
        <v>12942.1</v>
      </c>
      <c r="H177" s="72">
        <f t="shared" si="69"/>
        <v>13633.300000000001</v>
      </c>
    </row>
    <row r="178" spans="1:8" ht="15.75" hidden="1">
      <c r="A178" s="51" t="s">
        <v>24</v>
      </c>
      <c r="B178" s="21">
        <v>28.3</v>
      </c>
      <c r="C178" s="21">
        <v>817.5</v>
      </c>
      <c r="D178" s="24">
        <f t="shared" si="71"/>
        <v>845.8</v>
      </c>
      <c r="E178" s="43" t="s">
        <v>2</v>
      </c>
      <c r="F178" s="23">
        <v>555.9</v>
      </c>
      <c r="G178" s="24">
        <f t="shared" si="72"/>
        <v>555.9</v>
      </c>
      <c r="H178" s="72">
        <f t="shared" si="69"/>
        <v>1401.6999999999998</v>
      </c>
    </row>
    <row r="179" spans="1:8" ht="15.75" hidden="1">
      <c r="A179" s="51" t="s">
        <v>34</v>
      </c>
      <c r="B179" s="21">
        <v>177.9</v>
      </c>
      <c r="C179" s="21">
        <v>6467.1</v>
      </c>
      <c r="D179" s="24">
        <f t="shared" si="71"/>
        <v>6645</v>
      </c>
      <c r="E179" s="43" t="s">
        <v>2</v>
      </c>
      <c r="F179" s="23">
        <v>373.5</v>
      </c>
      <c r="G179" s="24">
        <f t="shared" si="72"/>
        <v>373.5</v>
      </c>
      <c r="H179" s="72">
        <f t="shared" si="69"/>
        <v>7018.5</v>
      </c>
    </row>
    <row r="180" spans="1:8" ht="18" hidden="1">
      <c r="A180" s="51" t="s">
        <v>55</v>
      </c>
      <c r="B180" s="21">
        <v>871.9</v>
      </c>
      <c r="C180" s="21">
        <v>10685.4</v>
      </c>
      <c r="D180" s="24">
        <f t="shared" si="71"/>
        <v>11557.3</v>
      </c>
      <c r="E180" s="44">
        <v>0</v>
      </c>
      <c r="F180" s="23">
        <v>3268</v>
      </c>
      <c r="G180" s="24">
        <f t="shared" si="72"/>
        <v>3268</v>
      </c>
      <c r="H180" s="72">
        <f t="shared" si="69"/>
        <v>14825.3</v>
      </c>
    </row>
    <row r="181" spans="1:8" ht="15.75" hidden="1">
      <c r="A181" s="51" t="s">
        <v>32</v>
      </c>
      <c r="B181" s="21">
        <v>31.3</v>
      </c>
      <c r="C181" s="21">
        <v>833.9</v>
      </c>
      <c r="D181" s="24">
        <f t="shared" si="71"/>
        <v>865.1999999999999</v>
      </c>
      <c r="E181" s="43">
        <v>12772</v>
      </c>
      <c r="F181" s="23">
        <v>11795.4</v>
      </c>
      <c r="G181" s="24">
        <f t="shared" si="72"/>
        <v>24567.4</v>
      </c>
      <c r="H181" s="72">
        <f t="shared" si="69"/>
        <v>25432.600000000002</v>
      </c>
    </row>
    <row r="182" spans="1:8" ht="18" hidden="1">
      <c r="A182" s="51" t="s">
        <v>56</v>
      </c>
      <c r="B182" s="21">
        <v>127.9</v>
      </c>
      <c r="C182" s="21">
        <v>827.5</v>
      </c>
      <c r="D182" s="24">
        <f t="shared" si="71"/>
        <v>955.4</v>
      </c>
      <c r="E182" s="44">
        <v>0</v>
      </c>
      <c r="F182" s="23">
        <v>1993.8</v>
      </c>
      <c r="G182" s="24">
        <f t="shared" si="72"/>
        <v>1993.8</v>
      </c>
      <c r="H182" s="72">
        <f t="shared" si="69"/>
        <v>2949.2</v>
      </c>
    </row>
    <row r="183" spans="1:8" ht="15.75" hidden="1">
      <c r="A183" s="51" t="s">
        <v>57</v>
      </c>
      <c r="B183" s="21">
        <v>2015.9</v>
      </c>
      <c r="C183" s="21">
        <v>803.9</v>
      </c>
      <c r="D183" s="24">
        <f t="shared" si="71"/>
        <v>2819.8</v>
      </c>
      <c r="E183" s="43">
        <v>64.6</v>
      </c>
      <c r="F183" s="23">
        <v>504.7</v>
      </c>
      <c r="G183" s="24">
        <f t="shared" si="72"/>
        <v>569.3</v>
      </c>
      <c r="H183" s="72">
        <f t="shared" si="69"/>
        <v>3389.1000000000004</v>
      </c>
    </row>
    <row r="184" spans="1:8" ht="18" hidden="1">
      <c r="A184" s="51" t="s">
        <v>58</v>
      </c>
      <c r="B184" s="21">
        <v>237.2</v>
      </c>
      <c r="C184" s="21">
        <v>905.6</v>
      </c>
      <c r="D184" s="24">
        <f t="shared" si="71"/>
        <v>1142.8</v>
      </c>
      <c r="E184" s="44">
        <v>0</v>
      </c>
      <c r="F184" s="23">
        <v>4851.6</v>
      </c>
      <c r="G184" s="24">
        <f t="shared" si="72"/>
        <v>4851.6</v>
      </c>
      <c r="H184" s="72">
        <f t="shared" si="69"/>
        <v>5994.400000000001</v>
      </c>
    </row>
    <row r="185" spans="1:8" ht="18" hidden="1">
      <c r="A185" s="51" t="s">
        <v>59</v>
      </c>
      <c r="B185" s="21">
        <v>173.3</v>
      </c>
      <c r="C185" s="21">
        <v>868.2</v>
      </c>
      <c r="D185" s="24">
        <f t="shared" si="71"/>
        <v>1041.5</v>
      </c>
      <c r="E185" s="44">
        <v>0</v>
      </c>
      <c r="F185" s="23">
        <v>1652</v>
      </c>
      <c r="G185" s="24">
        <f t="shared" si="72"/>
        <v>1652</v>
      </c>
      <c r="H185" s="72">
        <f t="shared" si="69"/>
        <v>2693.5</v>
      </c>
    </row>
    <row r="186" spans="1:8" ht="15.75" hidden="1">
      <c r="A186" s="51" t="s">
        <v>60</v>
      </c>
      <c r="B186" s="21">
        <v>173.3</v>
      </c>
      <c r="C186" s="21">
        <v>851.4</v>
      </c>
      <c r="D186" s="24">
        <f t="shared" si="71"/>
        <v>1024.7</v>
      </c>
      <c r="E186" s="24">
        <v>30226.6</v>
      </c>
      <c r="F186" s="23">
        <v>6057</v>
      </c>
      <c r="G186" s="24">
        <f t="shared" si="72"/>
        <v>36283.6</v>
      </c>
      <c r="H186" s="72">
        <f t="shared" si="69"/>
        <v>37308.299999999996</v>
      </c>
    </row>
    <row r="187" spans="1:8" ht="15.75" hidden="1">
      <c r="A187" s="51"/>
      <c r="B187" s="21"/>
      <c r="C187" s="21"/>
      <c r="D187" s="24"/>
      <c r="E187" s="43"/>
      <c r="F187" s="23"/>
      <c r="G187" s="24"/>
      <c r="H187" s="72"/>
    </row>
    <row r="188" spans="1:8" ht="15.75" hidden="1">
      <c r="A188" s="51" t="s">
        <v>31</v>
      </c>
      <c r="B188" s="21">
        <v>270.878</v>
      </c>
      <c r="C188" s="21">
        <v>965.3100000000002</v>
      </c>
      <c r="D188" s="24">
        <f t="shared" si="71"/>
        <v>1236.188</v>
      </c>
      <c r="E188" s="43">
        <v>690.654</v>
      </c>
      <c r="F188" s="23">
        <v>5021.647</v>
      </c>
      <c r="G188" s="24">
        <f aca="true" t="shared" si="73" ref="G188:G199">+E188+F188</f>
        <v>5712.3009999999995</v>
      </c>
      <c r="H188" s="72">
        <f aca="true" t="shared" si="74" ref="H188:H231">+D188+G188</f>
        <v>6948.489</v>
      </c>
    </row>
    <row r="189" spans="1:8" ht="15.75" hidden="1">
      <c r="A189" s="51" t="s">
        <v>22</v>
      </c>
      <c r="B189" s="21">
        <v>184.837</v>
      </c>
      <c r="C189" s="21">
        <v>718.416</v>
      </c>
      <c r="D189" s="24">
        <f t="shared" si="71"/>
        <v>903.253</v>
      </c>
      <c r="E189" s="43">
        <v>30725.836</v>
      </c>
      <c r="F189" s="23">
        <v>1831.042</v>
      </c>
      <c r="G189" s="24">
        <f t="shared" si="73"/>
        <v>32556.878</v>
      </c>
      <c r="H189" s="72">
        <f t="shared" si="74"/>
        <v>33460.131</v>
      </c>
    </row>
    <row r="190" spans="1:8" ht="18" hidden="1">
      <c r="A190" s="51" t="s">
        <v>23</v>
      </c>
      <c r="B190" s="21">
        <v>234.725</v>
      </c>
      <c r="C190" s="21">
        <v>1189.0990000000002</v>
      </c>
      <c r="D190" s="24">
        <f t="shared" si="71"/>
        <v>1423.824</v>
      </c>
      <c r="E190" s="44">
        <v>0</v>
      </c>
      <c r="F190" s="23">
        <v>18321.816434</v>
      </c>
      <c r="G190" s="24">
        <f t="shared" si="73"/>
        <v>18321.816434</v>
      </c>
      <c r="H190" s="72">
        <f t="shared" si="74"/>
        <v>19745.640434</v>
      </c>
    </row>
    <row r="191" spans="1:8" ht="18" hidden="1">
      <c r="A191" s="51" t="s">
        <v>24</v>
      </c>
      <c r="B191" s="21">
        <v>576.705</v>
      </c>
      <c r="C191" s="21">
        <v>743.1750000000001</v>
      </c>
      <c r="D191" s="24">
        <f t="shared" si="71"/>
        <v>1319.88</v>
      </c>
      <c r="E191" s="44">
        <v>0</v>
      </c>
      <c r="F191" s="23">
        <v>1963.018</v>
      </c>
      <c r="G191" s="24">
        <f t="shared" si="73"/>
        <v>1963.018</v>
      </c>
      <c r="H191" s="72">
        <f t="shared" si="74"/>
        <v>3282.898</v>
      </c>
    </row>
    <row r="192" spans="1:8" ht="18" hidden="1">
      <c r="A192" s="51" t="s">
        <v>34</v>
      </c>
      <c r="B192" s="21">
        <v>6833.822</v>
      </c>
      <c r="C192" s="21">
        <v>1086.0199999999995</v>
      </c>
      <c r="D192" s="24">
        <f t="shared" si="71"/>
        <v>7919.842</v>
      </c>
      <c r="E192" s="44">
        <v>0</v>
      </c>
      <c r="F192" s="23">
        <v>5623.395</v>
      </c>
      <c r="G192" s="24">
        <f t="shared" si="73"/>
        <v>5623.395</v>
      </c>
      <c r="H192" s="72">
        <f t="shared" si="74"/>
        <v>13543.237000000001</v>
      </c>
    </row>
    <row r="193" spans="1:8" ht="15.75" hidden="1">
      <c r="A193" s="51" t="s">
        <v>55</v>
      </c>
      <c r="B193" s="21">
        <v>298.856</v>
      </c>
      <c r="C193" s="21">
        <v>1894.0379999999998</v>
      </c>
      <c r="D193" s="24">
        <f t="shared" si="71"/>
        <v>2192.894</v>
      </c>
      <c r="E193" s="43">
        <v>11699.424</v>
      </c>
      <c r="F193" s="23">
        <v>11012.508</v>
      </c>
      <c r="G193" s="24">
        <f t="shared" si="73"/>
        <v>22711.932</v>
      </c>
      <c r="H193" s="72">
        <f t="shared" si="74"/>
        <v>24904.826</v>
      </c>
    </row>
    <row r="194" spans="1:8" ht="15.75" hidden="1">
      <c r="A194" s="51" t="s">
        <v>32</v>
      </c>
      <c r="B194" s="21">
        <v>833.034</v>
      </c>
      <c r="C194" s="21">
        <v>1270.393</v>
      </c>
      <c r="D194" s="24">
        <f t="shared" si="71"/>
        <v>2103.427</v>
      </c>
      <c r="E194" s="43">
        <v>1162.902</v>
      </c>
      <c r="F194" s="23">
        <v>7253.051</v>
      </c>
      <c r="G194" s="24">
        <f>+E194+F194</f>
        <v>8415.953000000001</v>
      </c>
      <c r="H194" s="72">
        <f t="shared" si="74"/>
        <v>10519.380000000001</v>
      </c>
    </row>
    <row r="195" spans="1:8" ht="15.75" hidden="1">
      <c r="A195" s="51" t="s">
        <v>56</v>
      </c>
      <c r="B195" s="21">
        <v>590.481</v>
      </c>
      <c r="C195" s="21">
        <v>1224.876</v>
      </c>
      <c r="D195" s="24">
        <f t="shared" si="71"/>
        <v>1815.357</v>
      </c>
      <c r="E195" s="43">
        <v>7946.207</v>
      </c>
      <c r="F195" s="23">
        <v>773.404</v>
      </c>
      <c r="G195" s="24">
        <f t="shared" si="73"/>
        <v>8719.611</v>
      </c>
      <c r="H195" s="72">
        <f t="shared" si="74"/>
        <v>10534.968</v>
      </c>
    </row>
    <row r="196" spans="1:8" ht="18" hidden="1">
      <c r="A196" s="51" t="s">
        <v>57</v>
      </c>
      <c r="B196" s="21">
        <v>4966.868</v>
      </c>
      <c r="C196" s="21">
        <v>1368.306</v>
      </c>
      <c r="D196" s="24">
        <f>+B196+C196</f>
        <v>6335.174000000001</v>
      </c>
      <c r="E196" s="44">
        <v>0</v>
      </c>
      <c r="F196" s="23">
        <v>3596.267</v>
      </c>
      <c r="G196" s="24">
        <f t="shared" si="73"/>
        <v>3596.267</v>
      </c>
      <c r="H196" s="72">
        <f t="shared" si="74"/>
        <v>9931.441</v>
      </c>
    </row>
    <row r="197" spans="1:8" ht="18" hidden="1">
      <c r="A197" s="51" t="s">
        <v>58</v>
      </c>
      <c r="B197" s="21">
        <v>722.609</v>
      </c>
      <c r="C197" s="21">
        <v>1010.459</v>
      </c>
      <c r="D197" s="24">
        <f>+B197+C197</f>
        <v>1733.068</v>
      </c>
      <c r="E197" s="43">
        <v>20011.914</v>
      </c>
      <c r="F197" s="33">
        <v>0</v>
      </c>
      <c r="G197" s="24">
        <f t="shared" si="73"/>
        <v>20011.914</v>
      </c>
      <c r="H197" s="72">
        <f t="shared" si="74"/>
        <v>21744.982</v>
      </c>
    </row>
    <row r="198" spans="1:8" ht="15.75" hidden="1">
      <c r="A198" s="51" t="s">
        <v>59</v>
      </c>
      <c r="B198" s="21">
        <v>1138.666</v>
      </c>
      <c r="C198" s="21">
        <v>1206.5829999999999</v>
      </c>
      <c r="D198" s="24">
        <f>+B198+C198</f>
        <v>2345.249</v>
      </c>
      <c r="E198" s="43">
        <v>23243.161</v>
      </c>
      <c r="F198" s="23">
        <v>3020.221</v>
      </c>
      <c r="G198" s="24">
        <f t="shared" si="73"/>
        <v>26263.382</v>
      </c>
      <c r="H198" s="72">
        <f t="shared" si="74"/>
        <v>28608.631</v>
      </c>
    </row>
    <row r="199" spans="1:8" ht="15.75" hidden="1">
      <c r="A199" s="51" t="s">
        <v>60</v>
      </c>
      <c r="B199" s="21">
        <v>1659.834</v>
      </c>
      <c r="C199" s="21">
        <v>1195.9999999999998</v>
      </c>
      <c r="D199" s="24">
        <f>+B199+C199</f>
        <v>2855.834</v>
      </c>
      <c r="E199" s="43">
        <v>25664.333000000002</v>
      </c>
      <c r="F199" s="23">
        <v>24801.937</v>
      </c>
      <c r="G199" s="24">
        <f t="shared" si="73"/>
        <v>50466.270000000004</v>
      </c>
      <c r="H199" s="72">
        <f t="shared" si="74"/>
        <v>53322.10400000001</v>
      </c>
    </row>
    <row r="200" spans="1:8" ht="15.75" hidden="1">
      <c r="A200" s="51"/>
      <c r="B200" s="21"/>
      <c r="C200" s="21"/>
      <c r="D200" s="24"/>
      <c r="E200" s="43"/>
      <c r="F200" s="23"/>
      <c r="G200" s="24"/>
      <c r="H200" s="72"/>
    </row>
    <row r="201" spans="1:8" ht="15.75" hidden="1">
      <c r="A201" s="64" t="s">
        <v>33</v>
      </c>
      <c r="B201" s="21">
        <v>555.654</v>
      </c>
      <c r="C201" s="21">
        <v>1982.48</v>
      </c>
      <c r="D201" s="24">
        <f aca="true" t="shared" si="75" ref="D201:D207">+B201+C201</f>
        <v>2538.134</v>
      </c>
      <c r="E201" s="43">
        <v>46649.71</v>
      </c>
      <c r="F201" s="23">
        <v>1094.4610504286873</v>
      </c>
      <c r="G201" s="24">
        <f aca="true" t="shared" si="76" ref="G201:G212">+E201+F201</f>
        <v>47744.17105042869</v>
      </c>
      <c r="H201" s="72">
        <f aca="true" t="shared" si="77" ref="H201:H212">+D201+G201</f>
        <v>50282.30505042869</v>
      </c>
    </row>
    <row r="202" spans="1:8" ht="18" hidden="1">
      <c r="A202" s="51" t="s">
        <v>22</v>
      </c>
      <c r="B202" s="21">
        <v>265.32</v>
      </c>
      <c r="C202" s="21">
        <v>1806.1490000000001</v>
      </c>
      <c r="D202" s="24">
        <f t="shared" si="75"/>
        <v>2071.469</v>
      </c>
      <c r="E202" s="44">
        <v>0</v>
      </c>
      <c r="F202" s="23">
        <v>4418.307136575149</v>
      </c>
      <c r="G202" s="24">
        <f t="shared" si="76"/>
        <v>4418.307136575149</v>
      </c>
      <c r="H202" s="72">
        <f t="shared" si="77"/>
        <v>6489.776136575149</v>
      </c>
    </row>
    <row r="203" spans="1:8" ht="18" hidden="1">
      <c r="A203" s="51" t="s">
        <v>23</v>
      </c>
      <c r="B203" s="21">
        <v>1546.996</v>
      </c>
      <c r="C203" s="21">
        <v>1698.748</v>
      </c>
      <c r="D203" s="24">
        <f t="shared" si="75"/>
        <v>3245.744</v>
      </c>
      <c r="E203" s="44">
        <v>0</v>
      </c>
      <c r="F203" s="23">
        <v>3533.4942723810386</v>
      </c>
      <c r="G203" s="24">
        <f t="shared" si="76"/>
        <v>3533.4942723810386</v>
      </c>
      <c r="H203" s="72">
        <f t="shared" si="77"/>
        <v>6779.238272381039</v>
      </c>
    </row>
    <row r="204" spans="1:8" ht="18" hidden="1">
      <c r="A204" s="51" t="s">
        <v>24</v>
      </c>
      <c r="B204" s="21">
        <v>335.575</v>
      </c>
      <c r="C204" s="21">
        <v>1441.364</v>
      </c>
      <c r="D204" s="24">
        <f t="shared" si="75"/>
        <v>1776.939</v>
      </c>
      <c r="E204" s="44">
        <v>0</v>
      </c>
      <c r="F204" s="23">
        <v>11280.51196621261</v>
      </c>
      <c r="G204" s="24">
        <f t="shared" si="76"/>
        <v>11280.51196621261</v>
      </c>
      <c r="H204" s="72">
        <f t="shared" si="77"/>
        <v>13057.450966212611</v>
      </c>
    </row>
    <row r="205" spans="1:8" ht="15.75" hidden="1">
      <c r="A205" s="51" t="s">
        <v>34</v>
      </c>
      <c r="B205" s="21">
        <v>508.552</v>
      </c>
      <c r="C205" s="21">
        <v>1707.1279999999997</v>
      </c>
      <c r="D205" s="24">
        <f t="shared" si="75"/>
        <v>2215.68</v>
      </c>
      <c r="E205" s="43">
        <v>12339.80074578769</v>
      </c>
      <c r="F205" s="23">
        <v>2261.508739502147</v>
      </c>
      <c r="G205" s="24">
        <f t="shared" si="76"/>
        <v>14601.309485289838</v>
      </c>
      <c r="H205" s="72">
        <f t="shared" si="77"/>
        <v>16816.989485289836</v>
      </c>
    </row>
    <row r="206" spans="1:8" ht="18" hidden="1">
      <c r="A206" s="51" t="s">
        <v>55</v>
      </c>
      <c r="B206" s="21">
        <v>6400.905</v>
      </c>
      <c r="C206" s="21">
        <v>1899.7699999999995</v>
      </c>
      <c r="D206" s="24">
        <f t="shared" si="75"/>
        <v>8300.675</v>
      </c>
      <c r="E206" s="44">
        <v>0</v>
      </c>
      <c r="F206" s="23">
        <v>4090.9657861770115</v>
      </c>
      <c r="G206" s="24">
        <f t="shared" si="76"/>
        <v>4090.9657861770115</v>
      </c>
      <c r="H206" s="72">
        <f t="shared" si="77"/>
        <v>12391.640786177011</v>
      </c>
    </row>
    <row r="207" spans="1:8" ht="18" hidden="1">
      <c r="A207" s="51" t="s">
        <v>32</v>
      </c>
      <c r="B207" s="21">
        <v>307.808</v>
      </c>
      <c r="C207" s="21">
        <v>2779.734</v>
      </c>
      <c r="D207" s="24">
        <f t="shared" si="75"/>
        <v>3087.542</v>
      </c>
      <c r="E207" s="44">
        <v>0</v>
      </c>
      <c r="F207" s="23">
        <v>3626.7865929544564</v>
      </c>
      <c r="G207" s="24">
        <f t="shared" si="76"/>
        <v>3626.7865929544564</v>
      </c>
      <c r="H207" s="72">
        <f t="shared" si="77"/>
        <v>6714.328592954456</v>
      </c>
    </row>
    <row r="208" spans="1:8" ht="18" hidden="1">
      <c r="A208" s="51" t="s">
        <v>56</v>
      </c>
      <c r="B208" s="21">
        <v>349.811</v>
      </c>
      <c r="C208" s="21">
        <v>1672.346</v>
      </c>
      <c r="D208" s="24">
        <f>+B208+C208</f>
        <v>2022.157</v>
      </c>
      <c r="E208" s="44">
        <v>0</v>
      </c>
      <c r="F208" s="23">
        <v>5479.253533469626</v>
      </c>
      <c r="G208" s="24">
        <f t="shared" si="76"/>
        <v>5479.253533469626</v>
      </c>
      <c r="H208" s="72">
        <f t="shared" si="77"/>
        <v>7501.410533469626</v>
      </c>
    </row>
    <row r="209" spans="1:8" ht="15.75" hidden="1">
      <c r="A209" s="51" t="s">
        <v>57</v>
      </c>
      <c r="B209" s="21">
        <v>260.885</v>
      </c>
      <c r="C209" s="21">
        <v>1260.042</v>
      </c>
      <c r="D209" s="24">
        <f>+B209+C209</f>
        <v>1520.927</v>
      </c>
      <c r="E209" s="43">
        <v>15695.41765308</v>
      </c>
      <c r="F209" s="23">
        <v>21262.075293017457</v>
      </c>
      <c r="G209" s="24">
        <f t="shared" si="76"/>
        <v>36957.49294609745</v>
      </c>
      <c r="H209" s="72">
        <f t="shared" si="77"/>
        <v>38478.419946097456</v>
      </c>
    </row>
    <row r="210" spans="1:8" ht="18" hidden="1">
      <c r="A210" s="51" t="s">
        <v>58</v>
      </c>
      <c r="B210" s="21">
        <v>3497.088</v>
      </c>
      <c r="C210" s="21">
        <v>1279.7629999999995</v>
      </c>
      <c r="D210" s="24">
        <f>+B210+C210</f>
        <v>4776.851</v>
      </c>
      <c r="E210" s="44">
        <v>0</v>
      </c>
      <c r="F210" s="23">
        <v>5852.090883589648</v>
      </c>
      <c r="G210" s="24">
        <f t="shared" si="76"/>
        <v>5852.090883589648</v>
      </c>
      <c r="H210" s="72">
        <f t="shared" si="77"/>
        <v>10628.941883589647</v>
      </c>
    </row>
    <row r="211" spans="1:8" ht="18" hidden="1">
      <c r="A211" s="51" t="s">
        <v>59</v>
      </c>
      <c r="B211" s="21">
        <v>365.335</v>
      </c>
      <c r="C211" s="21">
        <v>1333.941</v>
      </c>
      <c r="D211" s="24">
        <f>+B211+C211</f>
        <v>1699.276</v>
      </c>
      <c r="E211" s="44">
        <v>0</v>
      </c>
      <c r="F211" s="23">
        <v>6102.542503877125</v>
      </c>
      <c r="G211" s="24">
        <f t="shared" si="76"/>
        <v>6102.542503877125</v>
      </c>
      <c r="H211" s="72">
        <f t="shared" si="77"/>
        <v>7801.818503877124</v>
      </c>
    </row>
    <row r="212" spans="1:8" ht="18" hidden="1">
      <c r="A212" s="51" t="s">
        <v>60</v>
      </c>
      <c r="B212" s="21">
        <v>292.873117</v>
      </c>
      <c r="C212" s="21">
        <v>1331.411463</v>
      </c>
      <c r="D212" s="24">
        <f>+B212+C212</f>
        <v>1624.28458</v>
      </c>
      <c r="E212" s="44">
        <v>0</v>
      </c>
      <c r="F212" s="23">
        <v>11262.604333610781</v>
      </c>
      <c r="G212" s="24">
        <f t="shared" si="76"/>
        <v>11262.604333610781</v>
      </c>
      <c r="H212" s="72">
        <f t="shared" si="77"/>
        <v>12886.888913610781</v>
      </c>
    </row>
    <row r="213" spans="1:8" ht="18" hidden="1">
      <c r="A213" s="51"/>
      <c r="B213" s="21"/>
      <c r="C213" s="21"/>
      <c r="D213" s="24"/>
      <c r="E213" s="45"/>
      <c r="F213" s="23"/>
      <c r="G213" s="24"/>
      <c r="H213" s="72"/>
    </row>
    <row r="214" spans="1:8" ht="18" hidden="1">
      <c r="A214" s="51" t="s">
        <v>40</v>
      </c>
      <c r="B214" s="21">
        <v>1456.614</v>
      </c>
      <c r="C214" s="21">
        <v>1355.3380000000002</v>
      </c>
      <c r="D214" s="24">
        <f aca="true" t="shared" si="78" ref="D214:D266">+B214+C214</f>
        <v>2811.952</v>
      </c>
      <c r="E214" s="45">
        <v>0</v>
      </c>
      <c r="F214" s="23">
        <v>1606.4737714026155</v>
      </c>
      <c r="G214" s="24">
        <f aca="true" t="shared" si="79" ref="G214:G231">+E214+F214</f>
        <v>1606.4737714026155</v>
      </c>
      <c r="H214" s="72">
        <f t="shared" si="74"/>
        <v>4418.425771402615</v>
      </c>
    </row>
    <row r="215" spans="1:8" ht="15.75" hidden="1">
      <c r="A215" s="51" t="s">
        <v>61</v>
      </c>
      <c r="B215" s="21">
        <v>258.573725</v>
      </c>
      <c r="C215" s="21">
        <v>2058.596275</v>
      </c>
      <c r="D215" s="24">
        <f t="shared" si="78"/>
        <v>2317.17</v>
      </c>
      <c r="E215" s="46">
        <v>42118.752732</v>
      </c>
      <c r="F215" s="23">
        <v>4930.8797977530885</v>
      </c>
      <c r="G215" s="24">
        <f t="shared" si="79"/>
        <v>47049.632529753086</v>
      </c>
      <c r="H215" s="72">
        <f t="shared" si="74"/>
        <v>49366.802529753084</v>
      </c>
    </row>
    <row r="216" spans="1:8" ht="18" hidden="1">
      <c r="A216" s="51" t="s">
        <v>62</v>
      </c>
      <c r="B216" s="21">
        <v>513.443737</v>
      </c>
      <c r="C216" s="21">
        <v>1308.885742</v>
      </c>
      <c r="D216" s="24">
        <f t="shared" si="78"/>
        <v>1822.329479</v>
      </c>
      <c r="E216" s="45">
        <v>0</v>
      </c>
      <c r="F216" s="23">
        <v>4861.1508317042</v>
      </c>
      <c r="G216" s="24">
        <f t="shared" si="79"/>
        <v>4861.1508317042</v>
      </c>
      <c r="H216" s="72">
        <f t="shared" si="74"/>
        <v>6683.4803107042</v>
      </c>
    </row>
    <row r="217" spans="1:8" ht="18" hidden="1">
      <c r="A217" s="51" t="s">
        <v>63</v>
      </c>
      <c r="B217" s="21">
        <v>430.515</v>
      </c>
      <c r="C217" s="21">
        <v>3118.106</v>
      </c>
      <c r="D217" s="24">
        <f t="shared" si="78"/>
        <v>3548.621</v>
      </c>
      <c r="E217" s="45">
        <v>0</v>
      </c>
      <c r="F217" s="23">
        <v>11910.1647369639</v>
      </c>
      <c r="G217" s="24">
        <f t="shared" si="79"/>
        <v>11910.1647369639</v>
      </c>
      <c r="H217" s="72">
        <f t="shared" si="74"/>
        <v>15458.785736963899</v>
      </c>
    </row>
    <row r="218" spans="1:8" ht="15.75" hidden="1">
      <c r="A218" s="51" t="s">
        <v>64</v>
      </c>
      <c r="B218" s="21">
        <v>604.97</v>
      </c>
      <c r="C218" s="21">
        <v>2407.458194</v>
      </c>
      <c r="D218" s="24">
        <f t="shared" si="78"/>
        <v>3012.428194</v>
      </c>
      <c r="E218" s="43">
        <v>36728.1</v>
      </c>
      <c r="F218" s="23">
        <v>4275.27831766247</v>
      </c>
      <c r="G218" s="24">
        <f t="shared" si="79"/>
        <v>41003.37831766247</v>
      </c>
      <c r="H218" s="72">
        <f t="shared" si="74"/>
        <v>44015.80651166247</v>
      </c>
    </row>
    <row r="219" spans="1:8" ht="18" hidden="1">
      <c r="A219" s="51" t="s">
        <v>42</v>
      </c>
      <c r="B219" s="21">
        <v>352.371</v>
      </c>
      <c r="C219" s="21">
        <v>1326.1095530000002</v>
      </c>
      <c r="D219" s="24">
        <f t="shared" si="78"/>
        <v>1678.4805530000003</v>
      </c>
      <c r="E219" s="45">
        <v>0</v>
      </c>
      <c r="F219" s="23">
        <v>12211.533694511205</v>
      </c>
      <c r="G219" s="24">
        <f t="shared" si="79"/>
        <v>12211.533694511205</v>
      </c>
      <c r="H219" s="72">
        <f t="shared" si="74"/>
        <v>13890.014247511204</v>
      </c>
    </row>
    <row r="220" spans="1:8" ht="18" hidden="1">
      <c r="A220" s="51" t="s">
        <v>46</v>
      </c>
      <c r="B220" s="21">
        <v>2896.975313</v>
      </c>
      <c r="C220" s="21">
        <v>1538.2158470000004</v>
      </c>
      <c r="D220" s="24">
        <f t="shared" si="78"/>
        <v>4435.19116</v>
      </c>
      <c r="E220" s="45">
        <v>0</v>
      </c>
      <c r="F220" s="23">
        <v>22806.2</v>
      </c>
      <c r="G220" s="24">
        <f t="shared" si="79"/>
        <v>22806.2</v>
      </c>
      <c r="H220" s="72">
        <f t="shared" si="74"/>
        <v>27241.39116</v>
      </c>
    </row>
    <row r="221" spans="1:8" ht="18" hidden="1">
      <c r="A221" s="51" t="s">
        <v>47</v>
      </c>
      <c r="B221" s="21">
        <v>1740.7</v>
      </c>
      <c r="C221" s="21">
        <v>2008.3</v>
      </c>
      <c r="D221" s="24">
        <f t="shared" si="78"/>
        <v>3749</v>
      </c>
      <c r="E221" s="45">
        <v>0</v>
      </c>
      <c r="F221" s="23">
        <v>11193.4</v>
      </c>
      <c r="G221" s="24">
        <f t="shared" si="79"/>
        <v>11193.4</v>
      </c>
      <c r="H221" s="72">
        <f t="shared" si="74"/>
        <v>14942.4</v>
      </c>
    </row>
    <row r="222" spans="1:8" ht="18" hidden="1">
      <c r="A222" s="51" t="s">
        <v>48</v>
      </c>
      <c r="B222" s="21">
        <v>1302.037579</v>
      </c>
      <c r="C222" s="21">
        <v>1400.8434009999999</v>
      </c>
      <c r="D222" s="24">
        <f t="shared" si="78"/>
        <v>2702.88098</v>
      </c>
      <c r="E222" s="45">
        <v>0</v>
      </c>
      <c r="F222" s="23">
        <v>15457.78</v>
      </c>
      <c r="G222" s="24">
        <f t="shared" si="79"/>
        <v>15457.78</v>
      </c>
      <c r="H222" s="72">
        <f t="shared" si="74"/>
        <v>18160.66098</v>
      </c>
    </row>
    <row r="223" spans="1:8" ht="18" hidden="1">
      <c r="A223" s="51" t="s">
        <v>49</v>
      </c>
      <c r="B223" s="21">
        <v>1740.747938</v>
      </c>
      <c r="C223" s="21">
        <v>1821.0420640000002</v>
      </c>
      <c r="D223" s="24">
        <f t="shared" si="78"/>
        <v>3561.790002</v>
      </c>
      <c r="E223" s="45">
        <v>0</v>
      </c>
      <c r="F223" s="23">
        <v>13867.390446</v>
      </c>
      <c r="G223" s="24">
        <f t="shared" si="79"/>
        <v>13867.390446</v>
      </c>
      <c r="H223" s="72">
        <f t="shared" si="74"/>
        <v>17429.180448</v>
      </c>
    </row>
    <row r="224" spans="1:8" ht="15.75" hidden="1">
      <c r="A224" s="51" t="s">
        <v>50</v>
      </c>
      <c r="B224" s="21">
        <v>1740.7</v>
      </c>
      <c r="C224" s="21">
        <v>1708.6</v>
      </c>
      <c r="D224" s="24">
        <f t="shared" si="78"/>
        <v>3449.3</v>
      </c>
      <c r="E224" s="46">
        <v>64.8</v>
      </c>
      <c r="F224" s="23">
        <v>29203.7</v>
      </c>
      <c r="G224" s="24">
        <f t="shared" si="79"/>
        <v>29268.5</v>
      </c>
      <c r="H224" s="72">
        <f t="shared" si="74"/>
        <v>32717.8</v>
      </c>
    </row>
    <row r="225" spans="1:8" ht="15.75" hidden="1">
      <c r="A225" s="51" t="s">
        <v>51</v>
      </c>
      <c r="B225" s="21">
        <v>3086.5</v>
      </c>
      <c r="C225" s="21">
        <v>1586.9</v>
      </c>
      <c r="D225" s="24">
        <f t="shared" si="78"/>
        <v>4673.4</v>
      </c>
      <c r="E225" s="46">
        <v>39937.801974</v>
      </c>
      <c r="F225" s="23">
        <v>23488.5769</v>
      </c>
      <c r="G225" s="24">
        <f t="shared" si="79"/>
        <v>63426.378874</v>
      </c>
      <c r="H225" s="72">
        <f t="shared" si="74"/>
        <v>68099.778874</v>
      </c>
    </row>
    <row r="226" spans="1:8" ht="15.75" hidden="1">
      <c r="A226" s="51"/>
      <c r="B226" s="21"/>
      <c r="C226" s="21"/>
      <c r="D226" s="24"/>
      <c r="E226" s="46"/>
      <c r="F226" s="23"/>
      <c r="G226" s="24"/>
      <c r="H226" s="72"/>
    </row>
    <row r="227" spans="1:8" ht="15.75" hidden="1">
      <c r="A227" s="51" t="s">
        <v>43</v>
      </c>
      <c r="B227" s="24">
        <v>4329.465</v>
      </c>
      <c r="C227" s="24">
        <f>1826.3+382.5</f>
        <v>2208.8</v>
      </c>
      <c r="D227" s="24">
        <f t="shared" si="78"/>
        <v>6538.265</v>
      </c>
      <c r="E227" s="46">
        <v>6279.984</v>
      </c>
      <c r="F227" s="16">
        <v>1574.871756</v>
      </c>
      <c r="G227" s="24">
        <f t="shared" si="79"/>
        <v>7854.855756000001</v>
      </c>
      <c r="H227" s="72">
        <f t="shared" si="74"/>
        <v>14393.120756</v>
      </c>
    </row>
    <row r="228" spans="1:8" ht="18" hidden="1">
      <c r="A228" s="51" t="s">
        <v>22</v>
      </c>
      <c r="B228" s="24">
        <v>2633.5</v>
      </c>
      <c r="C228" s="24">
        <f>1494.7+1907.2</f>
        <v>3401.9</v>
      </c>
      <c r="D228" s="24">
        <f t="shared" si="78"/>
        <v>6035.4</v>
      </c>
      <c r="E228" s="45">
        <v>0</v>
      </c>
      <c r="F228" s="16">
        <v>16535.7</v>
      </c>
      <c r="G228" s="24">
        <f t="shared" si="79"/>
        <v>16535.7</v>
      </c>
      <c r="H228" s="72">
        <f t="shared" si="74"/>
        <v>22571.1</v>
      </c>
    </row>
    <row r="229" spans="1:8" ht="18" hidden="1">
      <c r="A229" s="51" t="s">
        <v>23</v>
      </c>
      <c r="B229" s="36">
        <v>0</v>
      </c>
      <c r="C229" s="24">
        <f>1814.030104+1773.9</f>
        <v>3587.930104</v>
      </c>
      <c r="D229" s="24">
        <f t="shared" si="78"/>
        <v>3587.930104</v>
      </c>
      <c r="E229" s="45">
        <v>0</v>
      </c>
      <c r="F229" s="16">
        <v>23075.41907</v>
      </c>
      <c r="G229" s="24">
        <f t="shared" si="79"/>
        <v>23075.41907</v>
      </c>
      <c r="H229" s="72">
        <f t="shared" si="74"/>
        <v>26663.349174</v>
      </c>
    </row>
    <row r="230" spans="1:8" ht="18" hidden="1">
      <c r="A230" s="51" t="s">
        <v>24</v>
      </c>
      <c r="B230" s="36">
        <v>0</v>
      </c>
      <c r="C230" s="24">
        <f>19730.9+347.3</f>
        <v>20078.2</v>
      </c>
      <c r="D230" s="24">
        <f t="shared" si="78"/>
        <v>20078.2</v>
      </c>
      <c r="E230" s="45">
        <v>0</v>
      </c>
      <c r="F230" s="16">
        <v>8598.4</v>
      </c>
      <c r="G230" s="24">
        <f t="shared" si="79"/>
        <v>8598.4</v>
      </c>
      <c r="H230" s="72">
        <f t="shared" si="74"/>
        <v>28676.6</v>
      </c>
    </row>
    <row r="231" spans="1:8" ht="18" hidden="1">
      <c r="A231" s="51" t="s">
        <v>34</v>
      </c>
      <c r="B231" s="24">
        <v>345.9</v>
      </c>
      <c r="C231" s="24">
        <f>2499+228.6</f>
        <v>2727.6</v>
      </c>
      <c r="D231" s="24">
        <f t="shared" si="78"/>
        <v>3073.5</v>
      </c>
      <c r="E231" s="45">
        <v>0</v>
      </c>
      <c r="F231" s="16">
        <v>15324.1</v>
      </c>
      <c r="G231" s="24">
        <f t="shared" si="79"/>
        <v>15324.1</v>
      </c>
      <c r="H231" s="72">
        <f t="shared" si="74"/>
        <v>18397.6</v>
      </c>
    </row>
    <row r="232" spans="1:8" ht="18" hidden="1">
      <c r="A232" s="51" t="s">
        <v>55</v>
      </c>
      <c r="B232" s="24">
        <v>30</v>
      </c>
      <c r="C232" s="24">
        <f>3155.4+422</f>
        <v>3577.4</v>
      </c>
      <c r="D232" s="24">
        <f t="shared" si="78"/>
        <v>3607.4</v>
      </c>
      <c r="E232" s="45">
        <v>0</v>
      </c>
      <c r="F232" s="16">
        <v>29604.9</v>
      </c>
      <c r="G232" s="24">
        <f aca="true" t="shared" si="80" ref="G232:G242">+E232+F232</f>
        <v>29604.9</v>
      </c>
      <c r="H232" s="72">
        <f aca="true" t="shared" si="81" ref="H232:H242">+D232+G232</f>
        <v>33212.3</v>
      </c>
    </row>
    <row r="233" spans="1:8" ht="18" hidden="1">
      <c r="A233" s="51" t="s">
        <v>32</v>
      </c>
      <c r="B233" s="24">
        <v>1207.7</v>
      </c>
      <c r="C233" s="24">
        <f>2735.5+280.6</f>
        <v>3016.1</v>
      </c>
      <c r="D233" s="24">
        <f t="shared" si="78"/>
        <v>4223.8</v>
      </c>
      <c r="E233" s="45">
        <v>0</v>
      </c>
      <c r="F233" s="16">
        <v>19686.8</v>
      </c>
      <c r="G233" s="24">
        <f t="shared" si="80"/>
        <v>19686.8</v>
      </c>
      <c r="H233" s="72">
        <f t="shared" si="81"/>
        <v>23910.6</v>
      </c>
    </row>
    <row r="234" spans="1:8" ht="18" hidden="1">
      <c r="A234" s="51" t="s">
        <v>56</v>
      </c>
      <c r="B234" s="24">
        <v>3586.45</v>
      </c>
      <c r="C234" s="24">
        <f>2256.85+190.4</f>
        <v>2447.25</v>
      </c>
      <c r="D234" s="24">
        <f t="shared" si="78"/>
        <v>6033.7</v>
      </c>
      <c r="E234" s="45">
        <v>0</v>
      </c>
      <c r="F234" s="16">
        <v>2505.3</v>
      </c>
      <c r="G234" s="24">
        <f t="shared" si="80"/>
        <v>2505.3</v>
      </c>
      <c r="H234" s="72">
        <f t="shared" si="81"/>
        <v>8539</v>
      </c>
    </row>
    <row r="235" spans="1:8" ht="15.75" hidden="1">
      <c r="A235" s="51" t="s">
        <v>57</v>
      </c>
      <c r="B235" s="24">
        <v>1942.6</v>
      </c>
      <c r="C235" s="24">
        <f>2932.7+1430.7</f>
        <v>4363.4</v>
      </c>
      <c r="D235" s="24">
        <f t="shared" si="78"/>
        <v>6306</v>
      </c>
      <c r="E235" s="46">
        <v>31234.1</v>
      </c>
      <c r="F235" s="16">
        <v>8961.4</v>
      </c>
      <c r="G235" s="24">
        <f t="shared" si="80"/>
        <v>40195.5</v>
      </c>
      <c r="H235" s="72">
        <f t="shared" si="81"/>
        <v>46501.5</v>
      </c>
    </row>
    <row r="236" spans="1:8" ht="18" hidden="1">
      <c r="A236" s="51" t="s">
        <v>58</v>
      </c>
      <c r="B236" s="24">
        <v>34.567032</v>
      </c>
      <c r="C236" s="24">
        <f>18198.718425+93.9</f>
        <v>18292.618425</v>
      </c>
      <c r="D236" s="24">
        <f t="shared" si="78"/>
        <v>18327.185457</v>
      </c>
      <c r="E236" s="45">
        <v>0</v>
      </c>
      <c r="F236" s="16">
        <v>18741.6632437</v>
      </c>
      <c r="G236" s="24">
        <f t="shared" si="80"/>
        <v>18741.6632437</v>
      </c>
      <c r="H236" s="72">
        <f t="shared" si="81"/>
        <v>37068.8487007</v>
      </c>
    </row>
    <row r="237" spans="1:8" ht="18" hidden="1">
      <c r="A237" s="51" t="s">
        <v>59</v>
      </c>
      <c r="B237" s="24">
        <v>3501.4815</v>
      </c>
      <c r="C237" s="24">
        <f>2450.135229+71.5</f>
        <v>2521.635229</v>
      </c>
      <c r="D237" s="24">
        <f t="shared" si="78"/>
        <v>6023.116728999999</v>
      </c>
      <c r="E237" s="45">
        <v>0</v>
      </c>
      <c r="F237" s="16">
        <v>8203.931</v>
      </c>
      <c r="G237" s="24">
        <f t="shared" si="80"/>
        <v>8203.931</v>
      </c>
      <c r="H237" s="72">
        <f t="shared" si="81"/>
        <v>14227.047729</v>
      </c>
    </row>
    <row r="238" spans="1:8" ht="15.75" hidden="1">
      <c r="A238" s="51" t="s">
        <v>60</v>
      </c>
      <c r="B238" s="24">
        <v>4144.464543</v>
      </c>
      <c r="C238" s="24">
        <v>3025.8448070000004</v>
      </c>
      <c r="D238" s="24">
        <f t="shared" si="78"/>
        <v>7170.30935</v>
      </c>
      <c r="E238" s="46">
        <v>9428.346606</v>
      </c>
      <c r="F238" s="16">
        <v>14073.587925</v>
      </c>
      <c r="G238" s="24">
        <f t="shared" si="80"/>
        <v>23501.934531</v>
      </c>
      <c r="H238" s="72">
        <f t="shared" si="81"/>
        <v>30672.243881</v>
      </c>
    </row>
    <row r="239" spans="1:8" ht="15.75" hidden="1">
      <c r="A239" s="51"/>
      <c r="B239" s="24"/>
      <c r="C239" s="24"/>
      <c r="D239" s="24"/>
      <c r="E239" s="46"/>
      <c r="F239" s="16"/>
      <c r="G239" s="24"/>
      <c r="H239" s="72"/>
    </row>
    <row r="240" spans="1:8" ht="18" hidden="1">
      <c r="A240" s="51" t="s">
        <v>45</v>
      </c>
      <c r="B240" s="24">
        <v>352.3</v>
      </c>
      <c r="C240" s="24">
        <f>3187.8+1545.4</f>
        <v>4733.200000000001</v>
      </c>
      <c r="D240" s="24">
        <f t="shared" si="78"/>
        <v>5085.500000000001</v>
      </c>
      <c r="E240" s="45">
        <v>0</v>
      </c>
      <c r="F240" s="16">
        <v>7077.767441389222</v>
      </c>
      <c r="G240" s="24">
        <f t="shared" si="80"/>
        <v>7077.767441389222</v>
      </c>
      <c r="H240" s="72">
        <f t="shared" si="81"/>
        <v>12163.267441389224</v>
      </c>
    </row>
    <row r="241" spans="1:8" ht="18" hidden="1">
      <c r="A241" s="51" t="s">
        <v>22</v>
      </c>
      <c r="B241" s="24">
        <v>642.983</v>
      </c>
      <c r="C241" s="24">
        <f>2743.5+70.1</f>
        <v>2813.6</v>
      </c>
      <c r="D241" s="24">
        <f t="shared" si="78"/>
        <v>3456.5829999999996</v>
      </c>
      <c r="E241" s="45">
        <v>0</v>
      </c>
      <c r="F241" s="16">
        <v>8945.908397120002</v>
      </c>
      <c r="G241" s="24">
        <f t="shared" si="80"/>
        <v>8945.908397120002</v>
      </c>
      <c r="H241" s="72">
        <f t="shared" si="81"/>
        <v>12402.49139712</v>
      </c>
    </row>
    <row r="242" spans="1:8" ht="18" hidden="1">
      <c r="A242" s="51" t="s">
        <v>23</v>
      </c>
      <c r="B242" s="36">
        <v>0</v>
      </c>
      <c r="C242" s="24">
        <f>4525.530447+38.9</f>
        <v>4564.430447</v>
      </c>
      <c r="D242" s="24">
        <f t="shared" si="78"/>
        <v>4564.430447</v>
      </c>
      <c r="E242" s="46">
        <v>52028.800567000006</v>
      </c>
      <c r="F242" s="16">
        <v>6983.885391010647</v>
      </c>
      <c r="G242" s="24">
        <f t="shared" si="80"/>
        <v>59012.685958010654</v>
      </c>
      <c r="H242" s="72">
        <f t="shared" si="81"/>
        <v>63577.11640501065</v>
      </c>
    </row>
    <row r="243" spans="1:8" ht="18" hidden="1">
      <c r="A243" s="51" t="s">
        <v>24</v>
      </c>
      <c r="B243" s="24">
        <v>373.4</v>
      </c>
      <c r="C243" s="24">
        <f>2682.4+461.3</f>
        <v>3143.7000000000003</v>
      </c>
      <c r="D243" s="24">
        <f t="shared" si="78"/>
        <v>3517.1000000000004</v>
      </c>
      <c r="E243" s="45">
        <v>0</v>
      </c>
      <c r="F243" s="16">
        <v>9193.625436880699</v>
      </c>
      <c r="G243" s="24">
        <f aca="true" t="shared" si="82" ref="G243:G250">+E243+F243</f>
        <v>9193.625436880699</v>
      </c>
      <c r="H243" s="72">
        <f aca="true" t="shared" si="83" ref="H243:H250">+D243+G243</f>
        <v>12710.725436880699</v>
      </c>
    </row>
    <row r="244" spans="1:8" ht="18" hidden="1">
      <c r="A244" s="51" t="s">
        <v>34</v>
      </c>
      <c r="B244" s="36">
        <v>0</v>
      </c>
      <c r="C244" s="24">
        <v>8545.8</v>
      </c>
      <c r="D244" s="24">
        <f t="shared" si="78"/>
        <v>8545.8</v>
      </c>
      <c r="E244" s="45">
        <v>0</v>
      </c>
      <c r="F244" s="16">
        <v>8534.240915175578</v>
      </c>
      <c r="G244" s="24">
        <f t="shared" si="82"/>
        <v>8534.240915175578</v>
      </c>
      <c r="H244" s="72">
        <f t="shared" si="83"/>
        <v>17080.040915175578</v>
      </c>
    </row>
    <row r="245" spans="1:8" ht="18" hidden="1">
      <c r="A245" s="51" t="s">
        <v>55</v>
      </c>
      <c r="B245" s="24">
        <v>330</v>
      </c>
      <c r="C245" s="24">
        <v>2144.4458</v>
      </c>
      <c r="D245" s="24">
        <f t="shared" si="78"/>
        <v>2474.4458</v>
      </c>
      <c r="E245" s="45">
        <v>0</v>
      </c>
      <c r="F245" s="39">
        <v>5380.501458904453</v>
      </c>
      <c r="G245" s="24">
        <f t="shared" si="82"/>
        <v>5380.501458904453</v>
      </c>
      <c r="H245" s="72">
        <f t="shared" si="83"/>
        <v>7854.947258904453</v>
      </c>
    </row>
    <row r="246" spans="1:8" ht="18" hidden="1">
      <c r="A246" s="51" t="s">
        <v>80</v>
      </c>
      <c r="B246" s="36">
        <v>0</v>
      </c>
      <c r="C246" s="24">
        <v>4790.1</v>
      </c>
      <c r="D246" s="24">
        <f t="shared" si="78"/>
        <v>4790.1</v>
      </c>
      <c r="E246" s="45">
        <v>0</v>
      </c>
      <c r="F246" s="39">
        <v>3538.066781118337</v>
      </c>
      <c r="G246" s="24">
        <f t="shared" si="82"/>
        <v>3538.066781118337</v>
      </c>
      <c r="H246" s="72">
        <f t="shared" si="83"/>
        <v>8328.166781118338</v>
      </c>
    </row>
    <row r="247" spans="1:8" ht="18" hidden="1">
      <c r="A247" s="51" t="s">
        <v>81</v>
      </c>
      <c r="B247" s="24">
        <v>369.166898</v>
      </c>
      <c r="C247" s="24">
        <v>2153.2524710000002</v>
      </c>
      <c r="D247" s="24">
        <f t="shared" si="78"/>
        <v>2522.419369</v>
      </c>
      <c r="E247" s="45">
        <v>0</v>
      </c>
      <c r="F247" s="39">
        <v>7420.115485178561</v>
      </c>
      <c r="G247" s="24">
        <f t="shared" si="82"/>
        <v>7420.115485178561</v>
      </c>
      <c r="H247" s="72">
        <f t="shared" si="83"/>
        <v>9942.53485417856</v>
      </c>
    </row>
    <row r="248" spans="1:8" ht="18" hidden="1">
      <c r="A248" s="51" t="s">
        <v>83</v>
      </c>
      <c r="B248" s="24">
        <v>100</v>
      </c>
      <c r="C248" s="24">
        <v>2183.35</v>
      </c>
      <c r="D248" s="24">
        <f t="shared" si="78"/>
        <v>2283.35</v>
      </c>
      <c r="E248" s="45">
        <v>0</v>
      </c>
      <c r="F248" s="39">
        <v>2848.67402803</v>
      </c>
      <c r="G248" s="24">
        <f t="shared" si="82"/>
        <v>2848.67402803</v>
      </c>
      <c r="H248" s="72">
        <f t="shared" si="83"/>
        <v>5132.02402803</v>
      </c>
    </row>
    <row r="249" spans="1:256" ht="18" hidden="1">
      <c r="A249" s="51" t="s">
        <v>84</v>
      </c>
      <c r="B249" s="24">
        <v>47.2885</v>
      </c>
      <c r="C249" s="24">
        <v>2120.222342</v>
      </c>
      <c r="D249" s="24">
        <f t="shared" si="78"/>
        <v>2167.510842</v>
      </c>
      <c r="E249" s="45">
        <v>0</v>
      </c>
      <c r="F249" s="39">
        <v>4182.730454626148</v>
      </c>
      <c r="G249" s="24">
        <f t="shared" si="82"/>
        <v>4182.730454626148</v>
      </c>
      <c r="H249" s="72">
        <f t="shared" si="83"/>
        <v>6350.241296626147</v>
      </c>
      <c r="I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>
        <v>47.2885</v>
      </c>
      <c r="BY249" s="47">
        <v>47.2885</v>
      </c>
      <c r="BZ249" s="47">
        <v>47.2885</v>
      </c>
      <c r="CA249" s="47">
        <v>47.2885</v>
      </c>
      <c r="CB249" s="47">
        <v>47.2885</v>
      </c>
      <c r="CC249" s="47">
        <v>47.2885</v>
      </c>
      <c r="CD249" s="47">
        <v>47.2885</v>
      </c>
      <c r="CE249" s="47">
        <v>47.2885</v>
      </c>
      <c r="CF249" s="47">
        <v>47.2885</v>
      </c>
      <c r="CG249" s="47">
        <v>47.2885</v>
      </c>
      <c r="CH249" s="47">
        <v>47.2885</v>
      </c>
      <c r="CI249" s="47">
        <v>47.2885</v>
      </c>
      <c r="CJ249" s="47">
        <v>47.2885</v>
      </c>
      <c r="CK249" s="47">
        <v>47.2885</v>
      </c>
      <c r="CL249" s="47">
        <v>47.2885</v>
      </c>
      <c r="CM249" s="47">
        <v>47.2885</v>
      </c>
      <c r="CN249" s="47">
        <v>47.2885</v>
      </c>
      <c r="CO249" s="47">
        <v>47.2885</v>
      </c>
      <c r="CP249" s="47">
        <v>47.2885</v>
      </c>
      <c r="CQ249" s="47">
        <v>47.2885</v>
      </c>
      <c r="CR249" s="47">
        <v>47.2885</v>
      </c>
      <c r="CS249" s="47">
        <v>47.2885</v>
      </c>
      <c r="CT249" s="47">
        <v>47.2885</v>
      </c>
      <c r="CU249" s="47">
        <v>47.2885</v>
      </c>
      <c r="CV249" s="47">
        <v>47.2885</v>
      </c>
      <c r="CW249" s="47">
        <v>47.2885</v>
      </c>
      <c r="CX249" s="47">
        <v>47.2885</v>
      </c>
      <c r="CY249" s="47">
        <v>47.2885</v>
      </c>
      <c r="CZ249" s="47">
        <v>47.2885</v>
      </c>
      <c r="DA249" s="47">
        <v>47.2885</v>
      </c>
      <c r="DB249" s="47">
        <v>47.2885</v>
      </c>
      <c r="DC249" s="47">
        <v>47.2885</v>
      </c>
      <c r="DD249" s="47">
        <v>47.2885</v>
      </c>
      <c r="DE249" s="47">
        <v>47.2885</v>
      </c>
      <c r="DF249" s="47">
        <v>47.2885</v>
      </c>
      <c r="DG249" s="47">
        <v>47.2885</v>
      </c>
      <c r="DH249" s="47">
        <v>47.2885</v>
      </c>
      <c r="DI249" s="47">
        <v>47.2885</v>
      </c>
      <c r="DJ249" s="47">
        <v>47.2885</v>
      </c>
      <c r="DK249" s="47">
        <v>47.2885</v>
      </c>
      <c r="DL249" s="47">
        <v>47.2885</v>
      </c>
      <c r="DM249" s="47">
        <v>47.2885</v>
      </c>
      <c r="DN249" s="47">
        <v>47.2885</v>
      </c>
      <c r="DO249" s="47">
        <v>47.2885</v>
      </c>
      <c r="DP249" s="47">
        <v>47.2885</v>
      </c>
      <c r="DQ249" s="47">
        <v>47.2885</v>
      </c>
      <c r="DR249" s="47">
        <v>47.2885</v>
      </c>
      <c r="DS249" s="47">
        <v>47.2885</v>
      </c>
      <c r="DT249" s="47">
        <v>47.2885</v>
      </c>
      <c r="DU249" s="47">
        <v>47.2885</v>
      </c>
      <c r="DV249" s="47">
        <v>47.2885</v>
      </c>
      <c r="DW249" s="47">
        <v>47.2885</v>
      </c>
      <c r="DX249" s="47">
        <v>47.2885</v>
      </c>
      <c r="DY249" s="47">
        <v>47.2885</v>
      </c>
      <c r="DZ249" s="47">
        <v>47.2885</v>
      </c>
      <c r="EA249" s="47">
        <v>47.2885</v>
      </c>
      <c r="EB249" s="47">
        <v>47.2885</v>
      </c>
      <c r="EC249" s="47">
        <v>47.2885</v>
      </c>
      <c r="ED249" s="47">
        <v>47.2885</v>
      </c>
      <c r="EE249" s="47">
        <v>47.2885</v>
      </c>
      <c r="EF249" s="47">
        <v>47.2885</v>
      </c>
      <c r="EG249" s="47">
        <v>47.2885</v>
      </c>
      <c r="EH249" s="47">
        <v>47.2885</v>
      </c>
      <c r="EI249" s="47">
        <v>47.2885</v>
      </c>
      <c r="EJ249" s="47">
        <v>47.2885</v>
      </c>
      <c r="EK249" s="47">
        <v>47.2885</v>
      </c>
      <c r="EL249" s="47">
        <v>47.2885</v>
      </c>
      <c r="EM249" s="47">
        <v>47.2885</v>
      </c>
      <c r="EN249" s="47">
        <v>47.2885</v>
      </c>
      <c r="EO249" s="47">
        <v>47.2885</v>
      </c>
      <c r="EP249" s="47">
        <v>47.2885</v>
      </c>
      <c r="EQ249" s="47">
        <v>47.2885</v>
      </c>
      <c r="ER249" s="47">
        <v>47.2885</v>
      </c>
      <c r="ES249" s="47">
        <v>47.2885</v>
      </c>
      <c r="ET249" s="47">
        <v>47.2885</v>
      </c>
      <c r="EU249" s="47">
        <v>47.2885</v>
      </c>
      <c r="EV249" s="47">
        <v>47.2885</v>
      </c>
      <c r="EW249" s="47">
        <v>47.2885</v>
      </c>
      <c r="EX249" s="47">
        <v>47.2885</v>
      </c>
      <c r="EY249" s="47">
        <v>47.2885</v>
      </c>
      <c r="EZ249" s="47">
        <v>47.2885</v>
      </c>
      <c r="FA249" s="47">
        <v>47.2885</v>
      </c>
      <c r="FB249" s="47">
        <v>47.2885</v>
      </c>
      <c r="FC249" s="47">
        <v>47.2885</v>
      </c>
      <c r="FD249" s="47">
        <v>47.2885</v>
      </c>
      <c r="FE249" s="47">
        <v>47.2885</v>
      </c>
      <c r="FF249" s="47">
        <v>47.2885</v>
      </c>
      <c r="FG249" s="47">
        <v>47.2885</v>
      </c>
      <c r="FH249" s="47">
        <v>47.2885</v>
      </c>
      <c r="FI249" s="47">
        <v>47.2885</v>
      </c>
      <c r="FJ249" s="47">
        <v>47.2885</v>
      </c>
      <c r="FK249" s="47">
        <v>47.2885</v>
      </c>
      <c r="FL249" s="47">
        <v>47.2885</v>
      </c>
      <c r="FM249" s="47">
        <v>47.2885</v>
      </c>
      <c r="FN249" s="47">
        <v>47.2885</v>
      </c>
      <c r="FO249" s="47">
        <v>47.2885</v>
      </c>
      <c r="FP249" s="47">
        <v>47.2885</v>
      </c>
      <c r="FQ249" s="47">
        <v>47.2885</v>
      </c>
      <c r="FR249" s="47">
        <v>47.2885</v>
      </c>
      <c r="FS249" s="47">
        <v>47.2885</v>
      </c>
      <c r="FT249" s="47">
        <v>47.2885</v>
      </c>
      <c r="FU249" s="47">
        <v>47.2885</v>
      </c>
      <c r="FV249" s="47">
        <v>47.2885</v>
      </c>
      <c r="FW249" s="47">
        <v>47.2885</v>
      </c>
      <c r="FX249" s="47">
        <v>47.2885</v>
      </c>
      <c r="FY249" s="47">
        <v>47.2885</v>
      </c>
      <c r="FZ249" s="47">
        <v>47.2885</v>
      </c>
      <c r="GA249" s="47">
        <v>47.2885</v>
      </c>
      <c r="GB249" s="47">
        <v>47.2885</v>
      </c>
      <c r="GC249" s="47">
        <v>47.2885</v>
      </c>
      <c r="GD249" s="47">
        <v>47.2885</v>
      </c>
      <c r="GE249" s="47">
        <v>47.2885</v>
      </c>
      <c r="GF249" s="47">
        <v>47.2885</v>
      </c>
      <c r="GG249" s="47">
        <v>47.2885</v>
      </c>
      <c r="GH249" s="47">
        <v>47.2885</v>
      </c>
      <c r="GI249" s="47">
        <v>47.2885</v>
      </c>
      <c r="GJ249" s="47">
        <v>47.2885</v>
      </c>
      <c r="GK249" s="47">
        <v>47.2885</v>
      </c>
      <c r="GL249" s="47">
        <v>47.2885</v>
      </c>
      <c r="GM249" s="47">
        <v>47.2885</v>
      </c>
      <c r="GN249" s="47">
        <v>47.2885</v>
      </c>
      <c r="GO249" s="47">
        <v>47.2885</v>
      </c>
      <c r="GP249" s="47">
        <v>47.2885</v>
      </c>
      <c r="GQ249" s="47">
        <v>47.2885</v>
      </c>
      <c r="GR249" s="47">
        <v>47.2885</v>
      </c>
      <c r="GS249" s="47">
        <v>47.2885</v>
      </c>
      <c r="GT249" s="47">
        <v>47.2885</v>
      </c>
      <c r="GU249" s="47">
        <v>47.2885</v>
      </c>
      <c r="GV249" s="47">
        <v>47.2885</v>
      </c>
      <c r="GW249" s="47">
        <v>47.2885</v>
      </c>
      <c r="GX249" s="47">
        <v>47.2885</v>
      </c>
      <c r="GY249" s="47">
        <v>47.2885</v>
      </c>
      <c r="GZ249" s="47">
        <v>47.2885</v>
      </c>
      <c r="HA249" s="47">
        <v>47.2885</v>
      </c>
      <c r="HB249" s="47">
        <v>47.2885</v>
      </c>
      <c r="HC249" s="47">
        <v>47.2885</v>
      </c>
      <c r="HD249" s="47">
        <v>47.2885</v>
      </c>
      <c r="HE249" s="47">
        <v>47.2885</v>
      </c>
      <c r="HF249" s="47">
        <v>47.2885</v>
      </c>
      <c r="HG249" s="47">
        <v>47.2885</v>
      </c>
      <c r="HH249" s="47">
        <v>47.2885</v>
      </c>
      <c r="HI249" s="47">
        <v>47.2885</v>
      </c>
      <c r="HJ249" s="47">
        <v>47.2885</v>
      </c>
      <c r="HK249" s="47">
        <v>47.2885</v>
      </c>
      <c r="HL249" s="47">
        <v>47.2885</v>
      </c>
      <c r="HM249" s="47">
        <v>47.2885</v>
      </c>
      <c r="HN249" s="47">
        <v>47.2885</v>
      </c>
      <c r="HO249" s="47">
        <v>47.2885</v>
      </c>
      <c r="HP249" s="47">
        <v>47.2885</v>
      </c>
      <c r="HQ249" s="47">
        <v>47.2885</v>
      </c>
      <c r="HR249" s="47">
        <v>47.2885</v>
      </c>
      <c r="HS249" s="47">
        <v>47.2885</v>
      </c>
      <c r="HT249" s="47">
        <v>47.2885</v>
      </c>
      <c r="HU249" s="47">
        <v>47.2885</v>
      </c>
      <c r="HV249" s="47">
        <v>47.2885</v>
      </c>
      <c r="HW249" s="47">
        <v>47.2885</v>
      </c>
      <c r="HX249" s="47">
        <v>47.2885</v>
      </c>
      <c r="HY249" s="47">
        <v>47.2885</v>
      </c>
      <c r="HZ249" s="47">
        <v>47.2885</v>
      </c>
      <c r="IA249" s="47">
        <v>47.2885</v>
      </c>
      <c r="IB249" s="47">
        <v>47.2885</v>
      </c>
      <c r="IC249" s="47">
        <v>47.2885</v>
      </c>
      <c r="ID249" s="47">
        <v>47.2885</v>
      </c>
      <c r="IE249" s="47">
        <v>47.2885</v>
      </c>
      <c r="IF249" s="47">
        <v>47.2885</v>
      </c>
      <c r="IG249" s="47">
        <v>47.2885</v>
      </c>
      <c r="IH249" s="47">
        <v>47.2885</v>
      </c>
      <c r="II249" s="47">
        <v>47.2885</v>
      </c>
      <c r="IJ249" s="47">
        <v>47.2885</v>
      </c>
      <c r="IK249" s="47">
        <v>47.2885</v>
      </c>
      <c r="IL249" s="47">
        <v>47.2885</v>
      </c>
      <c r="IM249" s="47">
        <v>47.2885</v>
      </c>
      <c r="IN249" s="47">
        <v>47.2885</v>
      </c>
      <c r="IO249" s="47">
        <v>47.2885</v>
      </c>
      <c r="IP249" s="47">
        <v>47.2885</v>
      </c>
      <c r="IQ249" s="47">
        <v>47.2885</v>
      </c>
      <c r="IR249" s="47">
        <v>47.2885</v>
      </c>
      <c r="IS249" s="47">
        <v>47.2885</v>
      </c>
      <c r="IT249" s="47">
        <v>47.2885</v>
      </c>
      <c r="IU249" s="47">
        <v>47.2885</v>
      </c>
      <c r="IV249" s="47">
        <v>47.2885</v>
      </c>
    </row>
    <row r="250" spans="1:256" ht="18" hidden="1">
      <c r="A250" s="51" t="s">
        <v>85</v>
      </c>
      <c r="B250" s="24">
        <v>413.409267</v>
      </c>
      <c r="C250" s="24">
        <v>2758.551084</v>
      </c>
      <c r="D250" s="24">
        <f t="shared" si="78"/>
        <v>3171.960351</v>
      </c>
      <c r="E250" s="45">
        <v>0</v>
      </c>
      <c r="F250" s="39">
        <v>12918.209435252205</v>
      </c>
      <c r="G250" s="24">
        <f t="shared" si="82"/>
        <v>12918.209435252205</v>
      </c>
      <c r="H250" s="72">
        <f t="shared" si="83"/>
        <v>16090.169786252205</v>
      </c>
      <c r="I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  <c r="HP250" s="47"/>
      <c r="HQ250" s="47"/>
      <c r="HR250" s="47"/>
      <c r="HS250" s="47"/>
      <c r="HT250" s="47"/>
      <c r="HU250" s="47"/>
      <c r="HV250" s="47"/>
      <c r="HW250" s="47"/>
      <c r="HX250" s="47"/>
      <c r="HY250" s="47"/>
      <c r="HZ250" s="47"/>
      <c r="IA250" s="47"/>
      <c r="IB250" s="47"/>
      <c r="IC250" s="47"/>
      <c r="ID250" s="47"/>
      <c r="IE250" s="47"/>
      <c r="IF250" s="47"/>
      <c r="IG250" s="47"/>
      <c r="IH250" s="47"/>
      <c r="II250" s="47"/>
      <c r="IJ250" s="47"/>
      <c r="IK250" s="47"/>
      <c r="IL250" s="47"/>
      <c r="IM250" s="47"/>
      <c r="IN250" s="47"/>
      <c r="IO250" s="47"/>
      <c r="IP250" s="47"/>
      <c r="IQ250" s="47"/>
      <c r="IR250" s="47"/>
      <c r="IS250" s="47"/>
      <c r="IT250" s="47"/>
      <c r="IU250" s="47"/>
      <c r="IV250" s="47"/>
    </row>
    <row r="251" spans="1:256" ht="18" hidden="1">
      <c r="A251" s="51" t="s">
        <v>94</v>
      </c>
      <c r="B251" s="24">
        <v>8430.979728</v>
      </c>
      <c r="C251" s="24">
        <f>3729.6844646+1646.1</f>
        <v>5375.784464599999</v>
      </c>
      <c r="D251" s="24">
        <f t="shared" si="78"/>
        <v>13806.7641926</v>
      </c>
      <c r="E251" s="45">
        <v>0</v>
      </c>
      <c r="F251" s="39">
        <v>10613.96433381531</v>
      </c>
      <c r="G251" s="24">
        <f>+E251+F251</f>
        <v>10613.96433381531</v>
      </c>
      <c r="H251" s="72">
        <f>+D251+G251</f>
        <v>24420.72852641531</v>
      </c>
      <c r="I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  <c r="HS251" s="47"/>
      <c r="HT251" s="47"/>
      <c r="HU251" s="47"/>
      <c r="HV251" s="47"/>
      <c r="HW251" s="47"/>
      <c r="HX251" s="47"/>
      <c r="HY251" s="47"/>
      <c r="HZ251" s="47"/>
      <c r="IA251" s="47"/>
      <c r="IB251" s="47"/>
      <c r="IC251" s="47"/>
      <c r="ID251" s="47"/>
      <c r="IE251" s="47"/>
      <c r="IF251" s="47"/>
      <c r="IG251" s="47"/>
      <c r="IH251" s="47"/>
      <c r="II251" s="47"/>
      <c r="IJ251" s="47"/>
      <c r="IK251" s="47"/>
      <c r="IL251" s="47"/>
      <c r="IM251" s="47"/>
      <c r="IN251" s="47"/>
      <c r="IO251" s="47"/>
      <c r="IP251" s="47"/>
      <c r="IQ251" s="47"/>
      <c r="IR251" s="47"/>
      <c r="IS251" s="47"/>
      <c r="IT251" s="47"/>
      <c r="IU251" s="47"/>
      <c r="IV251" s="47"/>
    </row>
    <row r="252" spans="1:256" ht="18" hidden="1">
      <c r="A252" s="51"/>
      <c r="B252" s="24"/>
      <c r="C252" s="24"/>
      <c r="D252" s="24"/>
      <c r="E252" s="45"/>
      <c r="F252" s="39"/>
      <c r="G252" s="24"/>
      <c r="H252" s="72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  <c r="HN252" s="47"/>
      <c r="HO252" s="47"/>
      <c r="HP252" s="47"/>
      <c r="HQ252" s="47"/>
      <c r="HR252" s="47"/>
      <c r="HS252" s="47"/>
      <c r="HT252" s="47"/>
      <c r="HU252" s="47"/>
      <c r="HV252" s="47"/>
      <c r="HW252" s="47"/>
      <c r="HX252" s="47"/>
      <c r="HY252" s="47"/>
      <c r="HZ252" s="47"/>
      <c r="IA252" s="47"/>
      <c r="IB252" s="47"/>
      <c r="IC252" s="47"/>
      <c r="ID252" s="47"/>
      <c r="IE252" s="47"/>
      <c r="IF252" s="47"/>
      <c r="IG252" s="47"/>
      <c r="IH252" s="47"/>
      <c r="II252" s="47"/>
      <c r="IJ252" s="47"/>
      <c r="IK252" s="47"/>
      <c r="IL252" s="47"/>
      <c r="IM252" s="47"/>
      <c r="IN252" s="47"/>
      <c r="IO252" s="47"/>
      <c r="IP252" s="47"/>
      <c r="IQ252" s="47"/>
      <c r="IR252" s="47"/>
      <c r="IS252" s="47"/>
      <c r="IT252" s="47"/>
      <c r="IU252" s="47"/>
      <c r="IV252" s="47"/>
    </row>
    <row r="253" spans="1:256" ht="18" hidden="1">
      <c r="A253" s="51" t="s">
        <v>52</v>
      </c>
      <c r="B253" s="24">
        <v>125.764706</v>
      </c>
      <c r="C253" s="24">
        <v>2496.080335368</v>
      </c>
      <c r="D253" s="24">
        <f t="shared" si="78"/>
        <v>2621.845041368</v>
      </c>
      <c r="E253" s="45">
        <v>0</v>
      </c>
      <c r="F253" s="39">
        <v>5895.717356</v>
      </c>
      <c r="G253" s="24">
        <f aca="true" t="shared" si="84" ref="G253:G258">+E253+F253</f>
        <v>5895.717356</v>
      </c>
      <c r="H253" s="72">
        <f aca="true" t="shared" si="85" ref="H253:H258">+D253+G253</f>
        <v>8517.562397368</v>
      </c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  <c r="HN253" s="47"/>
      <c r="HO253" s="47"/>
      <c r="HP253" s="47"/>
      <c r="HQ253" s="47"/>
      <c r="HR253" s="47"/>
      <c r="HS253" s="47"/>
      <c r="HT253" s="47"/>
      <c r="HU253" s="47"/>
      <c r="HV253" s="47"/>
      <c r="HW253" s="47"/>
      <c r="HX253" s="47"/>
      <c r="HY253" s="47"/>
      <c r="HZ253" s="47"/>
      <c r="IA253" s="47"/>
      <c r="IB253" s="47"/>
      <c r="IC253" s="47"/>
      <c r="ID253" s="47"/>
      <c r="IE253" s="47"/>
      <c r="IF253" s="47"/>
      <c r="IG253" s="47"/>
      <c r="IH253" s="47"/>
      <c r="II253" s="47"/>
      <c r="IJ253" s="47"/>
      <c r="IK253" s="47"/>
      <c r="IL253" s="47"/>
      <c r="IM253" s="47"/>
      <c r="IN253" s="47"/>
      <c r="IO253" s="47"/>
      <c r="IP253" s="47"/>
      <c r="IQ253" s="47"/>
      <c r="IR253" s="47"/>
      <c r="IS253" s="47"/>
      <c r="IT253" s="47"/>
      <c r="IU253" s="47"/>
      <c r="IV253" s="47"/>
    </row>
    <row r="254" spans="1:256" ht="18" hidden="1">
      <c r="A254" s="51" t="s">
        <v>97</v>
      </c>
      <c r="B254" s="24">
        <v>1665.968392</v>
      </c>
      <c r="C254" s="24">
        <v>2560.8284460000004</v>
      </c>
      <c r="D254" s="24">
        <f t="shared" si="78"/>
        <v>4226.796838</v>
      </c>
      <c r="E254" s="45">
        <v>0</v>
      </c>
      <c r="F254" s="39">
        <v>4688.162635</v>
      </c>
      <c r="G254" s="24">
        <f t="shared" si="84"/>
        <v>4688.162635</v>
      </c>
      <c r="H254" s="72">
        <f t="shared" si="85"/>
        <v>8914.959472999999</v>
      </c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  <c r="HM254" s="47"/>
      <c r="HN254" s="47"/>
      <c r="HO254" s="47"/>
      <c r="HP254" s="47"/>
      <c r="HQ254" s="47"/>
      <c r="HR254" s="47"/>
      <c r="HS254" s="47"/>
      <c r="HT254" s="47"/>
      <c r="HU254" s="47"/>
      <c r="HV254" s="47"/>
      <c r="HW254" s="47"/>
      <c r="HX254" s="47"/>
      <c r="HY254" s="47"/>
      <c r="HZ254" s="47"/>
      <c r="IA254" s="47"/>
      <c r="IB254" s="47"/>
      <c r="IC254" s="47"/>
      <c r="ID254" s="47"/>
      <c r="IE254" s="47"/>
      <c r="IF254" s="47"/>
      <c r="IG254" s="47"/>
      <c r="IH254" s="47"/>
      <c r="II254" s="47"/>
      <c r="IJ254" s="47"/>
      <c r="IK254" s="47"/>
      <c r="IL254" s="47"/>
      <c r="IM254" s="47"/>
      <c r="IN254" s="47"/>
      <c r="IO254" s="47"/>
      <c r="IP254" s="47"/>
      <c r="IQ254" s="47"/>
      <c r="IR254" s="47"/>
      <c r="IS254" s="47"/>
      <c r="IT254" s="47"/>
      <c r="IU254" s="47"/>
      <c r="IV254" s="47"/>
    </row>
    <row r="255" spans="1:256" ht="18" hidden="1">
      <c r="A255" s="51" t="s">
        <v>98</v>
      </c>
      <c r="B255" s="24">
        <v>722.24</v>
      </c>
      <c r="C255" s="24">
        <v>3627.9487900000004</v>
      </c>
      <c r="D255" s="24">
        <f t="shared" si="78"/>
        <v>4350.18879</v>
      </c>
      <c r="E255" s="45">
        <v>0</v>
      </c>
      <c r="F255" s="39">
        <v>10580.4</v>
      </c>
      <c r="G255" s="24">
        <f t="shared" si="84"/>
        <v>10580.4</v>
      </c>
      <c r="H255" s="72">
        <f t="shared" si="85"/>
        <v>14930.58879</v>
      </c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  <c r="HG255" s="47"/>
      <c r="HH255" s="47"/>
      <c r="HI255" s="47"/>
      <c r="HJ255" s="47"/>
      <c r="HK255" s="47"/>
      <c r="HL255" s="47"/>
      <c r="HM255" s="47"/>
      <c r="HN255" s="47"/>
      <c r="HO255" s="47"/>
      <c r="HP255" s="47"/>
      <c r="HQ255" s="47"/>
      <c r="HR255" s="47"/>
      <c r="HS255" s="47"/>
      <c r="HT255" s="47"/>
      <c r="HU255" s="47"/>
      <c r="HV255" s="47"/>
      <c r="HW255" s="47"/>
      <c r="HX255" s="47"/>
      <c r="HY255" s="47"/>
      <c r="HZ255" s="47"/>
      <c r="IA255" s="47"/>
      <c r="IB255" s="47"/>
      <c r="IC255" s="47"/>
      <c r="ID255" s="47"/>
      <c r="IE255" s="47"/>
      <c r="IF255" s="47"/>
      <c r="IG255" s="47"/>
      <c r="IH255" s="47"/>
      <c r="II255" s="47"/>
      <c r="IJ255" s="47"/>
      <c r="IK255" s="47"/>
      <c r="IL255" s="47"/>
      <c r="IM255" s="47"/>
      <c r="IN255" s="47"/>
      <c r="IO255" s="47"/>
      <c r="IP255" s="47"/>
      <c r="IQ255" s="47"/>
      <c r="IR255" s="47"/>
      <c r="IS255" s="47"/>
      <c r="IT255" s="47"/>
      <c r="IU255" s="47"/>
      <c r="IV255" s="47"/>
    </row>
    <row r="256" spans="1:256" ht="18" hidden="1">
      <c r="A256" s="51" t="s">
        <v>100</v>
      </c>
      <c r="B256" s="24">
        <v>532.972138</v>
      </c>
      <c r="C256" s="24">
        <v>4347.007018</v>
      </c>
      <c r="D256" s="24">
        <f t="shared" si="78"/>
        <v>4879.979156</v>
      </c>
      <c r="E256" s="45">
        <v>0</v>
      </c>
      <c r="F256" s="39">
        <v>5930.5</v>
      </c>
      <c r="G256" s="24">
        <f t="shared" si="84"/>
        <v>5930.5</v>
      </c>
      <c r="H256" s="72">
        <f t="shared" si="85"/>
        <v>10810.479156000001</v>
      </c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  <c r="HN256" s="47"/>
      <c r="HO256" s="47"/>
      <c r="HP256" s="47"/>
      <c r="HQ256" s="47"/>
      <c r="HR256" s="47"/>
      <c r="HS256" s="47"/>
      <c r="HT256" s="47"/>
      <c r="HU256" s="47"/>
      <c r="HV256" s="47"/>
      <c r="HW256" s="47"/>
      <c r="HX256" s="47"/>
      <c r="HY256" s="47"/>
      <c r="HZ256" s="47"/>
      <c r="IA256" s="47"/>
      <c r="IB256" s="47"/>
      <c r="IC256" s="47"/>
      <c r="ID256" s="47"/>
      <c r="IE256" s="47"/>
      <c r="IF256" s="47"/>
      <c r="IG256" s="47"/>
      <c r="IH256" s="47"/>
      <c r="II256" s="47"/>
      <c r="IJ256" s="47"/>
      <c r="IK256" s="47"/>
      <c r="IL256" s="47"/>
      <c r="IM256" s="47"/>
      <c r="IN256" s="47"/>
      <c r="IO256" s="47"/>
      <c r="IP256" s="47"/>
      <c r="IQ256" s="47"/>
      <c r="IR256" s="47"/>
      <c r="IS256" s="47"/>
      <c r="IT256" s="47"/>
      <c r="IU256" s="47"/>
      <c r="IV256" s="47"/>
    </row>
    <row r="257" spans="1:256" ht="18" hidden="1">
      <c r="A257" s="51" t="s">
        <v>101</v>
      </c>
      <c r="B257" s="24">
        <v>112</v>
      </c>
      <c r="C257" s="24">
        <v>4239.666681</v>
      </c>
      <c r="D257" s="24">
        <f t="shared" si="78"/>
        <v>4351.666681</v>
      </c>
      <c r="E257" s="45">
        <v>0</v>
      </c>
      <c r="F257" s="39">
        <v>12366.315265</v>
      </c>
      <c r="G257" s="24">
        <f t="shared" si="84"/>
        <v>12366.315265</v>
      </c>
      <c r="H257" s="72">
        <f t="shared" si="85"/>
        <v>16717.981946</v>
      </c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  <c r="HN257" s="47"/>
      <c r="HO257" s="47"/>
      <c r="HP257" s="47"/>
      <c r="HQ257" s="47"/>
      <c r="HR257" s="47"/>
      <c r="HS257" s="47"/>
      <c r="HT257" s="47"/>
      <c r="HU257" s="47"/>
      <c r="HV257" s="47"/>
      <c r="HW257" s="47"/>
      <c r="HX257" s="47"/>
      <c r="HY257" s="47"/>
      <c r="HZ257" s="47"/>
      <c r="IA257" s="47"/>
      <c r="IB257" s="47"/>
      <c r="IC257" s="47"/>
      <c r="ID257" s="47"/>
      <c r="IE257" s="47"/>
      <c r="IF257" s="47"/>
      <c r="IG257" s="47"/>
      <c r="IH257" s="47"/>
      <c r="II257" s="47"/>
      <c r="IJ257" s="47"/>
      <c r="IK257" s="47"/>
      <c r="IL257" s="47"/>
      <c r="IM257" s="47"/>
      <c r="IN257" s="47"/>
      <c r="IO257" s="47"/>
      <c r="IP257" s="47"/>
      <c r="IQ257" s="47"/>
      <c r="IR257" s="47"/>
      <c r="IS257" s="47"/>
      <c r="IT257" s="47"/>
      <c r="IU257" s="47"/>
      <c r="IV257" s="47"/>
    </row>
    <row r="258" spans="1:256" ht="18" hidden="1">
      <c r="A258" s="51" t="s">
        <v>103</v>
      </c>
      <c r="B258" s="24">
        <v>25.235294</v>
      </c>
      <c r="C258" s="24">
        <v>4362.926666</v>
      </c>
      <c r="D258" s="24">
        <f t="shared" si="78"/>
        <v>4388.16196</v>
      </c>
      <c r="E258" s="45">
        <v>0</v>
      </c>
      <c r="F258" s="39">
        <v>11341.815</v>
      </c>
      <c r="G258" s="24">
        <f t="shared" si="84"/>
        <v>11341.815</v>
      </c>
      <c r="H258" s="72">
        <f t="shared" si="85"/>
        <v>15729.97696</v>
      </c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  <c r="HN258" s="47"/>
      <c r="HO258" s="47"/>
      <c r="HP258" s="47"/>
      <c r="HQ258" s="47"/>
      <c r="HR258" s="47"/>
      <c r="HS258" s="47"/>
      <c r="HT258" s="47"/>
      <c r="HU258" s="47"/>
      <c r="HV258" s="47"/>
      <c r="HW258" s="47"/>
      <c r="HX258" s="47"/>
      <c r="HY258" s="47"/>
      <c r="HZ258" s="47"/>
      <c r="IA258" s="47"/>
      <c r="IB258" s="47"/>
      <c r="IC258" s="47"/>
      <c r="ID258" s="47"/>
      <c r="IE258" s="47"/>
      <c r="IF258" s="47"/>
      <c r="IG258" s="47"/>
      <c r="IH258" s="47"/>
      <c r="II258" s="47"/>
      <c r="IJ258" s="47"/>
      <c r="IK258" s="47"/>
      <c r="IL258" s="47"/>
      <c r="IM258" s="47"/>
      <c r="IN258" s="47"/>
      <c r="IO258" s="47"/>
      <c r="IP258" s="47"/>
      <c r="IQ258" s="47"/>
      <c r="IR258" s="47"/>
      <c r="IS258" s="47"/>
      <c r="IT258" s="47"/>
      <c r="IU258" s="47"/>
      <c r="IV258" s="47"/>
    </row>
    <row r="259" spans="1:256" ht="18">
      <c r="A259" s="51" t="s">
        <v>105</v>
      </c>
      <c r="B259" s="24">
        <v>3103.949452</v>
      </c>
      <c r="C259" s="24">
        <v>3356.907698</v>
      </c>
      <c r="D259" s="24">
        <f t="shared" si="78"/>
        <v>6460.85715</v>
      </c>
      <c r="E259" s="45">
        <v>0</v>
      </c>
      <c r="F259" s="39">
        <v>3203.361535</v>
      </c>
      <c r="G259" s="24">
        <f aca="true" t="shared" si="86" ref="G259:G264">+E259+F259</f>
        <v>3203.361535</v>
      </c>
      <c r="H259" s="72">
        <f aca="true" t="shared" si="87" ref="H259:H264">+D259+G259</f>
        <v>9664.218685</v>
      </c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  <c r="HG259" s="47"/>
      <c r="HH259" s="47"/>
      <c r="HI259" s="47"/>
      <c r="HJ259" s="47"/>
      <c r="HK259" s="47"/>
      <c r="HL259" s="47"/>
      <c r="HM259" s="47"/>
      <c r="HN259" s="47"/>
      <c r="HO259" s="47"/>
      <c r="HP259" s="47"/>
      <c r="HQ259" s="47"/>
      <c r="HR259" s="47"/>
      <c r="HS259" s="47"/>
      <c r="HT259" s="47"/>
      <c r="HU259" s="47"/>
      <c r="HV259" s="47"/>
      <c r="HW259" s="47"/>
      <c r="HX259" s="47"/>
      <c r="HY259" s="47"/>
      <c r="HZ259" s="47"/>
      <c r="IA259" s="47"/>
      <c r="IB259" s="47"/>
      <c r="IC259" s="47"/>
      <c r="ID259" s="47"/>
      <c r="IE259" s="47"/>
      <c r="IF259" s="47"/>
      <c r="IG259" s="47"/>
      <c r="IH259" s="47"/>
      <c r="II259" s="47"/>
      <c r="IJ259" s="47"/>
      <c r="IK259" s="47"/>
      <c r="IL259" s="47"/>
      <c r="IM259" s="47"/>
      <c r="IN259" s="47"/>
      <c r="IO259" s="47"/>
      <c r="IP259" s="47"/>
      <c r="IQ259" s="47"/>
      <c r="IR259" s="47"/>
      <c r="IS259" s="47"/>
      <c r="IT259" s="47"/>
      <c r="IU259" s="47"/>
      <c r="IV259" s="47"/>
    </row>
    <row r="260" spans="1:256" ht="18">
      <c r="A260" s="51" t="s">
        <v>47</v>
      </c>
      <c r="B260" s="24">
        <v>1928.062913</v>
      </c>
      <c r="C260" s="24">
        <v>3504.401559</v>
      </c>
      <c r="D260" s="24">
        <f t="shared" si="78"/>
        <v>5432.464472</v>
      </c>
      <c r="E260" s="45">
        <v>0</v>
      </c>
      <c r="F260" s="39">
        <v>4202.5</v>
      </c>
      <c r="G260" s="24">
        <f t="shared" si="86"/>
        <v>4202.5</v>
      </c>
      <c r="H260" s="72">
        <f t="shared" si="87"/>
        <v>9634.964472</v>
      </c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  <c r="HA260" s="47"/>
      <c r="HB260" s="47"/>
      <c r="HC260" s="47"/>
      <c r="HD260" s="47"/>
      <c r="HE260" s="47"/>
      <c r="HF260" s="47"/>
      <c r="HG260" s="47"/>
      <c r="HH260" s="47"/>
      <c r="HI260" s="47"/>
      <c r="HJ260" s="47"/>
      <c r="HK260" s="47"/>
      <c r="HL260" s="47"/>
      <c r="HM260" s="47"/>
      <c r="HN260" s="47"/>
      <c r="HO260" s="47"/>
      <c r="HP260" s="47"/>
      <c r="HQ260" s="47"/>
      <c r="HR260" s="47"/>
      <c r="HS260" s="47"/>
      <c r="HT260" s="47"/>
      <c r="HU260" s="47"/>
      <c r="HV260" s="47"/>
      <c r="HW260" s="47"/>
      <c r="HX260" s="47"/>
      <c r="HY260" s="47"/>
      <c r="HZ260" s="47"/>
      <c r="IA260" s="47"/>
      <c r="IB260" s="47"/>
      <c r="IC260" s="47"/>
      <c r="ID260" s="47"/>
      <c r="IE260" s="47"/>
      <c r="IF260" s="47"/>
      <c r="IG260" s="47"/>
      <c r="IH260" s="47"/>
      <c r="II260" s="47"/>
      <c r="IJ260" s="47"/>
      <c r="IK260" s="47"/>
      <c r="IL260" s="47"/>
      <c r="IM260" s="47"/>
      <c r="IN260" s="47"/>
      <c r="IO260" s="47"/>
      <c r="IP260" s="47"/>
      <c r="IQ260" s="47"/>
      <c r="IR260" s="47"/>
      <c r="IS260" s="47"/>
      <c r="IT260" s="47"/>
      <c r="IU260" s="47"/>
      <c r="IV260" s="47"/>
    </row>
    <row r="261" spans="1:256" ht="18">
      <c r="A261" s="51" t="s">
        <v>48</v>
      </c>
      <c r="B261" s="45">
        <v>0</v>
      </c>
      <c r="C261" s="16">
        <v>4401.188368</v>
      </c>
      <c r="D261" s="24">
        <f t="shared" si="78"/>
        <v>4401.188368</v>
      </c>
      <c r="E261" s="45">
        <v>0</v>
      </c>
      <c r="F261" s="39">
        <v>10797.4</v>
      </c>
      <c r="G261" s="24">
        <f t="shared" si="86"/>
        <v>10797.4</v>
      </c>
      <c r="H261" s="72">
        <f t="shared" si="87"/>
        <v>15198.588368</v>
      </c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  <c r="HC261" s="47"/>
      <c r="HD261" s="47"/>
      <c r="HE261" s="47"/>
      <c r="HF261" s="47"/>
      <c r="HG261" s="47"/>
      <c r="HH261" s="47"/>
      <c r="HI261" s="47"/>
      <c r="HJ261" s="47"/>
      <c r="HK261" s="47"/>
      <c r="HL261" s="47"/>
      <c r="HM261" s="47"/>
      <c r="HN261" s="47"/>
      <c r="HO261" s="47"/>
      <c r="HP261" s="47"/>
      <c r="HQ261" s="47"/>
      <c r="HR261" s="47"/>
      <c r="HS261" s="47"/>
      <c r="HT261" s="47"/>
      <c r="HU261" s="47"/>
      <c r="HV261" s="47"/>
      <c r="HW261" s="47"/>
      <c r="HX261" s="47"/>
      <c r="HY261" s="47"/>
      <c r="HZ261" s="47"/>
      <c r="IA261" s="47"/>
      <c r="IB261" s="47"/>
      <c r="IC261" s="47"/>
      <c r="ID261" s="47"/>
      <c r="IE261" s="47"/>
      <c r="IF261" s="47"/>
      <c r="IG261" s="47"/>
      <c r="IH261" s="47"/>
      <c r="II261" s="47"/>
      <c r="IJ261" s="47"/>
      <c r="IK261" s="47"/>
      <c r="IL261" s="47"/>
      <c r="IM261" s="47"/>
      <c r="IN261" s="47"/>
      <c r="IO261" s="47"/>
      <c r="IP261" s="47"/>
      <c r="IQ261" s="47"/>
      <c r="IR261" s="47"/>
      <c r="IS261" s="47"/>
      <c r="IT261" s="47"/>
      <c r="IU261" s="47"/>
      <c r="IV261" s="47"/>
    </row>
    <row r="262" spans="1:256" ht="18">
      <c r="A262" s="51" t="s">
        <v>49</v>
      </c>
      <c r="B262" s="24">
        <v>22.058824</v>
      </c>
      <c r="C262" s="16">
        <v>2480.574597</v>
      </c>
      <c r="D262" s="24">
        <f t="shared" si="78"/>
        <v>2502.633421</v>
      </c>
      <c r="E262" s="45">
        <v>0</v>
      </c>
      <c r="F262" s="39">
        <v>12755.88</v>
      </c>
      <c r="G262" s="24">
        <f t="shared" si="86"/>
        <v>12755.88</v>
      </c>
      <c r="H262" s="72">
        <f t="shared" si="87"/>
        <v>15258.513421</v>
      </c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  <c r="HC262" s="47"/>
      <c r="HD262" s="47"/>
      <c r="HE262" s="47"/>
      <c r="HF262" s="47"/>
      <c r="HG262" s="47"/>
      <c r="HH262" s="47"/>
      <c r="HI262" s="47"/>
      <c r="HJ262" s="47"/>
      <c r="HK262" s="47"/>
      <c r="HL262" s="47"/>
      <c r="HM262" s="47"/>
      <c r="HN262" s="47"/>
      <c r="HO262" s="47"/>
      <c r="HP262" s="47"/>
      <c r="HQ262" s="47"/>
      <c r="HR262" s="47"/>
      <c r="HS262" s="47"/>
      <c r="HT262" s="47"/>
      <c r="HU262" s="47"/>
      <c r="HV262" s="47"/>
      <c r="HW262" s="47"/>
      <c r="HX262" s="47"/>
      <c r="HY262" s="47"/>
      <c r="HZ262" s="47"/>
      <c r="IA262" s="47"/>
      <c r="IB262" s="47"/>
      <c r="IC262" s="47"/>
      <c r="ID262" s="47"/>
      <c r="IE262" s="47"/>
      <c r="IF262" s="47"/>
      <c r="IG262" s="47"/>
      <c r="IH262" s="47"/>
      <c r="II262" s="47"/>
      <c r="IJ262" s="47"/>
      <c r="IK262" s="47"/>
      <c r="IL262" s="47"/>
      <c r="IM262" s="47"/>
      <c r="IN262" s="47"/>
      <c r="IO262" s="47"/>
      <c r="IP262" s="47"/>
      <c r="IQ262" s="47"/>
      <c r="IR262" s="47"/>
      <c r="IS262" s="47"/>
      <c r="IT262" s="47"/>
      <c r="IU262" s="47"/>
      <c r="IV262" s="47"/>
    </row>
    <row r="263" spans="1:256" ht="18">
      <c r="A263" s="51" t="s">
        <v>50</v>
      </c>
      <c r="B263" s="24">
        <v>3671.319342</v>
      </c>
      <c r="C263" s="24">
        <v>2803.133602632005</v>
      </c>
      <c r="D263" s="24">
        <f t="shared" si="78"/>
        <v>6474.452944632005</v>
      </c>
      <c r="E263" s="45">
        <v>0</v>
      </c>
      <c r="F263" s="39">
        <v>15941.569542</v>
      </c>
      <c r="G263" s="24">
        <f t="shared" si="86"/>
        <v>15941.569542</v>
      </c>
      <c r="H263" s="72">
        <f t="shared" si="87"/>
        <v>22416.022486632006</v>
      </c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  <c r="HC263" s="47"/>
      <c r="HD263" s="47"/>
      <c r="HE263" s="47"/>
      <c r="HF263" s="47"/>
      <c r="HG263" s="47"/>
      <c r="HH263" s="47"/>
      <c r="HI263" s="47"/>
      <c r="HJ263" s="47"/>
      <c r="HK263" s="47"/>
      <c r="HL263" s="47"/>
      <c r="HM263" s="47"/>
      <c r="HN263" s="47"/>
      <c r="HO263" s="47"/>
      <c r="HP263" s="47"/>
      <c r="HQ263" s="47"/>
      <c r="HR263" s="47"/>
      <c r="HS263" s="47"/>
      <c r="HT263" s="47"/>
      <c r="HU263" s="47"/>
      <c r="HV263" s="47"/>
      <c r="HW263" s="47"/>
      <c r="HX263" s="47"/>
      <c r="HY263" s="47"/>
      <c r="HZ263" s="47"/>
      <c r="IA263" s="47"/>
      <c r="IB263" s="47"/>
      <c r="IC263" s="47"/>
      <c r="ID263" s="47"/>
      <c r="IE263" s="47"/>
      <c r="IF263" s="47"/>
      <c r="IG263" s="47"/>
      <c r="IH263" s="47"/>
      <c r="II263" s="47"/>
      <c r="IJ263" s="47"/>
      <c r="IK263" s="47"/>
      <c r="IL263" s="47"/>
      <c r="IM263" s="47"/>
      <c r="IN263" s="47"/>
      <c r="IO263" s="47"/>
      <c r="IP263" s="47"/>
      <c r="IQ263" s="47"/>
      <c r="IR263" s="47"/>
      <c r="IS263" s="47"/>
      <c r="IT263" s="47"/>
      <c r="IU263" s="47"/>
      <c r="IV263" s="47"/>
    </row>
    <row r="264" spans="1:256" ht="18">
      <c r="A264" s="51" t="s">
        <v>51</v>
      </c>
      <c r="B264" s="24">
        <v>15</v>
      </c>
      <c r="C264" s="24">
        <v>3222.97933110295</v>
      </c>
      <c r="D264" s="24">
        <f t="shared" si="78"/>
        <v>3237.97933110295</v>
      </c>
      <c r="E264" s="45">
        <v>0</v>
      </c>
      <c r="F264" s="39">
        <v>21314.784549</v>
      </c>
      <c r="G264" s="24">
        <f t="shared" si="86"/>
        <v>21314.784549</v>
      </c>
      <c r="H264" s="72">
        <f t="shared" si="87"/>
        <v>24552.76388010295</v>
      </c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  <c r="HA264" s="47"/>
      <c r="HB264" s="47"/>
      <c r="HC264" s="47"/>
      <c r="HD264" s="47"/>
      <c r="HE264" s="47"/>
      <c r="HF264" s="47"/>
      <c r="HG264" s="47"/>
      <c r="HH264" s="47"/>
      <c r="HI264" s="47"/>
      <c r="HJ264" s="47"/>
      <c r="HK264" s="47"/>
      <c r="HL264" s="47"/>
      <c r="HM264" s="47"/>
      <c r="HN264" s="47"/>
      <c r="HO264" s="47"/>
      <c r="HP264" s="47"/>
      <c r="HQ264" s="47"/>
      <c r="HR264" s="47"/>
      <c r="HS264" s="47"/>
      <c r="HT264" s="47"/>
      <c r="HU264" s="47"/>
      <c r="HV264" s="47"/>
      <c r="HW264" s="47"/>
      <c r="HX264" s="47"/>
      <c r="HY264" s="47"/>
      <c r="HZ264" s="47"/>
      <c r="IA264" s="47"/>
      <c r="IB264" s="47"/>
      <c r="IC264" s="47"/>
      <c r="ID264" s="47"/>
      <c r="IE264" s="47"/>
      <c r="IF264" s="47"/>
      <c r="IG264" s="47"/>
      <c r="IH264" s="47"/>
      <c r="II264" s="47"/>
      <c r="IJ264" s="47"/>
      <c r="IK264" s="47"/>
      <c r="IL264" s="47"/>
      <c r="IM264" s="47"/>
      <c r="IN264" s="47"/>
      <c r="IO264" s="47"/>
      <c r="IP264" s="47"/>
      <c r="IQ264" s="47"/>
      <c r="IR264" s="47"/>
      <c r="IS264" s="47"/>
      <c r="IT264" s="47"/>
      <c r="IU264" s="47"/>
      <c r="IV264" s="47"/>
    </row>
    <row r="265" spans="1:256" ht="18">
      <c r="A265" s="51"/>
      <c r="B265" s="24"/>
      <c r="C265" s="24"/>
      <c r="D265" s="24"/>
      <c r="E265" s="45"/>
      <c r="F265" s="39"/>
      <c r="G265" s="24"/>
      <c r="H265" s="72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  <c r="HA265" s="47"/>
      <c r="HB265" s="47"/>
      <c r="HC265" s="47"/>
      <c r="HD265" s="47"/>
      <c r="HE265" s="47"/>
      <c r="HF265" s="47"/>
      <c r="HG265" s="47"/>
      <c r="HH265" s="47"/>
      <c r="HI265" s="47"/>
      <c r="HJ265" s="47"/>
      <c r="HK265" s="47"/>
      <c r="HL265" s="47"/>
      <c r="HM265" s="47"/>
      <c r="HN265" s="47"/>
      <c r="HO265" s="47"/>
      <c r="HP265" s="47"/>
      <c r="HQ265" s="47"/>
      <c r="HR265" s="47"/>
      <c r="HS265" s="47"/>
      <c r="HT265" s="47"/>
      <c r="HU265" s="47"/>
      <c r="HV265" s="47"/>
      <c r="HW265" s="47"/>
      <c r="HX265" s="47"/>
      <c r="HY265" s="47"/>
      <c r="HZ265" s="47"/>
      <c r="IA265" s="47"/>
      <c r="IB265" s="47"/>
      <c r="IC265" s="47"/>
      <c r="ID265" s="47"/>
      <c r="IE265" s="47"/>
      <c r="IF265" s="47"/>
      <c r="IG265" s="47"/>
      <c r="IH265" s="47"/>
      <c r="II265" s="47"/>
      <c r="IJ265" s="47"/>
      <c r="IK265" s="47"/>
      <c r="IL265" s="47"/>
      <c r="IM265" s="47"/>
      <c r="IN265" s="47"/>
      <c r="IO265" s="47"/>
      <c r="IP265" s="47"/>
      <c r="IQ265" s="47"/>
      <c r="IR265" s="47"/>
      <c r="IS265" s="47"/>
      <c r="IT265" s="47"/>
      <c r="IU265" s="47"/>
      <c r="IV265" s="47"/>
    </row>
    <row r="266" spans="1:256" ht="18">
      <c r="A266" s="51" t="s">
        <v>54</v>
      </c>
      <c r="B266" s="45">
        <v>0</v>
      </c>
      <c r="C266" s="16">
        <v>3205.155134</v>
      </c>
      <c r="D266" s="24">
        <f t="shared" si="78"/>
        <v>3205.155134</v>
      </c>
      <c r="E266" s="45">
        <v>0</v>
      </c>
      <c r="F266" s="39">
        <v>7058.263482</v>
      </c>
      <c r="G266" s="24">
        <f aca="true" t="shared" si="88" ref="G266:G271">+E266+F266</f>
        <v>7058.263482</v>
      </c>
      <c r="H266" s="72">
        <f aca="true" t="shared" si="89" ref="H266:H271">+D266+G266</f>
        <v>10263.418616</v>
      </c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  <c r="HA266" s="47"/>
      <c r="HB266" s="47"/>
      <c r="HC266" s="47"/>
      <c r="HD266" s="47"/>
      <c r="HE266" s="47"/>
      <c r="HF266" s="47"/>
      <c r="HG266" s="47"/>
      <c r="HH266" s="47"/>
      <c r="HI266" s="47"/>
      <c r="HJ266" s="47"/>
      <c r="HK266" s="47"/>
      <c r="HL266" s="47"/>
      <c r="HM266" s="47"/>
      <c r="HN266" s="47"/>
      <c r="HO266" s="47"/>
      <c r="HP266" s="47"/>
      <c r="HQ266" s="47"/>
      <c r="HR266" s="47"/>
      <c r="HS266" s="47"/>
      <c r="HT266" s="47"/>
      <c r="HU266" s="47"/>
      <c r="HV266" s="47"/>
      <c r="HW266" s="47"/>
      <c r="HX266" s="47"/>
      <c r="HY266" s="47"/>
      <c r="HZ266" s="47"/>
      <c r="IA266" s="47"/>
      <c r="IB266" s="47"/>
      <c r="IC266" s="47"/>
      <c r="ID266" s="47"/>
      <c r="IE266" s="47"/>
      <c r="IF266" s="47"/>
      <c r="IG266" s="47"/>
      <c r="IH266" s="47"/>
      <c r="II266" s="47"/>
      <c r="IJ266" s="47"/>
      <c r="IK266" s="47"/>
      <c r="IL266" s="47"/>
      <c r="IM266" s="47"/>
      <c r="IN266" s="47"/>
      <c r="IO266" s="47"/>
      <c r="IP266" s="47"/>
      <c r="IQ266" s="47"/>
      <c r="IR266" s="47"/>
      <c r="IS266" s="47"/>
      <c r="IT266" s="47"/>
      <c r="IU266" s="47"/>
      <c r="IV266" s="47"/>
    </row>
    <row r="267" spans="1:256" ht="18">
      <c r="A267" s="51" t="s">
        <v>22</v>
      </c>
      <c r="B267" s="45">
        <v>0</v>
      </c>
      <c r="C267" s="16">
        <v>2598.606845</v>
      </c>
      <c r="D267" s="24">
        <f aca="true" t="shared" si="90" ref="D267:D279">+B267+C267</f>
        <v>2598.606845</v>
      </c>
      <c r="E267" s="45">
        <v>0</v>
      </c>
      <c r="F267" s="39">
        <v>10991.65</v>
      </c>
      <c r="G267" s="24">
        <f t="shared" si="88"/>
        <v>10991.65</v>
      </c>
      <c r="H267" s="72">
        <f t="shared" si="89"/>
        <v>13590.256845</v>
      </c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  <c r="HA267" s="47"/>
      <c r="HB267" s="47"/>
      <c r="HC267" s="47"/>
      <c r="HD267" s="47"/>
      <c r="HE267" s="47"/>
      <c r="HF267" s="47"/>
      <c r="HG267" s="47"/>
      <c r="HH267" s="47"/>
      <c r="HI267" s="47"/>
      <c r="HJ267" s="47"/>
      <c r="HK267" s="47"/>
      <c r="HL267" s="47"/>
      <c r="HM267" s="47"/>
      <c r="HN267" s="47"/>
      <c r="HO267" s="47"/>
      <c r="HP267" s="47"/>
      <c r="HQ267" s="47"/>
      <c r="HR267" s="47"/>
      <c r="HS267" s="47"/>
      <c r="HT267" s="47"/>
      <c r="HU267" s="47"/>
      <c r="HV267" s="47"/>
      <c r="HW267" s="47"/>
      <c r="HX267" s="47"/>
      <c r="HY267" s="47"/>
      <c r="HZ267" s="47"/>
      <c r="IA267" s="47"/>
      <c r="IB267" s="47"/>
      <c r="IC267" s="47"/>
      <c r="ID267" s="47"/>
      <c r="IE267" s="47"/>
      <c r="IF267" s="47"/>
      <c r="IG267" s="47"/>
      <c r="IH267" s="47"/>
      <c r="II267" s="47"/>
      <c r="IJ267" s="47"/>
      <c r="IK267" s="47"/>
      <c r="IL267" s="47"/>
      <c r="IM267" s="47"/>
      <c r="IN267" s="47"/>
      <c r="IO267" s="47"/>
      <c r="IP267" s="47"/>
      <c r="IQ267" s="47"/>
      <c r="IR267" s="47"/>
      <c r="IS267" s="47"/>
      <c r="IT267" s="47"/>
      <c r="IU267" s="47"/>
      <c r="IV267" s="47"/>
    </row>
    <row r="268" spans="1:256" ht="18">
      <c r="A268" s="51" t="s">
        <v>23</v>
      </c>
      <c r="B268" s="16">
        <v>446.388499</v>
      </c>
      <c r="C268" s="16">
        <v>4720.108879</v>
      </c>
      <c r="D268" s="24">
        <f t="shared" si="90"/>
        <v>5166.497378</v>
      </c>
      <c r="E268" s="45">
        <v>0</v>
      </c>
      <c r="F268" s="39">
        <v>13243.558</v>
      </c>
      <c r="G268" s="24">
        <f t="shared" si="88"/>
        <v>13243.558</v>
      </c>
      <c r="H268" s="72">
        <f t="shared" si="89"/>
        <v>18410.055378</v>
      </c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  <c r="HC268" s="47"/>
      <c r="HD268" s="47"/>
      <c r="HE268" s="47"/>
      <c r="HF268" s="47"/>
      <c r="HG268" s="47"/>
      <c r="HH268" s="47"/>
      <c r="HI268" s="47"/>
      <c r="HJ268" s="47"/>
      <c r="HK268" s="47"/>
      <c r="HL268" s="47"/>
      <c r="HM268" s="47"/>
      <c r="HN268" s="47"/>
      <c r="HO268" s="47"/>
      <c r="HP268" s="47"/>
      <c r="HQ268" s="47"/>
      <c r="HR268" s="47"/>
      <c r="HS268" s="47"/>
      <c r="HT268" s="47"/>
      <c r="HU268" s="47"/>
      <c r="HV268" s="47"/>
      <c r="HW268" s="47"/>
      <c r="HX268" s="47"/>
      <c r="HY268" s="47"/>
      <c r="HZ268" s="47"/>
      <c r="IA268" s="47"/>
      <c r="IB268" s="47"/>
      <c r="IC268" s="47"/>
      <c r="ID268" s="47"/>
      <c r="IE268" s="47"/>
      <c r="IF268" s="47"/>
      <c r="IG268" s="47"/>
      <c r="IH268" s="47"/>
      <c r="II268" s="47"/>
      <c r="IJ268" s="47"/>
      <c r="IK268" s="47"/>
      <c r="IL268" s="47"/>
      <c r="IM268" s="47"/>
      <c r="IN268" s="47"/>
      <c r="IO268" s="47"/>
      <c r="IP268" s="47"/>
      <c r="IQ268" s="47"/>
      <c r="IR268" s="47"/>
      <c r="IS268" s="47"/>
      <c r="IT268" s="47"/>
      <c r="IU268" s="47"/>
      <c r="IV268" s="47"/>
    </row>
    <row r="269" spans="1:256" ht="18">
      <c r="A269" s="51" t="s">
        <v>24</v>
      </c>
      <c r="B269" s="24">
        <v>597.473844</v>
      </c>
      <c r="C269" s="24">
        <v>4233.6443979999995</v>
      </c>
      <c r="D269" s="24">
        <f t="shared" si="90"/>
        <v>4831.118242</v>
      </c>
      <c r="E269" s="45">
        <v>0</v>
      </c>
      <c r="F269" s="39">
        <v>9769.606</v>
      </c>
      <c r="G269" s="24">
        <f t="shared" si="88"/>
        <v>9769.606</v>
      </c>
      <c r="H269" s="72">
        <f t="shared" si="89"/>
        <v>14600.724242</v>
      </c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  <c r="HC269" s="47"/>
      <c r="HD269" s="47"/>
      <c r="HE269" s="47"/>
      <c r="HF269" s="47"/>
      <c r="HG269" s="47"/>
      <c r="HH269" s="47"/>
      <c r="HI269" s="47"/>
      <c r="HJ269" s="47"/>
      <c r="HK269" s="47"/>
      <c r="HL269" s="47"/>
      <c r="HM269" s="47"/>
      <c r="HN269" s="47"/>
      <c r="HO269" s="47"/>
      <c r="HP269" s="47"/>
      <c r="HQ269" s="47"/>
      <c r="HR269" s="47"/>
      <c r="HS269" s="47"/>
      <c r="HT269" s="47"/>
      <c r="HU269" s="47"/>
      <c r="HV269" s="47"/>
      <c r="HW269" s="47"/>
      <c r="HX269" s="47"/>
      <c r="HY269" s="47"/>
      <c r="HZ269" s="47"/>
      <c r="IA269" s="47"/>
      <c r="IB269" s="47"/>
      <c r="IC269" s="47"/>
      <c r="ID269" s="47"/>
      <c r="IE269" s="47"/>
      <c r="IF269" s="47"/>
      <c r="IG269" s="47"/>
      <c r="IH269" s="47"/>
      <c r="II269" s="47"/>
      <c r="IJ269" s="47"/>
      <c r="IK269" s="47"/>
      <c r="IL269" s="47"/>
      <c r="IM269" s="47"/>
      <c r="IN269" s="47"/>
      <c r="IO269" s="47"/>
      <c r="IP269" s="47"/>
      <c r="IQ269" s="47"/>
      <c r="IR269" s="47"/>
      <c r="IS269" s="47"/>
      <c r="IT269" s="47"/>
      <c r="IU269" s="47"/>
      <c r="IV269" s="47"/>
    </row>
    <row r="270" spans="1:256" ht="18">
      <c r="A270" s="51" t="s">
        <v>34</v>
      </c>
      <c r="B270" s="24">
        <v>3565.814194</v>
      </c>
      <c r="C270" s="24">
        <v>2860.01409</v>
      </c>
      <c r="D270" s="24">
        <f t="shared" si="90"/>
        <v>6425.828284</v>
      </c>
      <c r="E270" s="45">
        <v>0</v>
      </c>
      <c r="F270" s="39">
        <v>8886.678</v>
      </c>
      <c r="G270" s="24">
        <f t="shared" si="88"/>
        <v>8886.678</v>
      </c>
      <c r="H270" s="72">
        <f t="shared" si="89"/>
        <v>15312.506284</v>
      </c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  <c r="HC270" s="47"/>
      <c r="HD270" s="47"/>
      <c r="HE270" s="47"/>
      <c r="HF270" s="47"/>
      <c r="HG270" s="47"/>
      <c r="HH270" s="47"/>
      <c r="HI270" s="47"/>
      <c r="HJ270" s="47"/>
      <c r="HK270" s="47"/>
      <c r="HL270" s="47"/>
      <c r="HM270" s="47"/>
      <c r="HN270" s="47"/>
      <c r="HO270" s="47"/>
      <c r="HP270" s="47"/>
      <c r="HQ270" s="47"/>
      <c r="HR270" s="47"/>
      <c r="HS270" s="47"/>
      <c r="HT270" s="47"/>
      <c r="HU270" s="47"/>
      <c r="HV270" s="47"/>
      <c r="HW270" s="47"/>
      <c r="HX270" s="47"/>
      <c r="HY270" s="47"/>
      <c r="HZ270" s="47"/>
      <c r="IA270" s="47"/>
      <c r="IB270" s="47"/>
      <c r="IC270" s="47"/>
      <c r="ID270" s="47"/>
      <c r="IE270" s="47"/>
      <c r="IF270" s="47"/>
      <c r="IG270" s="47"/>
      <c r="IH270" s="47"/>
      <c r="II270" s="47"/>
      <c r="IJ270" s="47"/>
      <c r="IK270" s="47"/>
      <c r="IL270" s="47"/>
      <c r="IM270" s="47"/>
      <c r="IN270" s="47"/>
      <c r="IO270" s="47"/>
      <c r="IP270" s="47"/>
      <c r="IQ270" s="47"/>
      <c r="IR270" s="47"/>
      <c r="IS270" s="47"/>
      <c r="IT270" s="47"/>
      <c r="IU270" s="47"/>
      <c r="IV270" s="47"/>
    </row>
    <row r="271" spans="1:256" ht="18">
      <c r="A271" s="51" t="s">
        <v>42</v>
      </c>
      <c r="B271" s="24">
        <v>25.5</v>
      </c>
      <c r="C271" s="24">
        <v>2984.43301</v>
      </c>
      <c r="D271" s="24">
        <f t="shared" si="90"/>
        <v>3009.93301</v>
      </c>
      <c r="E271" s="45">
        <v>0</v>
      </c>
      <c r="F271" s="39">
        <v>22169.003</v>
      </c>
      <c r="G271" s="24">
        <f t="shared" si="88"/>
        <v>22169.003</v>
      </c>
      <c r="H271" s="72">
        <f t="shared" si="89"/>
        <v>25178.93601</v>
      </c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  <c r="GX271" s="47"/>
      <c r="GY271" s="47"/>
      <c r="GZ271" s="47"/>
      <c r="HA271" s="47"/>
      <c r="HB271" s="47"/>
      <c r="HC271" s="47"/>
      <c r="HD271" s="47"/>
      <c r="HE271" s="47"/>
      <c r="HF271" s="47"/>
      <c r="HG271" s="47"/>
      <c r="HH271" s="47"/>
      <c r="HI271" s="47"/>
      <c r="HJ271" s="47"/>
      <c r="HK271" s="47"/>
      <c r="HL271" s="47"/>
      <c r="HM271" s="47"/>
      <c r="HN271" s="47"/>
      <c r="HO271" s="47"/>
      <c r="HP271" s="47"/>
      <c r="HQ271" s="47"/>
      <c r="HR271" s="47"/>
      <c r="HS271" s="47"/>
      <c r="HT271" s="47"/>
      <c r="HU271" s="47"/>
      <c r="HV271" s="47"/>
      <c r="HW271" s="47"/>
      <c r="HX271" s="47"/>
      <c r="HY271" s="47"/>
      <c r="HZ271" s="47"/>
      <c r="IA271" s="47"/>
      <c r="IB271" s="47"/>
      <c r="IC271" s="47"/>
      <c r="ID271" s="47"/>
      <c r="IE271" s="47"/>
      <c r="IF271" s="47"/>
      <c r="IG271" s="47"/>
      <c r="IH271" s="47"/>
      <c r="II271" s="47"/>
      <c r="IJ271" s="47"/>
      <c r="IK271" s="47"/>
      <c r="IL271" s="47"/>
      <c r="IM271" s="47"/>
      <c r="IN271" s="47"/>
      <c r="IO271" s="47"/>
      <c r="IP271" s="47"/>
      <c r="IQ271" s="47"/>
      <c r="IR271" s="47"/>
      <c r="IS271" s="47"/>
      <c r="IT271" s="47"/>
      <c r="IU271" s="47"/>
      <c r="IV271" s="47"/>
    </row>
    <row r="272" spans="1:256" ht="18">
      <c r="A272" s="51" t="s">
        <v>46</v>
      </c>
      <c r="B272" s="24">
        <v>2845.334478</v>
      </c>
      <c r="C272" s="24">
        <v>4509.61772</v>
      </c>
      <c r="D272" s="24">
        <f t="shared" si="90"/>
        <v>7354.952198000001</v>
      </c>
      <c r="E272" s="45">
        <v>0</v>
      </c>
      <c r="F272" s="39">
        <v>11005.539</v>
      </c>
      <c r="G272" s="24">
        <f aca="true" t="shared" si="91" ref="G272:G277">+E272+F272</f>
        <v>11005.539</v>
      </c>
      <c r="H272" s="72">
        <f aca="true" t="shared" si="92" ref="H272:H277">+D272+G272</f>
        <v>18360.491198000003</v>
      </c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  <c r="GX272" s="47"/>
      <c r="GY272" s="47"/>
      <c r="GZ272" s="47"/>
      <c r="HA272" s="47"/>
      <c r="HB272" s="47"/>
      <c r="HC272" s="47"/>
      <c r="HD272" s="47"/>
      <c r="HE272" s="47"/>
      <c r="HF272" s="47"/>
      <c r="HG272" s="47"/>
      <c r="HH272" s="47"/>
      <c r="HI272" s="47"/>
      <c r="HJ272" s="47"/>
      <c r="HK272" s="47"/>
      <c r="HL272" s="47"/>
      <c r="HM272" s="47"/>
      <c r="HN272" s="47"/>
      <c r="HO272" s="47"/>
      <c r="HP272" s="47"/>
      <c r="HQ272" s="47"/>
      <c r="HR272" s="47"/>
      <c r="HS272" s="47"/>
      <c r="HT272" s="47"/>
      <c r="HU272" s="47"/>
      <c r="HV272" s="47"/>
      <c r="HW272" s="47"/>
      <c r="HX272" s="47"/>
      <c r="HY272" s="47"/>
      <c r="HZ272" s="47"/>
      <c r="IA272" s="47"/>
      <c r="IB272" s="47"/>
      <c r="IC272" s="47"/>
      <c r="ID272" s="47"/>
      <c r="IE272" s="47"/>
      <c r="IF272" s="47"/>
      <c r="IG272" s="47"/>
      <c r="IH272" s="47"/>
      <c r="II272" s="47"/>
      <c r="IJ272" s="47"/>
      <c r="IK272" s="47"/>
      <c r="IL272" s="47"/>
      <c r="IM272" s="47"/>
      <c r="IN272" s="47"/>
      <c r="IO272" s="47"/>
      <c r="IP272" s="47"/>
      <c r="IQ272" s="47"/>
      <c r="IR272" s="47"/>
      <c r="IS272" s="47"/>
      <c r="IT272" s="47"/>
      <c r="IU272" s="47"/>
      <c r="IV272" s="47"/>
    </row>
    <row r="273" spans="1:256" ht="18">
      <c r="A273" s="51" t="s">
        <v>47</v>
      </c>
      <c r="B273" s="24">
        <v>10.65</v>
      </c>
      <c r="C273" s="24">
        <v>4655.597642000001</v>
      </c>
      <c r="D273" s="24">
        <f t="shared" si="90"/>
        <v>4666.247642</v>
      </c>
      <c r="E273" s="45">
        <v>0</v>
      </c>
      <c r="F273" s="39">
        <v>9317.2</v>
      </c>
      <c r="G273" s="24">
        <f t="shared" si="91"/>
        <v>9317.2</v>
      </c>
      <c r="H273" s="72">
        <f t="shared" si="92"/>
        <v>13983.447642000001</v>
      </c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  <c r="GX273" s="47"/>
      <c r="GY273" s="47"/>
      <c r="GZ273" s="47"/>
      <c r="HA273" s="47"/>
      <c r="HB273" s="47"/>
      <c r="HC273" s="47"/>
      <c r="HD273" s="47"/>
      <c r="HE273" s="47"/>
      <c r="HF273" s="47"/>
      <c r="HG273" s="47"/>
      <c r="HH273" s="47"/>
      <c r="HI273" s="47"/>
      <c r="HJ273" s="47"/>
      <c r="HK273" s="47"/>
      <c r="HL273" s="47"/>
      <c r="HM273" s="47"/>
      <c r="HN273" s="47"/>
      <c r="HO273" s="47"/>
      <c r="HP273" s="47"/>
      <c r="HQ273" s="47"/>
      <c r="HR273" s="47"/>
      <c r="HS273" s="47"/>
      <c r="HT273" s="47"/>
      <c r="HU273" s="47"/>
      <c r="HV273" s="47"/>
      <c r="HW273" s="47"/>
      <c r="HX273" s="47"/>
      <c r="HY273" s="47"/>
      <c r="HZ273" s="47"/>
      <c r="IA273" s="47"/>
      <c r="IB273" s="47"/>
      <c r="IC273" s="47"/>
      <c r="ID273" s="47"/>
      <c r="IE273" s="47"/>
      <c r="IF273" s="47"/>
      <c r="IG273" s="47"/>
      <c r="IH273" s="47"/>
      <c r="II273" s="47"/>
      <c r="IJ273" s="47"/>
      <c r="IK273" s="47"/>
      <c r="IL273" s="47"/>
      <c r="IM273" s="47"/>
      <c r="IN273" s="47"/>
      <c r="IO273" s="47"/>
      <c r="IP273" s="47"/>
      <c r="IQ273" s="47"/>
      <c r="IR273" s="47"/>
      <c r="IS273" s="47"/>
      <c r="IT273" s="47"/>
      <c r="IU273" s="47"/>
      <c r="IV273" s="47"/>
    </row>
    <row r="274" spans="1:256" ht="18">
      <c r="A274" s="51" t="s">
        <v>82</v>
      </c>
      <c r="B274" s="24">
        <v>124.32675</v>
      </c>
      <c r="C274" s="24">
        <v>3554.777233</v>
      </c>
      <c r="D274" s="24">
        <f t="shared" si="90"/>
        <v>3679.103983</v>
      </c>
      <c r="E274" s="50">
        <v>0</v>
      </c>
      <c r="F274" s="39">
        <v>8503.16</v>
      </c>
      <c r="G274" s="24">
        <f t="shared" si="91"/>
        <v>8503.16</v>
      </c>
      <c r="H274" s="72">
        <f t="shared" si="92"/>
        <v>12182.263983</v>
      </c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  <c r="GV274" s="47"/>
      <c r="GW274" s="47"/>
      <c r="GX274" s="47"/>
      <c r="GY274" s="47"/>
      <c r="GZ274" s="47"/>
      <c r="HA274" s="47"/>
      <c r="HB274" s="47"/>
      <c r="HC274" s="47"/>
      <c r="HD274" s="47"/>
      <c r="HE274" s="47"/>
      <c r="HF274" s="47"/>
      <c r="HG274" s="47"/>
      <c r="HH274" s="47"/>
      <c r="HI274" s="47"/>
      <c r="HJ274" s="47"/>
      <c r="HK274" s="47"/>
      <c r="HL274" s="47"/>
      <c r="HM274" s="47"/>
      <c r="HN274" s="47"/>
      <c r="HO274" s="47"/>
      <c r="HP274" s="47"/>
      <c r="HQ274" s="47"/>
      <c r="HR274" s="47"/>
      <c r="HS274" s="47"/>
      <c r="HT274" s="47"/>
      <c r="HU274" s="47"/>
      <c r="HV274" s="47"/>
      <c r="HW274" s="47"/>
      <c r="HX274" s="47"/>
      <c r="HY274" s="47"/>
      <c r="HZ274" s="47"/>
      <c r="IA274" s="47"/>
      <c r="IB274" s="47"/>
      <c r="IC274" s="47"/>
      <c r="ID274" s="47"/>
      <c r="IE274" s="47"/>
      <c r="IF274" s="47"/>
      <c r="IG274" s="47"/>
      <c r="IH274" s="47"/>
      <c r="II274" s="47"/>
      <c r="IJ274" s="47"/>
      <c r="IK274" s="47"/>
      <c r="IL274" s="47"/>
      <c r="IM274" s="47"/>
      <c r="IN274" s="47"/>
      <c r="IO274" s="47"/>
      <c r="IP274" s="47"/>
      <c r="IQ274" s="47"/>
      <c r="IR274" s="47"/>
      <c r="IS274" s="47"/>
      <c r="IT274" s="47"/>
      <c r="IU274" s="47"/>
      <c r="IV274" s="47"/>
    </row>
    <row r="275" spans="1:256" ht="18">
      <c r="A275" s="51" t="s">
        <v>49</v>
      </c>
      <c r="B275" s="45">
        <v>0</v>
      </c>
      <c r="C275" s="16">
        <v>3964.533298</v>
      </c>
      <c r="D275" s="24">
        <f t="shared" si="90"/>
        <v>3964.533298</v>
      </c>
      <c r="E275" s="50">
        <v>0</v>
      </c>
      <c r="F275" s="39">
        <v>16279.214773</v>
      </c>
      <c r="G275" s="24">
        <f t="shared" si="91"/>
        <v>16279.214773</v>
      </c>
      <c r="H275" s="72">
        <f t="shared" si="92"/>
        <v>20243.748070999998</v>
      </c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  <c r="GV275" s="47"/>
      <c r="GW275" s="47"/>
      <c r="GX275" s="47"/>
      <c r="GY275" s="47"/>
      <c r="GZ275" s="47"/>
      <c r="HA275" s="47"/>
      <c r="HB275" s="47"/>
      <c r="HC275" s="47"/>
      <c r="HD275" s="47"/>
      <c r="HE275" s="47"/>
      <c r="HF275" s="47"/>
      <c r="HG275" s="47"/>
      <c r="HH275" s="47"/>
      <c r="HI275" s="47"/>
      <c r="HJ275" s="47"/>
      <c r="HK275" s="47"/>
      <c r="HL275" s="47"/>
      <c r="HM275" s="47"/>
      <c r="HN275" s="47"/>
      <c r="HO275" s="47"/>
      <c r="HP275" s="47"/>
      <c r="HQ275" s="47"/>
      <c r="HR275" s="47"/>
      <c r="HS275" s="47"/>
      <c r="HT275" s="47"/>
      <c r="HU275" s="47"/>
      <c r="HV275" s="47"/>
      <c r="HW275" s="47"/>
      <c r="HX275" s="47"/>
      <c r="HY275" s="47"/>
      <c r="HZ275" s="47"/>
      <c r="IA275" s="47"/>
      <c r="IB275" s="47"/>
      <c r="IC275" s="47"/>
      <c r="ID275" s="47"/>
      <c r="IE275" s="47"/>
      <c r="IF275" s="47"/>
      <c r="IG275" s="47"/>
      <c r="IH275" s="47"/>
      <c r="II275" s="47"/>
      <c r="IJ275" s="47"/>
      <c r="IK275" s="47"/>
      <c r="IL275" s="47"/>
      <c r="IM275" s="47"/>
      <c r="IN275" s="47"/>
      <c r="IO275" s="47"/>
      <c r="IP275" s="47"/>
      <c r="IQ275" s="47"/>
      <c r="IR275" s="47"/>
      <c r="IS275" s="47"/>
      <c r="IT275" s="47"/>
      <c r="IU275" s="47"/>
      <c r="IV275" s="47"/>
    </row>
    <row r="276" spans="1:256" ht="18">
      <c r="A276" s="51" t="s">
        <v>50</v>
      </c>
      <c r="B276" s="24">
        <v>3118.756781</v>
      </c>
      <c r="C276" s="24">
        <v>3410.7869419999997</v>
      </c>
      <c r="D276" s="24">
        <f t="shared" si="90"/>
        <v>6529.543723</v>
      </c>
      <c r="E276" s="50">
        <v>0</v>
      </c>
      <c r="F276" s="39">
        <v>8264.8235</v>
      </c>
      <c r="G276" s="24">
        <f t="shared" si="91"/>
        <v>8264.8235</v>
      </c>
      <c r="H276" s="72">
        <f t="shared" si="92"/>
        <v>14794.367223000001</v>
      </c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  <c r="GV276" s="47"/>
      <c r="GW276" s="47"/>
      <c r="GX276" s="47"/>
      <c r="GY276" s="47"/>
      <c r="GZ276" s="47"/>
      <c r="HA276" s="47"/>
      <c r="HB276" s="47"/>
      <c r="HC276" s="47"/>
      <c r="HD276" s="47"/>
      <c r="HE276" s="47"/>
      <c r="HF276" s="47"/>
      <c r="HG276" s="47"/>
      <c r="HH276" s="47"/>
      <c r="HI276" s="47"/>
      <c r="HJ276" s="47"/>
      <c r="HK276" s="47"/>
      <c r="HL276" s="47"/>
      <c r="HM276" s="47"/>
      <c r="HN276" s="47"/>
      <c r="HO276" s="47"/>
      <c r="HP276" s="47"/>
      <c r="HQ276" s="47"/>
      <c r="HR276" s="47"/>
      <c r="HS276" s="47"/>
      <c r="HT276" s="47"/>
      <c r="HU276" s="47"/>
      <c r="HV276" s="47"/>
      <c r="HW276" s="47"/>
      <c r="HX276" s="47"/>
      <c r="HY276" s="47"/>
      <c r="HZ276" s="47"/>
      <c r="IA276" s="47"/>
      <c r="IB276" s="47"/>
      <c r="IC276" s="47"/>
      <c r="ID276" s="47"/>
      <c r="IE276" s="47"/>
      <c r="IF276" s="47"/>
      <c r="IG276" s="47"/>
      <c r="IH276" s="47"/>
      <c r="II276" s="47"/>
      <c r="IJ276" s="47"/>
      <c r="IK276" s="47"/>
      <c r="IL276" s="47"/>
      <c r="IM276" s="47"/>
      <c r="IN276" s="47"/>
      <c r="IO276" s="47"/>
      <c r="IP276" s="47"/>
      <c r="IQ276" s="47"/>
      <c r="IR276" s="47"/>
      <c r="IS276" s="47"/>
      <c r="IT276" s="47"/>
      <c r="IU276" s="47"/>
      <c r="IV276" s="47"/>
    </row>
    <row r="277" spans="1:256" ht="18">
      <c r="A277" s="51" t="s">
        <v>51</v>
      </c>
      <c r="B277" s="45">
        <v>0</v>
      </c>
      <c r="C277" s="16">
        <v>3620.202085</v>
      </c>
      <c r="D277" s="24">
        <f t="shared" si="90"/>
        <v>3620.202085</v>
      </c>
      <c r="E277" s="50">
        <v>0</v>
      </c>
      <c r="F277" s="39">
        <v>13024.167</v>
      </c>
      <c r="G277" s="24">
        <f t="shared" si="91"/>
        <v>13024.167</v>
      </c>
      <c r="H277" s="72">
        <f t="shared" si="92"/>
        <v>16644.369085</v>
      </c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  <c r="GX277" s="47"/>
      <c r="GY277" s="47"/>
      <c r="GZ277" s="47"/>
      <c r="HA277" s="47"/>
      <c r="HB277" s="47"/>
      <c r="HC277" s="47"/>
      <c r="HD277" s="47"/>
      <c r="HE277" s="47"/>
      <c r="HF277" s="47"/>
      <c r="HG277" s="47"/>
      <c r="HH277" s="47"/>
      <c r="HI277" s="47"/>
      <c r="HJ277" s="47"/>
      <c r="HK277" s="47"/>
      <c r="HL277" s="47"/>
      <c r="HM277" s="47"/>
      <c r="HN277" s="47"/>
      <c r="HO277" s="47"/>
      <c r="HP277" s="47"/>
      <c r="HQ277" s="47"/>
      <c r="HR277" s="47"/>
      <c r="HS277" s="47"/>
      <c r="HT277" s="47"/>
      <c r="HU277" s="47"/>
      <c r="HV277" s="47"/>
      <c r="HW277" s="47"/>
      <c r="HX277" s="47"/>
      <c r="HY277" s="47"/>
      <c r="HZ277" s="47"/>
      <c r="IA277" s="47"/>
      <c r="IB277" s="47"/>
      <c r="IC277" s="47"/>
      <c r="ID277" s="47"/>
      <c r="IE277" s="47"/>
      <c r="IF277" s="47"/>
      <c r="IG277" s="47"/>
      <c r="IH277" s="47"/>
      <c r="II277" s="47"/>
      <c r="IJ277" s="47"/>
      <c r="IK277" s="47"/>
      <c r="IL277" s="47"/>
      <c r="IM277" s="47"/>
      <c r="IN277" s="47"/>
      <c r="IO277" s="47"/>
      <c r="IP277" s="47"/>
      <c r="IQ277" s="47"/>
      <c r="IR277" s="47"/>
      <c r="IS277" s="47"/>
      <c r="IT277" s="47"/>
      <c r="IU277" s="47"/>
      <c r="IV277" s="47"/>
    </row>
    <row r="278" spans="1:256" ht="18">
      <c r="A278" s="51"/>
      <c r="B278" s="45"/>
      <c r="C278" s="16"/>
      <c r="D278" s="24"/>
      <c r="E278" s="50"/>
      <c r="F278" s="39"/>
      <c r="G278" s="24"/>
      <c r="H278" s="72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  <c r="GX278" s="47"/>
      <c r="GY278" s="47"/>
      <c r="GZ278" s="47"/>
      <c r="HA278" s="47"/>
      <c r="HB278" s="47"/>
      <c r="HC278" s="47"/>
      <c r="HD278" s="47"/>
      <c r="HE278" s="47"/>
      <c r="HF278" s="47"/>
      <c r="HG278" s="47"/>
      <c r="HH278" s="47"/>
      <c r="HI278" s="47"/>
      <c r="HJ278" s="47"/>
      <c r="HK278" s="47"/>
      <c r="HL278" s="47"/>
      <c r="HM278" s="47"/>
      <c r="HN278" s="47"/>
      <c r="HO278" s="47"/>
      <c r="HP278" s="47"/>
      <c r="HQ278" s="47"/>
      <c r="HR278" s="47"/>
      <c r="HS278" s="47"/>
      <c r="HT278" s="47"/>
      <c r="HU278" s="47"/>
      <c r="HV278" s="47"/>
      <c r="HW278" s="47"/>
      <c r="HX278" s="47"/>
      <c r="HY278" s="47"/>
      <c r="HZ278" s="47"/>
      <c r="IA278" s="47"/>
      <c r="IB278" s="47"/>
      <c r="IC278" s="47"/>
      <c r="ID278" s="47"/>
      <c r="IE278" s="47"/>
      <c r="IF278" s="47"/>
      <c r="IG278" s="47"/>
      <c r="IH278" s="47"/>
      <c r="II278" s="47"/>
      <c r="IJ278" s="47"/>
      <c r="IK278" s="47"/>
      <c r="IL278" s="47"/>
      <c r="IM278" s="47"/>
      <c r="IN278" s="47"/>
      <c r="IO278" s="47"/>
      <c r="IP278" s="47"/>
      <c r="IQ278" s="47"/>
      <c r="IR278" s="47"/>
      <c r="IS278" s="47"/>
      <c r="IT278" s="47"/>
      <c r="IU278" s="47"/>
      <c r="IV278" s="47"/>
    </row>
    <row r="279" spans="1:256" ht="18">
      <c r="A279" s="51" t="s">
        <v>96</v>
      </c>
      <c r="B279" s="24">
        <v>3411.266891</v>
      </c>
      <c r="C279" s="24">
        <v>4687.898267</v>
      </c>
      <c r="D279" s="24">
        <f t="shared" si="90"/>
        <v>8099.165158</v>
      </c>
      <c r="E279" s="50">
        <v>0</v>
      </c>
      <c r="F279" s="39">
        <v>9475.431837</v>
      </c>
      <c r="G279" s="24">
        <f aca="true" t="shared" si="93" ref="G279:G285">+E279+F279</f>
        <v>9475.431837</v>
      </c>
      <c r="H279" s="72">
        <f aca="true" t="shared" si="94" ref="H279:H285">+D279+G279</f>
        <v>17574.596995</v>
      </c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  <c r="GX279" s="47"/>
      <c r="GY279" s="47"/>
      <c r="GZ279" s="47"/>
      <c r="HA279" s="47"/>
      <c r="HB279" s="47"/>
      <c r="HC279" s="47"/>
      <c r="HD279" s="47"/>
      <c r="HE279" s="47"/>
      <c r="HF279" s="47"/>
      <c r="HG279" s="47"/>
      <c r="HH279" s="47"/>
      <c r="HI279" s="47"/>
      <c r="HJ279" s="47"/>
      <c r="HK279" s="47"/>
      <c r="HL279" s="47"/>
      <c r="HM279" s="47"/>
      <c r="HN279" s="47"/>
      <c r="HO279" s="47"/>
      <c r="HP279" s="47"/>
      <c r="HQ279" s="47"/>
      <c r="HR279" s="47"/>
      <c r="HS279" s="47"/>
      <c r="HT279" s="47"/>
      <c r="HU279" s="47"/>
      <c r="HV279" s="47"/>
      <c r="HW279" s="47"/>
      <c r="HX279" s="47"/>
      <c r="HY279" s="47"/>
      <c r="HZ279" s="47"/>
      <c r="IA279" s="47"/>
      <c r="IB279" s="47"/>
      <c r="IC279" s="47"/>
      <c r="ID279" s="47"/>
      <c r="IE279" s="47"/>
      <c r="IF279" s="47"/>
      <c r="IG279" s="47"/>
      <c r="IH279" s="47"/>
      <c r="II279" s="47"/>
      <c r="IJ279" s="47"/>
      <c r="IK279" s="47"/>
      <c r="IL279" s="47"/>
      <c r="IM279" s="47"/>
      <c r="IN279" s="47"/>
      <c r="IO279" s="47"/>
      <c r="IP279" s="47"/>
      <c r="IQ279" s="47"/>
      <c r="IR279" s="47"/>
      <c r="IS279" s="47"/>
      <c r="IT279" s="47"/>
      <c r="IU279" s="47"/>
      <c r="IV279" s="47"/>
    </row>
    <row r="280" spans="1:256" ht="18">
      <c r="A280" s="51" t="s">
        <v>22</v>
      </c>
      <c r="B280" s="24">
        <v>20.8784</v>
      </c>
      <c r="C280" s="24">
        <v>3430.94521</v>
      </c>
      <c r="D280" s="24">
        <f aca="true" t="shared" si="95" ref="D280:D285">+B280+C280</f>
        <v>3451.82361</v>
      </c>
      <c r="E280" s="50">
        <v>0</v>
      </c>
      <c r="F280" s="39">
        <v>24358.3</v>
      </c>
      <c r="G280" s="24">
        <f t="shared" si="93"/>
        <v>24358.3</v>
      </c>
      <c r="H280" s="72">
        <f t="shared" si="94"/>
        <v>27810.12361</v>
      </c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  <c r="HA280" s="47"/>
      <c r="HB280" s="47"/>
      <c r="HC280" s="47"/>
      <c r="HD280" s="47"/>
      <c r="HE280" s="47"/>
      <c r="HF280" s="47"/>
      <c r="HG280" s="47"/>
      <c r="HH280" s="47"/>
      <c r="HI280" s="47"/>
      <c r="HJ280" s="47"/>
      <c r="HK280" s="47"/>
      <c r="HL280" s="47"/>
      <c r="HM280" s="47"/>
      <c r="HN280" s="47"/>
      <c r="HO280" s="47"/>
      <c r="HP280" s="47"/>
      <c r="HQ280" s="47"/>
      <c r="HR280" s="47"/>
      <c r="HS280" s="47"/>
      <c r="HT280" s="47"/>
      <c r="HU280" s="47"/>
      <c r="HV280" s="47"/>
      <c r="HW280" s="47"/>
      <c r="HX280" s="47"/>
      <c r="HY280" s="47"/>
      <c r="HZ280" s="47"/>
      <c r="IA280" s="47"/>
      <c r="IB280" s="47"/>
      <c r="IC280" s="47"/>
      <c r="ID280" s="47"/>
      <c r="IE280" s="47"/>
      <c r="IF280" s="47"/>
      <c r="IG280" s="47"/>
      <c r="IH280" s="47"/>
      <c r="II280" s="47"/>
      <c r="IJ280" s="47"/>
      <c r="IK280" s="47"/>
      <c r="IL280" s="47"/>
      <c r="IM280" s="47"/>
      <c r="IN280" s="47"/>
      <c r="IO280" s="47"/>
      <c r="IP280" s="47"/>
      <c r="IQ280" s="47"/>
      <c r="IR280" s="47"/>
      <c r="IS280" s="47"/>
      <c r="IT280" s="47"/>
      <c r="IU280" s="47"/>
      <c r="IV280" s="47"/>
    </row>
    <row r="281" spans="1:256" ht="18">
      <c r="A281" s="51" t="s">
        <v>23</v>
      </c>
      <c r="B281" s="24">
        <v>750.966627</v>
      </c>
      <c r="C281" s="24">
        <v>4249.179527</v>
      </c>
      <c r="D281" s="24">
        <f t="shared" si="95"/>
        <v>5000.146154</v>
      </c>
      <c r="E281" s="50">
        <v>0</v>
      </c>
      <c r="F281" s="39">
        <v>18147.3</v>
      </c>
      <c r="G281" s="24">
        <f t="shared" si="93"/>
        <v>18147.3</v>
      </c>
      <c r="H281" s="72">
        <f t="shared" si="94"/>
        <v>23147.446153999997</v>
      </c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  <c r="HG281" s="47"/>
      <c r="HH281" s="47"/>
      <c r="HI281" s="47"/>
      <c r="HJ281" s="47"/>
      <c r="HK281" s="47"/>
      <c r="HL281" s="47"/>
      <c r="HM281" s="47"/>
      <c r="HN281" s="47"/>
      <c r="HO281" s="47"/>
      <c r="HP281" s="47"/>
      <c r="HQ281" s="47"/>
      <c r="HR281" s="47"/>
      <c r="HS281" s="47"/>
      <c r="HT281" s="47"/>
      <c r="HU281" s="47"/>
      <c r="HV281" s="47"/>
      <c r="HW281" s="47"/>
      <c r="HX281" s="47"/>
      <c r="HY281" s="47"/>
      <c r="HZ281" s="47"/>
      <c r="IA281" s="47"/>
      <c r="IB281" s="47"/>
      <c r="IC281" s="47"/>
      <c r="ID281" s="47"/>
      <c r="IE281" s="47"/>
      <c r="IF281" s="47"/>
      <c r="IG281" s="47"/>
      <c r="IH281" s="47"/>
      <c r="II281" s="47"/>
      <c r="IJ281" s="47"/>
      <c r="IK281" s="47"/>
      <c r="IL281" s="47"/>
      <c r="IM281" s="47"/>
      <c r="IN281" s="47"/>
      <c r="IO281" s="47"/>
      <c r="IP281" s="47"/>
      <c r="IQ281" s="47"/>
      <c r="IR281" s="47"/>
      <c r="IS281" s="47"/>
      <c r="IT281" s="47"/>
      <c r="IU281" s="47"/>
      <c r="IV281" s="47"/>
    </row>
    <row r="282" spans="1:256" ht="18">
      <c r="A282" s="51" t="s">
        <v>24</v>
      </c>
      <c r="B282" s="24">
        <v>589.796055</v>
      </c>
      <c r="C282" s="24">
        <v>6161.579449</v>
      </c>
      <c r="D282" s="24">
        <f t="shared" si="95"/>
        <v>6751.375504</v>
      </c>
      <c r="E282" s="50">
        <v>0</v>
      </c>
      <c r="F282" s="39">
        <v>17173.758</v>
      </c>
      <c r="G282" s="24">
        <f t="shared" si="93"/>
        <v>17173.758</v>
      </c>
      <c r="H282" s="72">
        <f t="shared" si="94"/>
        <v>23925.133504</v>
      </c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  <c r="HA282" s="47"/>
      <c r="HB282" s="47"/>
      <c r="HC282" s="47"/>
      <c r="HD282" s="47"/>
      <c r="HE282" s="47"/>
      <c r="HF282" s="47"/>
      <c r="HG282" s="47"/>
      <c r="HH282" s="47"/>
      <c r="HI282" s="47"/>
      <c r="HJ282" s="47"/>
      <c r="HK282" s="47"/>
      <c r="HL282" s="47"/>
      <c r="HM282" s="47"/>
      <c r="HN282" s="47"/>
      <c r="HO282" s="47"/>
      <c r="HP282" s="47"/>
      <c r="HQ282" s="47"/>
      <c r="HR282" s="47"/>
      <c r="HS282" s="47"/>
      <c r="HT282" s="47"/>
      <c r="HU282" s="47"/>
      <c r="HV282" s="47"/>
      <c r="HW282" s="47"/>
      <c r="HX282" s="47"/>
      <c r="HY282" s="47"/>
      <c r="HZ282" s="47"/>
      <c r="IA282" s="47"/>
      <c r="IB282" s="47"/>
      <c r="IC282" s="47"/>
      <c r="ID282" s="47"/>
      <c r="IE282" s="47"/>
      <c r="IF282" s="47"/>
      <c r="IG282" s="47"/>
      <c r="IH282" s="47"/>
      <c r="II282" s="47"/>
      <c r="IJ282" s="47"/>
      <c r="IK282" s="47"/>
      <c r="IL282" s="47"/>
      <c r="IM282" s="47"/>
      <c r="IN282" s="47"/>
      <c r="IO282" s="47"/>
      <c r="IP282" s="47"/>
      <c r="IQ282" s="47"/>
      <c r="IR282" s="47"/>
      <c r="IS282" s="47"/>
      <c r="IT282" s="47"/>
      <c r="IU282" s="47"/>
      <c r="IV282" s="47"/>
    </row>
    <row r="283" spans="1:256" ht="18">
      <c r="A283" s="51" t="s">
        <v>34</v>
      </c>
      <c r="B283" s="24">
        <v>81.297945</v>
      </c>
      <c r="C283" s="24">
        <v>5254.457171999999</v>
      </c>
      <c r="D283" s="24">
        <f t="shared" si="95"/>
        <v>5335.755117</v>
      </c>
      <c r="E283" s="50">
        <v>0</v>
      </c>
      <c r="F283" s="39">
        <v>19297.1</v>
      </c>
      <c r="G283" s="24">
        <f t="shared" si="93"/>
        <v>19297.1</v>
      </c>
      <c r="H283" s="72">
        <f t="shared" si="94"/>
        <v>24632.855117</v>
      </c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  <c r="GV283" s="47"/>
      <c r="GW283" s="47"/>
      <c r="GX283" s="47"/>
      <c r="GY283" s="47"/>
      <c r="GZ283" s="47"/>
      <c r="HA283" s="47"/>
      <c r="HB283" s="47"/>
      <c r="HC283" s="47"/>
      <c r="HD283" s="47"/>
      <c r="HE283" s="47"/>
      <c r="HF283" s="47"/>
      <c r="HG283" s="47"/>
      <c r="HH283" s="47"/>
      <c r="HI283" s="47"/>
      <c r="HJ283" s="47"/>
      <c r="HK283" s="47"/>
      <c r="HL283" s="47"/>
      <c r="HM283" s="47"/>
      <c r="HN283" s="47"/>
      <c r="HO283" s="47"/>
      <c r="HP283" s="47"/>
      <c r="HQ283" s="47"/>
      <c r="HR283" s="47"/>
      <c r="HS283" s="47"/>
      <c r="HT283" s="47"/>
      <c r="HU283" s="47"/>
      <c r="HV283" s="47"/>
      <c r="HW283" s="47"/>
      <c r="HX283" s="47"/>
      <c r="HY283" s="47"/>
      <c r="HZ283" s="47"/>
      <c r="IA283" s="47"/>
      <c r="IB283" s="47"/>
      <c r="IC283" s="47"/>
      <c r="ID283" s="47"/>
      <c r="IE283" s="47"/>
      <c r="IF283" s="47"/>
      <c r="IG283" s="47"/>
      <c r="IH283" s="47"/>
      <c r="II283" s="47"/>
      <c r="IJ283" s="47"/>
      <c r="IK283" s="47"/>
      <c r="IL283" s="47"/>
      <c r="IM283" s="47"/>
      <c r="IN283" s="47"/>
      <c r="IO283" s="47"/>
      <c r="IP283" s="47"/>
      <c r="IQ283" s="47"/>
      <c r="IR283" s="47"/>
      <c r="IS283" s="47"/>
      <c r="IT283" s="47"/>
      <c r="IU283" s="47"/>
      <c r="IV283" s="47"/>
    </row>
    <row r="284" spans="1:256" ht="18">
      <c r="A284" s="51" t="s">
        <v>55</v>
      </c>
      <c r="B284" s="24">
        <v>2843.491567</v>
      </c>
      <c r="C284" s="24">
        <v>3565.7224509999996</v>
      </c>
      <c r="D284" s="24">
        <f t="shared" si="95"/>
        <v>6409.214018</v>
      </c>
      <c r="E284" s="50">
        <v>0</v>
      </c>
      <c r="F284" s="39">
        <v>31153.202784</v>
      </c>
      <c r="G284" s="24">
        <f t="shared" si="93"/>
        <v>31153.202784</v>
      </c>
      <c r="H284" s="72">
        <f t="shared" si="94"/>
        <v>37562.416802</v>
      </c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  <c r="GV284" s="47"/>
      <c r="GW284" s="47"/>
      <c r="GX284" s="47"/>
      <c r="GY284" s="47"/>
      <c r="GZ284" s="47"/>
      <c r="HA284" s="47"/>
      <c r="HB284" s="47"/>
      <c r="HC284" s="47"/>
      <c r="HD284" s="47"/>
      <c r="HE284" s="47"/>
      <c r="HF284" s="47"/>
      <c r="HG284" s="47"/>
      <c r="HH284" s="47"/>
      <c r="HI284" s="47"/>
      <c r="HJ284" s="47"/>
      <c r="HK284" s="47"/>
      <c r="HL284" s="47"/>
      <c r="HM284" s="47"/>
      <c r="HN284" s="47"/>
      <c r="HO284" s="47"/>
      <c r="HP284" s="47"/>
      <c r="HQ284" s="47"/>
      <c r="HR284" s="47"/>
      <c r="HS284" s="47"/>
      <c r="HT284" s="47"/>
      <c r="HU284" s="47"/>
      <c r="HV284" s="47"/>
      <c r="HW284" s="47"/>
      <c r="HX284" s="47"/>
      <c r="HY284" s="47"/>
      <c r="HZ284" s="47"/>
      <c r="IA284" s="47"/>
      <c r="IB284" s="47"/>
      <c r="IC284" s="47"/>
      <c r="ID284" s="47"/>
      <c r="IE284" s="47"/>
      <c r="IF284" s="47"/>
      <c r="IG284" s="47"/>
      <c r="IH284" s="47"/>
      <c r="II284" s="47"/>
      <c r="IJ284" s="47"/>
      <c r="IK284" s="47"/>
      <c r="IL284" s="47"/>
      <c r="IM284" s="47"/>
      <c r="IN284" s="47"/>
      <c r="IO284" s="47"/>
      <c r="IP284" s="47"/>
      <c r="IQ284" s="47"/>
      <c r="IR284" s="47"/>
      <c r="IS284" s="47"/>
      <c r="IT284" s="47"/>
      <c r="IU284" s="47"/>
      <c r="IV284" s="47"/>
    </row>
    <row r="285" spans="1:256" ht="18">
      <c r="A285" s="51" t="s">
        <v>32</v>
      </c>
      <c r="B285" s="24">
        <v>337.766729</v>
      </c>
      <c r="C285" s="24">
        <v>2807.202964</v>
      </c>
      <c r="D285" s="24">
        <f t="shared" si="95"/>
        <v>3144.969693</v>
      </c>
      <c r="E285" s="50">
        <v>0</v>
      </c>
      <c r="F285" s="39">
        <v>11601.3</v>
      </c>
      <c r="G285" s="24">
        <f t="shared" si="93"/>
        <v>11601.3</v>
      </c>
      <c r="H285" s="72">
        <f t="shared" si="94"/>
        <v>14746.269692999998</v>
      </c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7"/>
      <c r="GF285" s="47"/>
      <c r="GG285" s="47"/>
      <c r="GH285" s="47"/>
      <c r="GI285" s="47"/>
      <c r="GJ285" s="47"/>
      <c r="GK285" s="47"/>
      <c r="GL285" s="47"/>
      <c r="GM285" s="47"/>
      <c r="GN285" s="47"/>
      <c r="GO285" s="47"/>
      <c r="GP285" s="47"/>
      <c r="GQ285" s="47"/>
      <c r="GR285" s="47"/>
      <c r="GS285" s="47"/>
      <c r="GT285" s="47"/>
      <c r="GU285" s="47"/>
      <c r="GV285" s="47"/>
      <c r="GW285" s="47"/>
      <c r="GX285" s="47"/>
      <c r="GY285" s="47"/>
      <c r="GZ285" s="47"/>
      <c r="HA285" s="47"/>
      <c r="HB285" s="47"/>
      <c r="HC285" s="47"/>
      <c r="HD285" s="47"/>
      <c r="HE285" s="47"/>
      <c r="HF285" s="47"/>
      <c r="HG285" s="47"/>
      <c r="HH285" s="47"/>
      <c r="HI285" s="47"/>
      <c r="HJ285" s="47"/>
      <c r="HK285" s="47"/>
      <c r="HL285" s="47"/>
      <c r="HM285" s="47"/>
      <c r="HN285" s="47"/>
      <c r="HO285" s="47"/>
      <c r="HP285" s="47"/>
      <c r="HQ285" s="47"/>
      <c r="HR285" s="47"/>
      <c r="HS285" s="47"/>
      <c r="HT285" s="47"/>
      <c r="HU285" s="47"/>
      <c r="HV285" s="47"/>
      <c r="HW285" s="47"/>
      <c r="HX285" s="47"/>
      <c r="HY285" s="47"/>
      <c r="HZ285" s="47"/>
      <c r="IA285" s="47"/>
      <c r="IB285" s="47"/>
      <c r="IC285" s="47"/>
      <c r="ID285" s="47"/>
      <c r="IE285" s="47"/>
      <c r="IF285" s="47"/>
      <c r="IG285" s="47"/>
      <c r="IH285" s="47"/>
      <c r="II285" s="47"/>
      <c r="IJ285" s="47"/>
      <c r="IK285" s="47"/>
      <c r="IL285" s="47"/>
      <c r="IM285" s="47"/>
      <c r="IN285" s="47"/>
      <c r="IO285" s="47"/>
      <c r="IP285" s="47"/>
      <c r="IQ285" s="47"/>
      <c r="IR285" s="47"/>
      <c r="IS285" s="47"/>
      <c r="IT285" s="47"/>
      <c r="IU285" s="47"/>
      <c r="IV285" s="47"/>
    </row>
    <row r="286" spans="1:256" ht="18">
      <c r="A286" s="51"/>
      <c r="B286" s="24"/>
      <c r="C286" s="24"/>
      <c r="D286" s="24"/>
      <c r="E286" s="45"/>
      <c r="F286" s="40"/>
      <c r="G286" s="24"/>
      <c r="H286" s="72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7"/>
      <c r="GF286" s="47"/>
      <c r="GG286" s="47"/>
      <c r="GH286" s="47"/>
      <c r="GI286" s="47"/>
      <c r="GJ286" s="47"/>
      <c r="GK286" s="47"/>
      <c r="GL286" s="47"/>
      <c r="GM286" s="47"/>
      <c r="GN286" s="47"/>
      <c r="GO286" s="47"/>
      <c r="GP286" s="47"/>
      <c r="GQ286" s="47"/>
      <c r="GR286" s="47"/>
      <c r="GS286" s="47"/>
      <c r="GT286" s="47"/>
      <c r="GU286" s="47"/>
      <c r="GV286" s="47"/>
      <c r="GW286" s="47"/>
      <c r="GX286" s="47"/>
      <c r="GY286" s="47"/>
      <c r="GZ286" s="47"/>
      <c r="HA286" s="47"/>
      <c r="HB286" s="47"/>
      <c r="HC286" s="47"/>
      <c r="HD286" s="47"/>
      <c r="HE286" s="47"/>
      <c r="HF286" s="47"/>
      <c r="HG286" s="47"/>
      <c r="HH286" s="47"/>
      <c r="HI286" s="47"/>
      <c r="HJ286" s="47"/>
      <c r="HK286" s="47"/>
      <c r="HL286" s="47"/>
      <c r="HM286" s="47"/>
      <c r="HN286" s="47"/>
      <c r="HO286" s="47"/>
      <c r="HP286" s="47"/>
      <c r="HQ286" s="47"/>
      <c r="HR286" s="47"/>
      <c r="HS286" s="47"/>
      <c r="HT286" s="47"/>
      <c r="HU286" s="47"/>
      <c r="HV286" s="47"/>
      <c r="HW286" s="47"/>
      <c r="HX286" s="47"/>
      <c r="HY286" s="47"/>
      <c r="HZ286" s="47"/>
      <c r="IA286" s="47"/>
      <c r="IB286" s="47"/>
      <c r="IC286" s="47"/>
      <c r="ID286" s="47"/>
      <c r="IE286" s="47"/>
      <c r="IF286" s="47"/>
      <c r="IG286" s="47"/>
      <c r="IH286" s="47"/>
      <c r="II286" s="47"/>
      <c r="IJ286" s="47"/>
      <c r="IK286" s="47"/>
      <c r="IL286" s="47"/>
      <c r="IM286" s="47"/>
      <c r="IN286" s="47"/>
      <c r="IO286" s="47"/>
      <c r="IP286" s="47"/>
      <c r="IQ286" s="47"/>
      <c r="IR286" s="47"/>
      <c r="IS286" s="47"/>
      <c r="IT286" s="47"/>
      <c r="IU286" s="47"/>
      <c r="IV286" s="47"/>
    </row>
    <row r="287" spans="1:9" ht="15.75">
      <c r="A287" s="74" t="s">
        <v>102</v>
      </c>
      <c r="B287" s="34"/>
      <c r="C287" s="34"/>
      <c r="D287" s="35"/>
      <c r="E287" s="35"/>
      <c r="F287" s="25"/>
      <c r="G287" s="35"/>
      <c r="H287" s="75"/>
      <c r="I287" s="25"/>
    </row>
    <row r="288" spans="1:10" ht="16.5" thickBot="1">
      <c r="A288" s="76"/>
      <c r="B288" s="77"/>
      <c r="C288" s="77"/>
      <c r="D288" s="77"/>
      <c r="E288" s="77"/>
      <c r="F288" s="77"/>
      <c r="G288" s="77"/>
      <c r="H288" s="78"/>
      <c r="I288" s="6"/>
      <c r="J288" s="6"/>
    </row>
    <row r="289" spans="1:10" ht="15.75">
      <c r="A289" s="26"/>
      <c r="B289" s="27"/>
      <c r="C289" s="6"/>
      <c r="D289" s="6"/>
      <c r="E289" s="6"/>
      <c r="F289" s="6"/>
      <c r="G289" s="6"/>
      <c r="H289" s="6"/>
      <c r="I289" s="6"/>
      <c r="J289" s="6"/>
    </row>
    <row r="290" spans="1:10" ht="15.75">
      <c r="A290" s="26"/>
      <c r="B290" s="27"/>
      <c r="C290" s="27"/>
      <c r="D290" s="27"/>
      <c r="E290" s="28"/>
      <c r="F290" s="27"/>
      <c r="G290" s="27"/>
      <c r="H290" s="27"/>
      <c r="I290" s="6"/>
      <c r="J290" s="6"/>
    </row>
    <row r="291" spans="1:2" ht="15.75">
      <c r="A291" s="29"/>
      <c r="B291" s="30"/>
    </row>
    <row r="292" spans="1:2" ht="15.75">
      <c r="A292" s="29"/>
      <c r="B292" s="30"/>
    </row>
    <row r="293" spans="1:2" ht="15.75">
      <c r="A293" s="29"/>
      <c r="B293" s="30"/>
    </row>
    <row r="294" spans="1:2" ht="15.75">
      <c r="A294" s="29"/>
      <c r="B294" s="30"/>
    </row>
    <row r="295" spans="1:2" ht="15.75">
      <c r="A295" s="29"/>
      <c r="B295" s="30"/>
    </row>
    <row r="296" spans="1:2" ht="15.75">
      <c r="A296" s="31"/>
      <c r="B296" s="30"/>
    </row>
    <row r="297" spans="1:2" ht="15.75">
      <c r="A297" s="29"/>
      <c r="B297" s="30"/>
    </row>
    <row r="298" spans="1:2" ht="15.75">
      <c r="A298" s="29"/>
      <c r="B298" s="30"/>
    </row>
    <row r="299" spans="1:2" ht="15.75">
      <c r="A299" s="29"/>
      <c r="B299" s="30"/>
    </row>
    <row r="300" spans="1:2" ht="15.75">
      <c r="A300" s="29"/>
      <c r="B300" s="30"/>
    </row>
    <row r="301" spans="1:5" ht="15.75">
      <c r="A301" s="29"/>
      <c r="B301" s="30"/>
      <c r="E301" s="32"/>
    </row>
    <row r="302" spans="1:2" ht="15.75">
      <c r="A302" s="29"/>
      <c r="B302" s="30"/>
    </row>
    <row r="303" spans="1:2" ht="15.75">
      <c r="A303" s="29"/>
      <c r="B303" s="30"/>
    </row>
    <row r="304" spans="1:2" ht="15.75">
      <c r="A304" s="29"/>
      <c r="B304" s="30"/>
    </row>
    <row r="305" spans="1:2" ht="15.75">
      <c r="A305" s="29"/>
      <c r="B305" s="30"/>
    </row>
    <row r="306" spans="1:2" ht="15.75">
      <c r="A306" s="29"/>
      <c r="B306" s="30"/>
    </row>
    <row r="307" spans="1:2" ht="15.75">
      <c r="A307" s="29"/>
      <c r="B307" s="30"/>
    </row>
    <row r="308" spans="1:2" ht="15.75">
      <c r="A308" s="29"/>
      <c r="B308" s="30"/>
    </row>
    <row r="309" spans="1:2" ht="15.75">
      <c r="A309" s="29"/>
      <c r="B309" s="30"/>
    </row>
    <row r="310" spans="1:2" ht="15.75">
      <c r="A310" s="29"/>
      <c r="B310" s="30"/>
    </row>
    <row r="311" spans="1:2" ht="15.75">
      <c r="A311" s="29"/>
      <c r="B311" s="30"/>
    </row>
    <row r="312" spans="1:2" ht="15.75">
      <c r="A312" s="29"/>
      <c r="B312" s="30"/>
    </row>
    <row r="313" spans="1:2" ht="15.75">
      <c r="A313" s="29"/>
      <c r="B313" s="30"/>
    </row>
    <row r="314" spans="1:2" ht="15.75">
      <c r="A314" s="29"/>
      <c r="B314" s="30"/>
    </row>
    <row r="315" spans="1:2" ht="15.75">
      <c r="A315" s="29"/>
      <c r="B315" s="30"/>
    </row>
    <row r="316" spans="1:2" ht="15.75">
      <c r="A316" s="29"/>
      <c r="B316" s="30"/>
    </row>
    <row r="317" spans="1:2" ht="15.75">
      <c r="A317" s="29"/>
      <c r="B317" s="30"/>
    </row>
    <row r="318" spans="1:2" ht="15.75">
      <c r="A318" s="29"/>
      <c r="B318" s="30"/>
    </row>
    <row r="319" spans="1:2" ht="15.75">
      <c r="A319" s="29"/>
      <c r="B319" s="30"/>
    </row>
    <row r="320" spans="1:2" ht="15.75">
      <c r="A320" s="29"/>
      <c r="B320" s="30"/>
    </row>
    <row r="321" spans="1:2" ht="15.75">
      <c r="A321" s="29"/>
      <c r="B321" s="30"/>
    </row>
    <row r="322" spans="1:2" ht="15.75">
      <c r="A322" s="29"/>
      <c r="B322" s="30"/>
    </row>
    <row r="323" spans="1:2" ht="15.75">
      <c r="A323" s="29"/>
      <c r="B323" s="30"/>
    </row>
    <row r="324" spans="1:2" ht="15.75">
      <c r="A324" s="29"/>
      <c r="B324" s="30"/>
    </row>
    <row r="325" spans="1:2" ht="15.75">
      <c r="A325" s="29"/>
      <c r="B325" s="30"/>
    </row>
    <row r="326" spans="1:2" ht="15.75">
      <c r="A326" s="29"/>
      <c r="B326" s="30"/>
    </row>
    <row r="327" spans="1:2" ht="15.75">
      <c r="A327" s="29"/>
      <c r="B327" s="30"/>
    </row>
    <row r="328" spans="1:2" ht="15.75">
      <c r="A328" s="29"/>
      <c r="B328" s="30"/>
    </row>
    <row r="329" spans="1:2" ht="15.75">
      <c r="A329" s="29"/>
      <c r="B329" s="30"/>
    </row>
    <row r="330" spans="1:2" ht="15.75">
      <c r="A330" s="29"/>
      <c r="B330" s="30"/>
    </row>
    <row r="331" spans="1:2" ht="15.75">
      <c r="A331" s="31"/>
      <c r="B331" s="30"/>
    </row>
    <row r="332" spans="1:2" ht="15.75">
      <c r="A332" s="31"/>
      <c r="B332" s="30"/>
    </row>
    <row r="333" ht="15.75">
      <c r="B333" s="30"/>
    </row>
    <row r="334" ht="15.75">
      <c r="B334" s="30"/>
    </row>
  </sheetData>
  <sheetProtection/>
  <mergeCells count="5">
    <mergeCell ref="A3:H3"/>
    <mergeCell ref="A4:H4"/>
    <mergeCell ref="E12:F12"/>
    <mergeCell ref="B8:H8"/>
    <mergeCell ref="B9:H9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2018-09-26T09:21:52Z</cp:lastPrinted>
  <dcterms:created xsi:type="dcterms:W3CDTF">2000-08-01T08:05:07Z</dcterms:created>
  <dcterms:modified xsi:type="dcterms:W3CDTF">2018-09-26T15:05:49Z</dcterms:modified>
  <cp:category/>
  <cp:version/>
  <cp:contentType/>
  <cp:contentStatus/>
</cp:coreProperties>
</file>