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Tableau III.1_2" sheetId="1" r:id="rId1"/>
  </sheets>
  <definedNames>
    <definedName name="_xlnm.Print_Area" localSheetId="0">'Tableau III.1_2'!$A$2:$H$368</definedName>
    <definedName name="Zone_impres_MI">'Tableau III.1_2'!$A$21:$A$247</definedName>
  </definedNames>
  <calcPr fullCalcOnLoad="1"/>
</workbook>
</file>

<file path=xl/sharedStrings.xml><?xml version="1.0" encoding="utf-8"?>
<sst xmlns="http://schemas.openxmlformats.org/spreadsheetml/2006/main" count="350" uniqueCount="173">
  <si>
    <t xml:space="preserve">         TOTAL</t>
  </si>
  <si>
    <t xml:space="preserve">         Total</t>
  </si>
  <si>
    <t>-</t>
  </si>
  <si>
    <t>1998</t>
  </si>
  <si>
    <t>1999</t>
  </si>
  <si>
    <t xml:space="preserve">            Dons</t>
  </si>
  <si>
    <t>Période</t>
  </si>
  <si>
    <t xml:space="preserve">                   III.1.2</t>
  </si>
  <si>
    <t xml:space="preserve">              courants</t>
  </si>
  <si>
    <t xml:space="preserve">          en capital</t>
  </si>
  <si>
    <t xml:space="preserve">          Février </t>
  </si>
  <si>
    <t xml:space="preserve">          Mai</t>
  </si>
  <si>
    <t xml:space="preserve">     Recettes non fiscales</t>
  </si>
  <si>
    <t xml:space="preserve">             III.1</t>
  </si>
  <si>
    <t xml:space="preserve">     Dividendes</t>
  </si>
  <si>
    <t xml:space="preserve">         recettes</t>
  </si>
  <si>
    <t xml:space="preserve">       Autres</t>
  </si>
  <si>
    <t xml:space="preserve">2005 Janvier </t>
  </si>
  <si>
    <t xml:space="preserve">2006 Janvier </t>
  </si>
  <si>
    <t>(en millions de BIF)</t>
  </si>
  <si>
    <t xml:space="preserve">2007 Janvier </t>
  </si>
  <si>
    <t>Dons</t>
  </si>
  <si>
    <t xml:space="preserve">         Février </t>
  </si>
  <si>
    <t xml:space="preserve">         Mars</t>
  </si>
  <si>
    <t xml:space="preserve">         Avril</t>
  </si>
  <si>
    <t xml:space="preserve">2009 Janvier </t>
  </si>
  <si>
    <t>2008 Janvier</t>
  </si>
  <si>
    <t xml:space="preserve">               RECETTES ET DONS</t>
  </si>
  <si>
    <t xml:space="preserve">                 (en millions de BIF)</t>
  </si>
  <si>
    <t xml:space="preserve">   RECETTES NON FISCALES ET DONS</t>
  </si>
  <si>
    <t xml:space="preserve">2010 Janvier </t>
  </si>
  <si>
    <t xml:space="preserve">2011 Janvier </t>
  </si>
  <si>
    <t xml:space="preserve">         Juillet</t>
  </si>
  <si>
    <t>2012 Janvier</t>
  </si>
  <si>
    <t xml:space="preserve">         Mai</t>
  </si>
  <si>
    <t xml:space="preserve">2011 1er Trim. </t>
  </si>
  <si>
    <t>2012 1er Trim.</t>
  </si>
  <si>
    <t xml:space="preserve">         3ème Trim.</t>
  </si>
  <si>
    <t xml:space="preserve">         4ème Trim.</t>
  </si>
  <si>
    <t xml:space="preserve">2010   1er Trim. </t>
  </si>
  <si>
    <t>2013 janvier</t>
  </si>
  <si>
    <t>2013 1er Trim.</t>
  </si>
  <si>
    <t xml:space="preserve">        Juin</t>
  </si>
  <si>
    <t>2014 janvier</t>
  </si>
  <si>
    <t>2014 1er Trim.</t>
  </si>
  <si>
    <t>2015 janvier</t>
  </si>
  <si>
    <t xml:space="preserve">        Juillet</t>
  </si>
  <si>
    <t xml:space="preserve">        Août</t>
  </si>
  <si>
    <t xml:space="preserve">        Septembre</t>
  </si>
  <si>
    <t xml:space="preserve">        Octobre</t>
  </si>
  <si>
    <t xml:space="preserve">        Novembre</t>
  </si>
  <si>
    <t xml:space="preserve">        Décembre</t>
  </si>
  <si>
    <t>2016 janvier</t>
  </si>
  <si>
    <t xml:space="preserve">             Rubriques </t>
  </si>
  <si>
    <t>2017 janvier</t>
  </si>
  <si>
    <t xml:space="preserve">         Juin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</si>
  <si>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</si>
  <si>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</si>
  <si>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</si>
  <si>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</si>
  <si>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</si>
  <si>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Février</t>
  </si>
  <si>
    <t xml:space="preserve">        Mars</t>
  </si>
  <si>
    <t xml:space="preserve">        Avril</t>
  </si>
  <si>
    <t xml:space="preserve">        Mai</t>
  </si>
  <si>
    <t xml:space="preserve">          Mars</t>
  </si>
  <si>
    <t xml:space="preserve">          Avril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</si>
  <si>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</si>
  <si>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</si>
  <si>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</si>
  <si>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</si>
  <si>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</si>
  <si>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</si>
  <si>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</si>
  <si>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2009 1er  Trim. </t>
  </si>
  <si>
    <t xml:space="preserve">         2ème Trim.</t>
  </si>
  <si>
    <t xml:space="preserve">2005 1er  Trim. </t>
  </si>
  <si>
    <t xml:space="preserve">2006   1er Trim. </t>
  </si>
  <si>
    <t xml:space="preserve">2007 1er Trim. </t>
  </si>
  <si>
    <t>2008 1er Trim.</t>
  </si>
  <si>
    <t>2015 Juillet</t>
  </si>
  <si>
    <t>2015 Août</t>
  </si>
  <si>
    <t>2015 Septembre</t>
  </si>
  <si>
    <t>2015 Octobre</t>
  </si>
  <si>
    <t>2015  Novembre</t>
  </si>
  <si>
    <r>
      <t>2014  2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</si>
  <si>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</si>
  <si>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</si>
  <si>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r>
      <t>2015 1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</si>
  <si>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2016 1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</si>
  <si>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2017 1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</si>
  <si>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r>
      <t>2014  3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</si>
  <si>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2015 Décembre</t>
  </si>
  <si>
    <r>
      <t>2014  4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</si>
  <si>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2018 janvier</t>
  </si>
  <si>
    <t xml:space="preserve">2016  Février </t>
  </si>
  <si>
    <t>2016  Mars</t>
  </si>
  <si>
    <r>
      <t>2018 1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>Trim.</t>
    </r>
  </si>
  <si>
    <t>2016 Avril</t>
  </si>
  <si>
    <t>2016  Mai</t>
  </si>
  <si>
    <t xml:space="preserve">Sources: BRB, OBR et Ministère des Finances, du Budget  et de la Coopération au Développement Economique </t>
  </si>
  <si>
    <t>2016  Juin</t>
  </si>
  <si>
    <r>
      <t>2015  2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</si>
  <si>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 Juillet</t>
  </si>
  <si>
    <t>2016  Août</t>
  </si>
  <si>
    <t>2016  Septembre</t>
  </si>
  <si>
    <r>
      <t>2015  3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</si>
  <si>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2016  Octobre</t>
  </si>
  <si>
    <t>2016  Novembre</t>
  </si>
  <si>
    <t>2016  Décembre</t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</si>
  <si>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</si>
  <si>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2015  4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</si>
  <si>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>2019 janvier</t>
  </si>
  <si>
    <t xml:space="preserve">2017 Février </t>
  </si>
  <si>
    <t>2017 Mars</t>
  </si>
  <si>
    <r>
      <t>2016 2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</si>
  <si>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 Avril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</si>
  <si>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</si>
  <si>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2017 Mai</t>
  </si>
  <si>
    <t>2017 Juin</t>
  </si>
  <si>
    <t>2017 Juillet</t>
  </si>
  <si>
    <t>2017 Août</t>
  </si>
  <si>
    <t>2017 Septembre</t>
  </si>
  <si>
    <t>2017 Octobre</t>
  </si>
  <si>
    <t>2017 Novembre</t>
  </si>
  <si>
    <t>2017 Décembre</t>
  </si>
  <si>
    <t>2020 Janvier</t>
  </si>
  <si>
    <t xml:space="preserve">2018 Février </t>
  </si>
  <si>
    <t>2018 Mars</t>
  </si>
  <si>
    <r>
      <t>2019 1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</si>
  <si>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r>
      <t>2020 1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</si>
  <si>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2018 Avril</t>
  </si>
  <si>
    <r>
      <t>2017 2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</si>
  <si>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Mai</t>
  </si>
  <si>
    <t xml:space="preserve">         Février</t>
  </si>
  <si>
    <t>2018 Juin</t>
  </si>
  <si>
    <t>2018  Juillet</t>
  </si>
  <si>
    <t>2018  Août</t>
  </si>
  <si>
    <r>
      <t>2017 3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</si>
  <si>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2018 Septembre</t>
  </si>
  <si>
    <t>2018 Octobre</t>
  </si>
  <si>
    <t>2018  Novembre</t>
  </si>
  <si>
    <r>
      <t>2017 4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>Trim.</t>
    </r>
  </si>
  <si>
    <t xml:space="preserve"> 2018 Décembre</t>
  </si>
  <si>
    <t xml:space="preserve">2019 Février </t>
  </si>
  <si>
    <t>2021 Janvier</t>
  </si>
  <si>
    <t>2019 Mars</t>
  </si>
  <si>
    <r>
      <t>2021 1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</si>
  <si>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2019 Avril</t>
  </si>
  <si>
    <t>2019 Mai</t>
  </si>
  <si>
    <r>
      <t>2018 2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</si>
  <si>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 xml:space="preserve"> 2019 Juin</t>
  </si>
  <si>
    <t>2019 Juillet</t>
  </si>
  <si>
    <t>2019 Août</t>
  </si>
  <si>
    <t>2019 Septembre</t>
  </si>
  <si>
    <r>
      <t>2018 3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</si>
  <si>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2019 Octobre</t>
  </si>
  <si>
    <t>2019 Novembre</t>
  </si>
  <si>
    <t>2019 Décembre</t>
  </si>
  <si>
    <r>
      <t>2018 4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</si>
  <si>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>2022 Janvier</t>
  </si>
  <si>
    <t>2020 Février</t>
  </si>
  <si>
    <r>
      <t>2019  2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</si>
  <si>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>2022 1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Trim.</t>
    </r>
  </si>
  <si>
    <t>2020 Avril</t>
  </si>
  <si>
    <t>2020 Mai</t>
  </si>
  <si>
    <t>2020 Juin</t>
  </si>
  <si>
    <r>
      <t>2019 3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</si>
  <si>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t xml:space="preserve">         Avril </t>
  </si>
  <si>
    <t xml:space="preserve">         Mai </t>
  </si>
  <si>
    <t>2020  Août</t>
  </si>
  <si>
    <t>2020 Septembre</t>
  </si>
  <si>
    <t>2020 Octobre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</si>
</sst>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.0_)"/>
    <numFmt numFmtId="197" formatCode="0_)"/>
    <numFmt numFmtId="198" formatCode="#,##0.0_);\(#,##0.0\)"/>
    <numFmt numFmtId="199" formatCode="0.0"/>
    <numFmt numFmtId="200" formatCode="_ * #,##0.0_ ;_ * \-#,##0.0_ ;_ * &quot;-&quot;??_ ;_ @_ "/>
    <numFmt numFmtId="201" formatCode="_ * #,##0.000_ ;_ * \-#,##0.000_ ;_ * &quot;-&quot;??_ ;_ @_ "/>
    <numFmt numFmtId="202" formatCode="_ * #,##0.0000_ ;_ * \-#,##0.0000_ ;_ * &quot;-&quot;??_ ;_ @_ "/>
    <numFmt numFmtId="203" formatCode="#,##0.0"/>
    <numFmt numFmtId="204" formatCode="_ * #,##0.00000_ ;_ * \-#,##0.00000_ ;_ * &quot;-&quot;??_ ;_ @_ "/>
    <numFmt numFmtId="205" formatCode="_ * #,##0.000000_ ;_ * \-#,##0.000000_ ;_ * &quot;-&quot;??_ ;_ @_ "/>
    <numFmt numFmtId="206" formatCode="_-* #,##0.0\ _€_-;\-* #,##0.0\ _€_-;_-* &quot;-&quot;?\ _€_-;_-@_-"/>
    <numFmt numFmtId="207" formatCode="#,##0.000000_ ;\-#,##0.000000\ "/>
    <numFmt numFmtId="208" formatCode="_ * #,##0_ ;_ * \-#,##0_ ;_ * &quot;-&quot;??_ ;_ @_ "/>
    <numFmt numFmtId="209" formatCode="#,##0_ ;\-#,##0\ "/>
    <numFmt numFmtId="210" formatCode="#,##0.0_ ;\-#,##0.0\ "/>
    <numFmt numFmtId="211" formatCode="#,##0.00_ ;\-#,##0.00\ "/>
    <numFmt numFmtId="212" formatCode="#,##0.000_ ;\-#,##0.000\ "/>
    <numFmt numFmtId="213" formatCode="#,##0.0000_ ;\-#,##0.0000\ "/>
    <numFmt numFmtId="214" formatCode="#,##0.00000_ ;\-#,##0.00000\ "/>
    <numFmt numFmtId="215" formatCode="#,##0.0000000_ ;\-#,##0.0000000\ "/>
    <numFmt numFmtId="216" formatCode="#,##0.00000000_ ;\-#,##0.00000000\ "/>
  </numFmts>
  <fonts count="42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19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7">
    <xf numFmtId="198" fontId="0" fillId="0" borderId="0" xfId="0" applyAlignment="1">
      <alignment/>
    </xf>
    <xf numFmtId="198" fontId="5" fillId="0" borderId="10" xfId="0" applyFont="1" applyBorder="1" applyAlignment="1">
      <alignment horizontal="fill"/>
    </xf>
    <xf numFmtId="198" fontId="5" fillId="0" borderId="0" xfId="0" applyFont="1" applyAlignment="1">
      <alignment/>
    </xf>
    <xf numFmtId="198" fontId="5" fillId="0" borderId="11" xfId="0" applyFont="1" applyBorder="1" applyAlignment="1">
      <alignment horizontal="fill"/>
    </xf>
    <xf numFmtId="198" fontId="5" fillId="0" borderId="12" xfId="0" applyFont="1" applyBorder="1" applyAlignment="1">
      <alignment horizontal="fill"/>
    </xf>
    <xf numFmtId="198" fontId="5" fillId="0" borderId="13" xfId="0" applyFont="1" applyBorder="1" applyAlignment="1">
      <alignment/>
    </xf>
    <xf numFmtId="198" fontId="5" fillId="0" borderId="0" xfId="0" applyFont="1" applyBorder="1" applyAlignment="1">
      <alignment/>
    </xf>
    <xf numFmtId="198" fontId="5" fillId="0" borderId="14" xfId="0" applyFont="1" applyBorder="1" applyAlignment="1">
      <alignment/>
    </xf>
    <xf numFmtId="198" fontId="5" fillId="0" borderId="15" xfId="0" applyFont="1" applyBorder="1" applyAlignment="1">
      <alignment/>
    </xf>
    <xf numFmtId="198" fontId="5" fillId="0" borderId="16" xfId="0" applyFont="1" applyBorder="1" applyAlignment="1">
      <alignment/>
    </xf>
    <xf numFmtId="198" fontId="5" fillId="0" borderId="14" xfId="0" applyFont="1" applyBorder="1" applyAlignment="1">
      <alignment horizontal="right"/>
    </xf>
    <xf numFmtId="198" fontId="5" fillId="0" borderId="17" xfId="0" applyFont="1" applyBorder="1" applyAlignment="1">
      <alignment/>
    </xf>
    <xf numFmtId="198" fontId="5" fillId="0" borderId="15" xfId="0" applyFont="1" applyBorder="1" applyAlignment="1">
      <alignment horizontal="center"/>
    </xf>
    <xf numFmtId="198" fontId="5" fillId="0" borderId="15" xfId="0" applyFont="1" applyBorder="1" applyAlignment="1">
      <alignment horizontal="right"/>
    </xf>
    <xf numFmtId="198" fontId="5" fillId="0" borderId="18" xfId="0" applyFont="1" applyBorder="1" applyAlignment="1">
      <alignment/>
    </xf>
    <xf numFmtId="198" fontId="5" fillId="0" borderId="12" xfId="0" applyFont="1" applyBorder="1" applyAlignment="1">
      <alignment/>
    </xf>
    <xf numFmtId="203" fontId="5" fillId="0" borderId="15" xfId="0" applyNumberFormat="1" applyFont="1" applyBorder="1" applyAlignment="1">
      <alignment/>
    </xf>
    <xf numFmtId="203" fontId="5" fillId="0" borderId="0" xfId="0" applyNumberFormat="1" applyFont="1" applyFill="1" applyBorder="1" applyAlignment="1">
      <alignment/>
    </xf>
    <xf numFmtId="203" fontId="5" fillId="0" borderId="0" xfId="47" applyNumberFormat="1" applyFont="1" applyBorder="1" applyAlignment="1">
      <alignment/>
    </xf>
    <xf numFmtId="203" fontId="5" fillId="0" borderId="15" xfId="47" applyNumberFormat="1" applyFont="1" applyBorder="1" applyAlignment="1">
      <alignment/>
    </xf>
    <xf numFmtId="203" fontId="5" fillId="0" borderId="14" xfId="0" applyNumberFormat="1" applyFont="1" applyBorder="1" applyAlignment="1">
      <alignment horizontal="right"/>
    </xf>
    <xf numFmtId="203" fontId="5" fillId="0" borderId="0" xfId="0" applyNumberFormat="1" applyFont="1" applyFill="1" applyBorder="1" applyAlignment="1">
      <alignment horizontal="right"/>
    </xf>
    <xf numFmtId="203" fontId="5" fillId="0" borderId="15" xfId="0" applyNumberFormat="1" applyFont="1" applyBorder="1" applyAlignment="1">
      <alignment horizontal="right"/>
    </xf>
    <xf numFmtId="203" fontId="5" fillId="0" borderId="14" xfId="0" applyNumberFormat="1" applyFont="1" applyBorder="1" applyAlignment="1">
      <alignment/>
    </xf>
    <xf numFmtId="197" fontId="5" fillId="0" borderId="0" xfId="0" applyNumberFormat="1" applyFont="1" applyBorder="1" applyAlignment="1" applyProtection="1">
      <alignment/>
      <protection/>
    </xf>
    <xf numFmtId="196" fontId="5" fillId="0" borderId="0" xfId="0" applyNumberFormat="1" applyFont="1" applyBorder="1" applyAlignment="1" applyProtection="1">
      <alignment/>
      <protection/>
    </xf>
    <xf numFmtId="203" fontId="24" fillId="0" borderId="0" xfId="0" applyNumberFormat="1" applyFont="1" applyAlignment="1">
      <alignment/>
    </xf>
    <xf numFmtId="197" fontId="5" fillId="0" borderId="0" xfId="0" applyNumberFormat="1" applyFont="1" applyAlignment="1" applyProtection="1">
      <alignment/>
      <protection/>
    </xf>
    <xf numFmtId="196" fontId="5" fillId="0" borderId="0" xfId="0" applyNumberFormat="1" applyFont="1" applyAlignment="1" applyProtection="1">
      <alignment/>
      <protection/>
    </xf>
    <xf numFmtId="198" fontId="5" fillId="0" borderId="0" xfId="0" applyFont="1" applyAlignment="1" applyProtection="1">
      <alignment/>
      <protection/>
    </xf>
    <xf numFmtId="205" fontId="5" fillId="0" borderId="0" xfId="47" applyNumberFormat="1" applyFont="1" applyAlignment="1">
      <alignment/>
    </xf>
    <xf numFmtId="200" fontId="4" fillId="0" borderId="15" xfId="47" applyNumberFormat="1" applyFont="1" applyBorder="1" applyAlignment="1">
      <alignment/>
    </xf>
    <xf numFmtId="200" fontId="4" fillId="0" borderId="14" xfId="47" applyNumberFormat="1" applyFont="1" applyBorder="1" applyAlignment="1">
      <alignment/>
    </xf>
    <xf numFmtId="198" fontId="5" fillId="0" borderId="19" xfId="0" applyFont="1" applyBorder="1" applyAlignment="1">
      <alignment horizontal="fill"/>
    </xf>
    <xf numFmtId="198" fontId="5" fillId="0" borderId="20" xfId="0" applyFont="1" applyBorder="1" applyAlignment="1">
      <alignment horizontal="fill"/>
    </xf>
    <xf numFmtId="200" fontId="5" fillId="0" borderId="15" xfId="47" applyNumberFormat="1" applyFont="1" applyBorder="1" applyAlignment="1">
      <alignment horizontal="fill"/>
    </xf>
    <xf numFmtId="203" fontId="5" fillId="0" borderId="17" xfId="0" applyNumberFormat="1" applyFont="1" applyBorder="1" applyAlignment="1">
      <alignment/>
    </xf>
    <xf numFmtId="203" fontId="5" fillId="0" borderId="17" xfId="47" applyNumberFormat="1" applyFont="1" applyBorder="1" applyAlignment="1">
      <alignment/>
    </xf>
    <xf numFmtId="203" fontId="5" fillId="0" borderId="0" xfId="0" applyNumberFormat="1" applyFont="1" applyBorder="1" applyAlignment="1">
      <alignment horizontal="right"/>
    </xf>
    <xf numFmtId="200" fontId="4" fillId="0" borderId="17" xfId="47" applyNumberFormat="1" applyFont="1" applyBorder="1" applyAlignment="1">
      <alignment/>
    </xf>
    <xf numFmtId="200" fontId="4" fillId="0" borderId="0" xfId="47" applyNumberFormat="1" applyFont="1" applyBorder="1" applyAlignment="1">
      <alignment/>
    </xf>
    <xf numFmtId="203" fontId="5" fillId="0" borderId="0" xfId="0" applyNumberFormat="1" applyFont="1" applyBorder="1" applyAlignment="1">
      <alignment/>
    </xf>
    <xf numFmtId="200" fontId="4" fillId="0" borderId="0" xfId="47" applyNumberFormat="1" applyFont="1" applyBorder="1" applyAlignment="1">
      <alignment horizontal="right"/>
    </xf>
    <xf numFmtId="195" fontId="5" fillId="0" borderId="15" xfId="47" applyFont="1" applyBorder="1" applyAlignment="1">
      <alignment/>
    </xf>
    <xf numFmtId="195" fontId="5" fillId="0" borderId="14" xfId="47" applyFont="1" applyBorder="1" applyAlignment="1">
      <alignment horizontal="right"/>
    </xf>
    <xf numFmtId="195" fontId="4" fillId="0" borderId="0" xfId="47" applyFont="1" applyBorder="1" applyAlignment="1">
      <alignment/>
    </xf>
    <xf numFmtId="198" fontId="5" fillId="0" borderId="21" xfId="0" applyFont="1" applyBorder="1" applyAlignment="1">
      <alignment/>
    </xf>
    <xf numFmtId="198" fontId="5" fillId="0" borderId="21" xfId="0" applyFont="1" applyFill="1" applyBorder="1" applyAlignment="1">
      <alignment/>
    </xf>
    <xf numFmtId="198" fontId="5" fillId="0" borderId="14" xfId="0" applyFont="1" applyBorder="1" applyAlignment="1">
      <alignment horizontal="center"/>
    </xf>
    <xf numFmtId="198" fontId="5" fillId="0" borderId="16" xfId="0" applyFont="1" applyBorder="1" applyAlignment="1">
      <alignment horizontal="fill"/>
    </xf>
    <xf numFmtId="198" fontId="5" fillId="0" borderId="22" xfId="0" applyFont="1" applyBorder="1" applyAlignment="1">
      <alignment/>
    </xf>
    <xf numFmtId="198" fontId="5" fillId="0" borderId="23" xfId="0" applyFont="1" applyBorder="1" applyAlignment="1">
      <alignment/>
    </xf>
    <xf numFmtId="198" fontId="5" fillId="0" borderId="24" xfId="0" applyFont="1" applyBorder="1" applyAlignment="1">
      <alignment horizontal="center"/>
    </xf>
    <xf numFmtId="198" fontId="5" fillId="0" borderId="25" xfId="0" applyFont="1" applyBorder="1" applyAlignment="1">
      <alignment horizontal="fill"/>
    </xf>
    <xf numFmtId="198" fontId="5" fillId="0" borderId="26" xfId="0" applyFont="1" applyBorder="1" applyAlignment="1">
      <alignment horizontal="fill"/>
    </xf>
    <xf numFmtId="198" fontId="5" fillId="0" borderId="27" xfId="0" applyFont="1" applyBorder="1" applyAlignment="1">
      <alignment/>
    </xf>
    <xf numFmtId="198" fontId="5" fillId="0" borderId="28" xfId="0" applyFont="1" applyBorder="1" applyAlignment="1">
      <alignment/>
    </xf>
    <xf numFmtId="198" fontId="5" fillId="0" borderId="28" xfId="0" applyFont="1" applyBorder="1" applyAlignment="1">
      <alignment horizontal="right"/>
    </xf>
    <xf numFmtId="198" fontId="5" fillId="0" borderId="28" xfId="0" applyFont="1" applyBorder="1" applyAlignment="1">
      <alignment horizontal="fill"/>
    </xf>
    <xf numFmtId="198" fontId="5" fillId="0" borderId="21" xfId="0" applyFont="1" applyBorder="1" applyAlignment="1" quotePrefix="1">
      <alignment/>
    </xf>
    <xf numFmtId="198" fontId="5" fillId="0" borderId="29" xfId="0" applyFont="1" applyBorder="1" applyAlignment="1" quotePrefix="1">
      <alignment/>
    </xf>
    <xf numFmtId="198" fontId="5" fillId="0" borderId="26" xfId="0" applyFont="1" applyBorder="1" applyAlignment="1">
      <alignment/>
    </xf>
    <xf numFmtId="0" fontId="5" fillId="0" borderId="21" xfId="0" applyNumberFormat="1" applyFont="1" applyBorder="1" applyAlignment="1">
      <alignment horizontal="left"/>
    </xf>
    <xf numFmtId="203" fontId="5" fillId="0" borderId="30" xfId="0" applyNumberFormat="1" applyFont="1" applyBorder="1" applyAlignment="1">
      <alignment/>
    </xf>
    <xf numFmtId="203" fontId="5" fillId="0" borderId="28" xfId="0" applyNumberFormat="1" applyFont="1" applyBorder="1" applyAlignment="1">
      <alignment horizontal="right"/>
    </xf>
    <xf numFmtId="195" fontId="5" fillId="0" borderId="30" xfId="47" applyFont="1" applyBorder="1" applyAlignment="1">
      <alignment/>
    </xf>
    <xf numFmtId="198" fontId="5" fillId="0" borderId="30" xfId="0" applyFont="1" applyBorder="1" applyAlignment="1">
      <alignment/>
    </xf>
    <xf numFmtId="203" fontId="5" fillId="0" borderId="28" xfId="0" applyNumberFormat="1" applyFont="1" applyBorder="1" applyAlignment="1">
      <alignment/>
    </xf>
    <xf numFmtId="198" fontId="5" fillId="0" borderId="31" xfId="0" applyFont="1" applyBorder="1" applyAlignment="1">
      <alignment/>
    </xf>
    <xf numFmtId="195" fontId="5" fillId="0" borderId="0" xfId="47" applyFont="1" applyBorder="1" applyAlignment="1">
      <alignment horizontal="right"/>
    </xf>
    <xf numFmtId="198" fontId="5" fillId="0" borderId="17" xfId="0" applyFont="1" applyBorder="1" applyAlignment="1">
      <alignment horizontal="fill"/>
    </xf>
    <xf numFmtId="198" fontId="5" fillId="0" borderId="0" xfId="0" applyFont="1" applyBorder="1" applyAlignment="1">
      <alignment horizontal="fill"/>
    </xf>
    <xf numFmtId="198" fontId="5" fillId="0" borderId="32" xfId="0" applyFont="1" applyBorder="1" applyAlignment="1">
      <alignment/>
    </xf>
    <xf numFmtId="198" fontId="5" fillId="0" borderId="33" xfId="0" applyFont="1" applyBorder="1" applyAlignment="1">
      <alignment/>
    </xf>
    <xf numFmtId="198" fontId="5" fillId="0" borderId="34" xfId="0" applyFont="1" applyBorder="1" applyAlignment="1">
      <alignment/>
    </xf>
    <xf numFmtId="198" fontId="5" fillId="0" borderId="24" xfId="0" applyFont="1" applyBorder="1" applyAlignment="1">
      <alignment/>
    </xf>
    <xf numFmtId="203" fontId="5" fillId="0" borderId="14" xfId="0" applyNumberFormat="1" applyFont="1" applyFill="1" applyBorder="1" applyAlignment="1">
      <alignment/>
    </xf>
    <xf numFmtId="203" fontId="5" fillId="0" borderId="28" xfId="0" applyNumberFormat="1" applyFont="1" applyFill="1" applyBorder="1" applyAlignment="1">
      <alignment/>
    </xf>
    <xf numFmtId="203" fontId="5" fillId="0" borderId="12" xfId="0" applyNumberFormat="1" applyFont="1" applyFill="1" applyBorder="1" applyAlignment="1">
      <alignment/>
    </xf>
    <xf numFmtId="200" fontId="5" fillId="0" borderId="14" xfId="47" applyNumberFormat="1" applyFont="1" applyFill="1" applyBorder="1" applyAlignment="1">
      <alignment horizontal="fill"/>
    </xf>
    <xf numFmtId="200" fontId="5" fillId="0" borderId="12" xfId="47" applyNumberFormat="1" applyFont="1" applyFill="1" applyBorder="1" applyAlignment="1">
      <alignment horizontal="fill"/>
    </xf>
    <xf numFmtId="200" fontId="5" fillId="0" borderId="14" xfId="47" applyNumberFormat="1" applyFont="1" applyBorder="1" applyAlignment="1">
      <alignment horizontal="fill"/>
    </xf>
    <xf numFmtId="195" fontId="4" fillId="0" borderId="14" xfId="47" applyFont="1" applyBorder="1" applyAlignment="1">
      <alignment/>
    </xf>
    <xf numFmtId="195" fontId="4" fillId="0" borderId="12" xfId="47" applyFont="1" applyBorder="1" applyAlignment="1">
      <alignment/>
    </xf>
    <xf numFmtId="203" fontId="5" fillId="0" borderId="12" xfId="0" applyNumberFormat="1" applyFont="1" applyBorder="1" applyAlignment="1">
      <alignment/>
    </xf>
    <xf numFmtId="203" fontId="5" fillId="0" borderId="26" xfId="0" applyNumberFormat="1" applyFont="1" applyFill="1" applyBorder="1" applyAlignment="1">
      <alignment/>
    </xf>
    <xf numFmtId="198" fontId="5" fillId="0" borderId="29" xfId="0" applyFont="1" applyBorder="1" applyAlignment="1">
      <alignment/>
    </xf>
    <xf numFmtId="195" fontId="5" fillId="0" borderId="15" xfId="47" applyFont="1" applyBorder="1" applyAlignment="1">
      <alignment horizontal="right"/>
    </xf>
    <xf numFmtId="203" fontId="5" fillId="0" borderId="30" xfId="0" applyNumberFormat="1" applyFont="1" applyBorder="1" applyAlignment="1">
      <alignment horizontal="right"/>
    </xf>
    <xf numFmtId="195" fontId="4" fillId="0" borderId="14" xfId="47" applyFont="1" applyFill="1" applyBorder="1" applyAlignment="1">
      <alignment/>
    </xf>
    <xf numFmtId="203" fontId="5" fillId="0" borderId="30" xfId="0" applyNumberFormat="1" applyFont="1" applyFill="1" applyBorder="1" applyAlignment="1">
      <alignment/>
    </xf>
    <xf numFmtId="200" fontId="5" fillId="33" borderId="14" xfId="47" applyNumberFormat="1" applyFont="1" applyFill="1" applyBorder="1" applyAlignment="1">
      <alignment horizontal="fill"/>
    </xf>
    <xf numFmtId="198" fontId="5" fillId="0" borderId="21" xfId="0" applyFont="1" applyBorder="1" applyAlignment="1">
      <alignment vertical="center"/>
    </xf>
    <xf numFmtId="207" fontId="4" fillId="0" borderId="0" xfId="47" applyNumberFormat="1" applyFont="1" applyBorder="1" applyAlignment="1">
      <alignment horizontal="right"/>
    </xf>
    <xf numFmtId="198" fontId="5" fillId="0" borderId="21" xfId="0" applyFont="1" applyBorder="1" applyAlignment="1">
      <alignment horizontal="left" vertical="center"/>
    </xf>
    <xf numFmtId="200" fontId="4" fillId="0" borderId="0" xfId="47" applyNumberFormat="1" applyFont="1" applyBorder="1" applyAlignment="1">
      <alignment horizontal="left" vertical="center"/>
    </xf>
    <xf numFmtId="198" fontId="5" fillId="0" borderId="0" xfId="0" applyFont="1" applyAlignment="1">
      <alignment horizontal="left" vertical="center"/>
    </xf>
    <xf numFmtId="203" fontId="5" fillId="0" borderId="14" xfId="0" applyNumberFormat="1" applyFont="1" applyFill="1" applyBorder="1" applyAlignment="1">
      <alignment horizontal="right"/>
    </xf>
    <xf numFmtId="195" fontId="4" fillId="0" borderId="14" xfId="47" applyFont="1" applyFill="1" applyBorder="1" applyAlignment="1">
      <alignment horizontal="right"/>
    </xf>
    <xf numFmtId="200" fontId="5" fillId="0" borderId="14" xfId="47" applyNumberFormat="1" applyFont="1" applyFill="1" applyBorder="1" applyAlignment="1">
      <alignment horizontal="right"/>
    </xf>
    <xf numFmtId="203" fontId="5" fillId="0" borderId="30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203" fontId="5" fillId="0" borderId="28" xfId="0" applyNumberFormat="1" applyFont="1" applyFill="1" applyBorder="1" applyAlignment="1">
      <alignment horizontal="right"/>
    </xf>
    <xf numFmtId="200" fontId="5" fillId="33" borderId="14" xfId="47" applyNumberFormat="1" applyFont="1" applyFill="1" applyBorder="1" applyAlignment="1">
      <alignment horizontal="right"/>
    </xf>
    <xf numFmtId="198" fontId="24" fillId="0" borderId="31" xfId="0" applyFont="1" applyBorder="1" applyAlignment="1">
      <alignment horizontal="center"/>
    </xf>
    <xf numFmtId="198" fontId="5" fillId="0" borderId="0" xfId="0" applyFont="1" applyBorder="1" applyAlignment="1">
      <alignment horizontal="center"/>
    </xf>
    <xf numFmtId="198" fontId="5" fillId="0" borderId="28" xfId="0" applyFont="1" applyBorder="1" applyAlignment="1">
      <alignment horizontal="center"/>
    </xf>
    <xf numFmtId="198" fontId="24" fillId="0" borderId="0" xfId="0" applyFont="1" applyBorder="1" applyAlignment="1">
      <alignment horizontal="center"/>
    </xf>
    <xf numFmtId="198" fontId="24" fillId="0" borderId="28" xfId="0" applyFont="1" applyBorder="1" applyAlignment="1">
      <alignment horizontal="center"/>
    </xf>
    <xf numFmtId="198" fontId="5" fillId="0" borderId="17" xfId="0" applyFont="1" applyBorder="1" applyAlignment="1">
      <alignment horizontal="center"/>
    </xf>
    <xf numFmtId="198" fontId="24" fillId="0" borderId="17" xfId="0" applyFont="1" applyBorder="1" applyAlignment="1">
      <alignment horizontal="center"/>
    </xf>
    <xf numFmtId="197" fontId="24" fillId="0" borderId="35" xfId="0" applyNumberFormat="1" applyFont="1" applyBorder="1" applyAlignment="1" applyProtection="1">
      <alignment horizontal="left" vertical="center" wrapText="1"/>
      <protection/>
    </xf>
    <xf numFmtId="197" fontId="24" fillId="0" borderId="20" xfId="0" applyNumberFormat="1" applyFont="1" applyBorder="1" applyAlignment="1" applyProtection="1">
      <alignment horizontal="left" vertical="center" wrapText="1"/>
      <protection/>
    </xf>
    <xf numFmtId="197" fontId="24" fillId="0" borderId="36" xfId="0" applyNumberFormat="1" applyFont="1" applyBorder="1" applyAlignment="1" applyProtection="1">
      <alignment horizontal="left" vertical="center" wrapText="1"/>
      <protection/>
    </xf>
    <xf numFmtId="197" fontId="24" fillId="0" borderId="37" xfId="0" applyNumberFormat="1" applyFont="1" applyBorder="1" applyAlignment="1" applyProtection="1">
      <alignment horizontal="left" vertical="center" wrapText="1"/>
      <protection/>
    </xf>
    <xf numFmtId="197" fontId="24" fillId="0" borderId="38" xfId="0" applyNumberFormat="1" applyFont="1" applyBorder="1" applyAlignment="1" applyProtection="1">
      <alignment horizontal="left" vertical="center" wrapText="1"/>
      <protection/>
    </xf>
    <xf numFmtId="197" fontId="24" fillId="0" borderId="39" xfId="0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1781175</xdr:colOff>
      <xdr:row>18</xdr:row>
      <xdr:rowOff>180975</xdr:rowOff>
    </xdr:to>
    <xdr:sp>
      <xdr:nvSpPr>
        <xdr:cNvPr id="1" name="Straight Connector 2"/>
        <xdr:cNvSpPr>
          <a:spLocks/>
        </xdr:cNvSpPr>
      </xdr:nvSpPr>
      <xdr:spPr>
        <a:xfrm>
          <a:off x="0" y="1019175"/>
          <a:ext cx="1781175" cy="2781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T414"/>
  <sheetViews>
    <sheetView showGridLines="0" tabSelected="1" workbookViewId="0" topLeftCell="A1">
      <pane xSplit="1" ySplit="19" topLeftCell="B362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H365" sqref="H365"/>
    </sheetView>
  </sheetViews>
  <sheetFormatPr defaultColWidth="14.88671875" defaultRowHeight="15.75"/>
  <cols>
    <col min="1" max="1" width="20.88671875" style="2" customWidth="1"/>
    <col min="2" max="2" width="10.99609375" style="2" bestFit="1" customWidth="1"/>
    <col min="3" max="3" width="12.6640625" style="2" customWidth="1"/>
    <col min="4" max="4" width="9.5546875" style="2" customWidth="1"/>
    <col min="5" max="5" width="13.21484375" style="2" bestFit="1" customWidth="1"/>
    <col min="6" max="6" width="12.3359375" style="2" bestFit="1" customWidth="1"/>
    <col min="7" max="7" width="10.77734375" style="2" customWidth="1"/>
    <col min="8" max="8" width="13.21484375" style="2" customWidth="1"/>
    <col min="9" max="16384" width="14.88671875" style="2" customWidth="1"/>
  </cols>
  <sheetData>
    <row r="1" spans="1:8" ht="16.5" thickBot="1">
      <c r="A1" s="33"/>
      <c r="B1" s="34"/>
      <c r="C1" s="34"/>
      <c r="D1" s="34"/>
      <c r="E1" s="34"/>
      <c r="F1" s="34"/>
      <c r="G1" s="34"/>
      <c r="H1" s="49"/>
    </row>
    <row r="2" spans="1:8" ht="15.75">
      <c r="A2" s="50"/>
      <c r="B2" s="51"/>
      <c r="C2" s="51"/>
      <c r="D2" s="51"/>
      <c r="E2" s="51"/>
      <c r="F2" s="51"/>
      <c r="G2" s="51"/>
      <c r="H2" s="52" t="s">
        <v>13</v>
      </c>
    </row>
    <row r="3" spans="1:8" ht="15.75">
      <c r="A3" s="104" t="s">
        <v>27</v>
      </c>
      <c r="B3" s="105"/>
      <c r="C3" s="105"/>
      <c r="D3" s="105"/>
      <c r="E3" s="105"/>
      <c r="F3" s="105"/>
      <c r="G3" s="105"/>
      <c r="H3" s="106"/>
    </row>
    <row r="4" spans="1:8" ht="15.75">
      <c r="A4" s="104" t="s">
        <v>28</v>
      </c>
      <c r="B4" s="107"/>
      <c r="C4" s="107"/>
      <c r="D4" s="107"/>
      <c r="E4" s="107"/>
      <c r="F4" s="107"/>
      <c r="G4" s="107"/>
      <c r="H4" s="108"/>
    </row>
    <row r="5" spans="1:8" ht="15.75">
      <c r="A5" s="53"/>
      <c r="B5" s="1"/>
      <c r="C5" s="1"/>
      <c r="D5" s="1"/>
      <c r="E5" s="1"/>
      <c r="F5" s="1"/>
      <c r="G5" s="1"/>
      <c r="H5" s="54"/>
    </row>
    <row r="6" spans="1:8" ht="15.75">
      <c r="A6" s="55"/>
      <c r="B6" s="6"/>
      <c r="C6" s="6"/>
      <c r="D6" s="6"/>
      <c r="E6" s="6"/>
      <c r="F6" s="6"/>
      <c r="G6" s="6"/>
      <c r="H6" s="56"/>
    </row>
    <row r="7" spans="1:8" ht="15.75">
      <c r="A7" s="46" t="s">
        <v>53</v>
      </c>
      <c r="B7" s="6"/>
      <c r="C7" s="6"/>
      <c r="D7" s="6"/>
      <c r="E7" s="6"/>
      <c r="F7" s="6"/>
      <c r="G7" s="6"/>
      <c r="H7" s="56" t="s">
        <v>7</v>
      </c>
    </row>
    <row r="8" spans="1:8" ht="15.75">
      <c r="A8" s="46"/>
      <c r="B8" s="110" t="s">
        <v>29</v>
      </c>
      <c r="C8" s="107"/>
      <c r="D8" s="107"/>
      <c r="E8" s="107"/>
      <c r="F8" s="107"/>
      <c r="G8" s="107"/>
      <c r="H8" s="108"/>
    </row>
    <row r="9" spans="1:8" ht="15.75">
      <c r="A9" s="46"/>
      <c r="B9" s="110" t="s">
        <v>19</v>
      </c>
      <c r="C9" s="107"/>
      <c r="D9" s="107"/>
      <c r="E9" s="107"/>
      <c r="F9" s="107"/>
      <c r="G9" s="107"/>
      <c r="H9" s="108"/>
    </row>
    <row r="10" spans="1:8" ht="16.5" thickBot="1">
      <c r="A10" s="46"/>
      <c r="B10" s="70"/>
      <c r="C10" s="71"/>
      <c r="D10" s="71"/>
      <c r="E10" s="71"/>
      <c r="F10" s="71"/>
      <c r="G10" s="71"/>
      <c r="H10" s="58"/>
    </row>
    <row r="11" spans="1:8" ht="15.75">
      <c r="A11" s="72"/>
      <c r="B11" s="51"/>
      <c r="C11" s="51"/>
      <c r="D11" s="51"/>
      <c r="E11" s="73"/>
      <c r="F11" s="51"/>
      <c r="G11" s="74"/>
      <c r="H11" s="75"/>
    </row>
    <row r="12" spans="1:8" ht="15.75">
      <c r="A12" s="46"/>
      <c r="B12" s="6"/>
      <c r="C12" s="6" t="s">
        <v>12</v>
      </c>
      <c r="D12" s="6"/>
      <c r="E12" s="109" t="s">
        <v>21</v>
      </c>
      <c r="F12" s="105"/>
      <c r="G12" s="7"/>
      <c r="H12" s="57" t="s">
        <v>0</v>
      </c>
    </row>
    <row r="13" spans="1:8" ht="15.75">
      <c r="A13" s="46"/>
      <c r="B13" s="6"/>
      <c r="C13" s="6"/>
      <c r="D13" s="6"/>
      <c r="E13" s="11"/>
      <c r="F13" s="6"/>
      <c r="G13" s="7"/>
      <c r="H13" s="57"/>
    </row>
    <row r="14" spans="1:8" ht="15.75">
      <c r="A14" s="46"/>
      <c r="B14" s="3"/>
      <c r="C14" s="1"/>
      <c r="D14" s="1"/>
      <c r="E14" s="3"/>
      <c r="F14" s="1"/>
      <c r="G14" s="4"/>
      <c r="H14" s="58"/>
    </row>
    <row r="15" spans="1:8" ht="15.75">
      <c r="A15" s="46"/>
      <c r="B15" s="5"/>
      <c r="C15" s="5"/>
      <c r="D15" s="6"/>
      <c r="E15" s="5"/>
      <c r="F15" s="9"/>
      <c r="G15" s="7"/>
      <c r="H15" s="56"/>
    </row>
    <row r="16" spans="1:8" ht="15.75">
      <c r="A16" s="46"/>
      <c r="B16" s="12" t="s">
        <v>14</v>
      </c>
      <c r="C16" s="12" t="s">
        <v>16</v>
      </c>
      <c r="D16" s="10" t="s">
        <v>1</v>
      </c>
      <c r="E16" s="12" t="s">
        <v>5</v>
      </c>
      <c r="F16" s="48" t="s">
        <v>5</v>
      </c>
      <c r="G16" s="10" t="s">
        <v>1</v>
      </c>
      <c r="H16" s="56"/>
    </row>
    <row r="17" spans="1:8" ht="15.75">
      <c r="A17" s="46"/>
      <c r="B17" s="13"/>
      <c r="C17" s="12" t="s">
        <v>15</v>
      </c>
      <c r="D17" s="7"/>
      <c r="E17" s="12" t="s">
        <v>8</v>
      </c>
      <c r="F17" s="48" t="s">
        <v>9</v>
      </c>
      <c r="G17" s="7"/>
      <c r="H17" s="56"/>
    </row>
    <row r="18" spans="1:8" ht="15.75">
      <c r="A18" s="59" t="s">
        <v>6</v>
      </c>
      <c r="B18" s="8"/>
      <c r="C18" s="8"/>
      <c r="D18" s="7"/>
      <c r="E18" s="8"/>
      <c r="F18" s="7"/>
      <c r="G18" s="7"/>
      <c r="H18" s="56"/>
    </row>
    <row r="19" spans="1:8" ht="15.75">
      <c r="A19" s="60"/>
      <c r="B19" s="14"/>
      <c r="C19" s="14"/>
      <c r="D19" s="15"/>
      <c r="E19" s="14"/>
      <c r="F19" s="7"/>
      <c r="G19" s="15"/>
      <c r="H19" s="61"/>
    </row>
    <row r="20" spans="1:8" ht="15.75">
      <c r="A20" s="59"/>
      <c r="B20" s="8"/>
      <c r="C20" s="8"/>
      <c r="D20" s="7"/>
      <c r="E20" s="11"/>
      <c r="F20" s="5"/>
      <c r="G20" s="7"/>
      <c r="H20" s="56"/>
    </row>
    <row r="21" spans="1:8" ht="15.75" hidden="1">
      <c r="A21" s="46" t="s">
        <v>3</v>
      </c>
      <c r="B21" s="8">
        <v>2223.7</v>
      </c>
      <c r="C21" s="8">
        <v>1478.9</v>
      </c>
      <c r="D21" s="7">
        <f>SUM(B21:C21)</f>
        <v>3702.6</v>
      </c>
      <c r="E21" s="11">
        <v>6801.3</v>
      </c>
      <c r="F21" s="8">
        <v>3673</v>
      </c>
      <c r="G21" s="7">
        <f>SUM(E21:F21)</f>
        <v>10474.3</v>
      </c>
      <c r="H21" s="56">
        <f aca="true" t="shared" si="0" ref="H21:H29">+D21+G21</f>
        <v>14176.9</v>
      </c>
    </row>
    <row r="22" spans="1:41" ht="15.75" hidden="1">
      <c r="A22" s="46" t="s">
        <v>4</v>
      </c>
      <c r="B22" s="8">
        <v>1973.4</v>
      </c>
      <c r="C22" s="8">
        <v>1650.3</v>
      </c>
      <c r="D22" s="7">
        <f>SUM(B22:C22)</f>
        <v>3623.7</v>
      </c>
      <c r="E22" s="11">
        <v>6693.6</v>
      </c>
      <c r="F22" s="8">
        <v>4661</v>
      </c>
      <c r="G22" s="7">
        <f>SUM(E22:F22)</f>
        <v>11354.6</v>
      </c>
      <c r="H22" s="56">
        <f t="shared" si="0"/>
        <v>14978.3</v>
      </c>
      <c r="T22" s="2" t="e">
        <f>SUM(#REF!)</f>
        <v>#REF!</v>
      </c>
      <c r="U22" s="2" t="e">
        <f>SUM(#REF!)</f>
        <v>#REF!</v>
      </c>
      <c r="V22" s="2" t="e">
        <f>SUM(#REF!)</f>
        <v>#REF!</v>
      </c>
      <c r="W22" s="2" t="e">
        <f>SUM(#REF!)</f>
        <v>#REF!</v>
      </c>
      <c r="X22" s="2" t="e">
        <f>SUM(#REF!)</f>
        <v>#REF!</v>
      </c>
      <c r="Y22" s="2" t="e">
        <f>SUM(#REF!)</f>
        <v>#REF!</v>
      </c>
      <c r="Z22" s="2" t="e">
        <f>SUM(#REF!)</f>
        <v>#REF!</v>
      </c>
      <c r="AA22" s="2" t="e">
        <f>SUM(#REF!)</f>
        <v>#REF!</v>
      </c>
      <c r="AB22" s="2" t="e">
        <f>SUM(#REF!)</f>
        <v>#REF!</v>
      </c>
      <c r="AC22" s="2" t="e">
        <f>SUM(#REF!)</f>
        <v>#REF!</v>
      </c>
      <c r="AD22" s="2" t="e">
        <f>SUM(#REF!)</f>
        <v>#REF!</v>
      </c>
      <c r="AE22" s="2" t="e">
        <f>SUM(#REF!)</f>
        <v>#REF!</v>
      </c>
      <c r="AF22" s="2" t="e">
        <f>SUM(#REF!)</f>
        <v>#REF!</v>
      </c>
      <c r="AG22" s="2" t="e">
        <f>SUM(#REF!)</f>
        <v>#REF!</v>
      </c>
      <c r="AH22" s="2" t="e">
        <f>SUM(#REF!)</f>
        <v>#REF!</v>
      </c>
      <c r="AI22" s="2" t="e">
        <f>SUM(#REF!)</f>
        <v>#REF!</v>
      </c>
      <c r="AJ22" s="2" t="e">
        <f>SUM(#REF!)</f>
        <v>#REF!</v>
      </c>
      <c r="AK22" s="2" t="e">
        <f>SUM(#REF!)</f>
        <v>#REF!</v>
      </c>
      <c r="AL22" s="2" t="e">
        <f>SUM(#REF!)</f>
        <v>#REF!</v>
      </c>
      <c r="AM22" s="2" t="e">
        <f>SUM(#REF!)</f>
        <v>#REF!</v>
      </c>
      <c r="AN22" s="2" t="e">
        <f>SUM(#REF!)</f>
        <v>#REF!</v>
      </c>
      <c r="AO22" s="2" t="e">
        <f>SUM(#REF!)</f>
        <v>#REF!</v>
      </c>
    </row>
    <row r="23" spans="1:32" ht="15.75" hidden="1">
      <c r="A23" s="62">
        <v>2000</v>
      </c>
      <c r="B23" s="8">
        <v>2784.1</v>
      </c>
      <c r="C23" s="8">
        <v>1700.1</v>
      </c>
      <c r="D23" s="7">
        <f>SUM(B23:C23)</f>
        <v>4484.2</v>
      </c>
      <c r="E23" s="11">
        <v>9593.6</v>
      </c>
      <c r="F23" s="8">
        <v>6281.2</v>
      </c>
      <c r="G23" s="7">
        <f>SUM(E23:F23)</f>
        <v>15874.8</v>
      </c>
      <c r="H23" s="56">
        <f t="shared" si="0"/>
        <v>20359</v>
      </c>
      <c r="T23" s="2" t="e">
        <f>SUM(#REF!)</f>
        <v>#REF!</v>
      </c>
      <c r="U23" s="2" t="e">
        <f>SUM(#REF!)</f>
        <v>#REF!</v>
      </c>
      <c r="V23" s="2" t="e">
        <f>SUM(#REF!)</f>
        <v>#REF!</v>
      </c>
      <c r="W23" s="2" t="e">
        <f>SUM(#REF!)</f>
        <v>#REF!</v>
      </c>
      <c r="X23" s="2" t="e">
        <f>SUM(#REF!)</f>
        <v>#REF!</v>
      </c>
      <c r="Y23" s="2" t="e">
        <f>SUM(#REF!)</f>
        <v>#REF!</v>
      </c>
      <c r="Z23" s="2" t="e">
        <f>SUM(#REF!)</f>
        <v>#REF!</v>
      </c>
      <c r="AA23" s="2" t="e">
        <f>SUM(#REF!)</f>
        <v>#REF!</v>
      </c>
      <c r="AB23" s="2" t="e">
        <f>SUM(#REF!)</f>
        <v>#REF!</v>
      </c>
      <c r="AC23" s="2" t="e">
        <f>SUM(#REF!)</f>
        <v>#REF!</v>
      </c>
      <c r="AD23" s="2" t="e">
        <f>SUM(#REF!)</f>
        <v>#REF!</v>
      </c>
      <c r="AE23" s="2" t="e">
        <f>SUM(#REF!)</f>
        <v>#REF!</v>
      </c>
      <c r="AF23" s="2" t="e">
        <f>SUM(#REF!)</f>
        <v>#REF!</v>
      </c>
    </row>
    <row r="24" spans="1:8" ht="15.75" hidden="1">
      <c r="A24" s="62">
        <v>2001</v>
      </c>
      <c r="B24" s="8">
        <v>3750.8</v>
      </c>
      <c r="C24" s="8">
        <v>2659.2</v>
      </c>
      <c r="D24" s="7">
        <f>SUM(B24:C24)</f>
        <v>6410</v>
      </c>
      <c r="E24" s="11">
        <v>16350.6</v>
      </c>
      <c r="F24" s="8">
        <v>26808</v>
      </c>
      <c r="G24" s="7">
        <f>SUM(E24:F24)</f>
        <v>43158.6</v>
      </c>
      <c r="H24" s="56">
        <f t="shared" si="0"/>
        <v>49568.6</v>
      </c>
    </row>
    <row r="25" spans="1:8" ht="15.75" hidden="1">
      <c r="A25" s="62">
        <v>2002</v>
      </c>
      <c r="B25" s="16">
        <v>11501.6</v>
      </c>
      <c r="C25" s="16">
        <v>4199</v>
      </c>
      <c r="D25" s="16">
        <f>+B25+C25</f>
        <v>15700.6</v>
      </c>
      <c r="E25" s="36">
        <v>42499.1</v>
      </c>
      <c r="F25" s="16">
        <v>20516.3</v>
      </c>
      <c r="G25" s="23">
        <f>+E25+F25</f>
        <v>63015.399999999994</v>
      </c>
      <c r="H25" s="63">
        <f t="shared" si="0"/>
        <v>78716</v>
      </c>
    </row>
    <row r="26" spans="1:8" ht="15.75" hidden="1">
      <c r="A26" s="62">
        <v>2003</v>
      </c>
      <c r="B26" s="16">
        <v>12120.1</v>
      </c>
      <c r="C26" s="16">
        <v>3250.2</v>
      </c>
      <c r="D26" s="16">
        <f>+B26+C26</f>
        <v>15370.3</v>
      </c>
      <c r="E26" s="36">
        <v>23527.4</v>
      </c>
      <c r="F26" s="16">
        <v>41756.1</v>
      </c>
      <c r="G26" s="23">
        <f>+E26+F26</f>
        <v>65283.5</v>
      </c>
      <c r="H26" s="63">
        <f t="shared" si="0"/>
        <v>80653.8</v>
      </c>
    </row>
    <row r="27" spans="1:8" ht="15.75" hidden="1">
      <c r="A27" s="62">
        <v>2004</v>
      </c>
      <c r="B27" s="16">
        <v>10390.3</v>
      </c>
      <c r="C27" s="16">
        <v>3433.3</v>
      </c>
      <c r="D27" s="16">
        <f>+B27+C27</f>
        <v>13823.599999999999</v>
      </c>
      <c r="E27" s="18">
        <v>71500</v>
      </c>
      <c r="F27" s="19">
        <v>36900</v>
      </c>
      <c r="G27" s="23">
        <f>+E27+F27</f>
        <v>108400</v>
      </c>
      <c r="H27" s="63">
        <f t="shared" si="0"/>
        <v>122223.6</v>
      </c>
    </row>
    <row r="28" spans="1:8" ht="15.75" hidden="1">
      <c r="A28" s="62">
        <v>2005</v>
      </c>
      <c r="B28" s="16">
        <v>12491.1</v>
      </c>
      <c r="C28" s="16">
        <v>5136</v>
      </c>
      <c r="D28" s="16">
        <f>+B28+C28</f>
        <v>17627.1</v>
      </c>
      <c r="E28" s="37">
        <v>79000</v>
      </c>
      <c r="F28" s="16">
        <v>24000</v>
      </c>
      <c r="G28" s="23">
        <f>+E28+F28</f>
        <v>103000</v>
      </c>
      <c r="H28" s="63">
        <f t="shared" si="0"/>
        <v>120627.1</v>
      </c>
    </row>
    <row r="29" spans="1:8" ht="15.75" hidden="1">
      <c r="A29" s="62">
        <v>2006</v>
      </c>
      <c r="B29" s="20">
        <v>9603.4</v>
      </c>
      <c r="C29" s="20">
        <v>9786.3</v>
      </c>
      <c r="D29" s="16">
        <f>+B29+C29</f>
        <v>19389.699999999997</v>
      </c>
      <c r="E29" s="38">
        <v>71700</v>
      </c>
      <c r="F29" s="22">
        <v>32912.5</v>
      </c>
      <c r="G29" s="23">
        <f>+E29+F29</f>
        <v>104612.5</v>
      </c>
      <c r="H29" s="63">
        <f t="shared" si="0"/>
        <v>124002.2</v>
      </c>
    </row>
    <row r="30" spans="1:8" ht="15.75" hidden="1">
      <c r="A30" s="62">
        <v>2007</v>
      </c>
      <c r="B30" s="20">
        <f>SUM(B161:B172)</f>
        <v>8870.3</v>
      </c>
      <c r="C30" s="20">
        <f aca="true" t="shared" si="1" ref="C30:H30">SUM(C161:C172)</f>
        <v>7037.1</v>
      </c>
      <c r="D30" s="20">
        <f t="shared" si="1"/>
        <v>15907.400000000001</v>
      </c>
      <c r="E30" s="38">
        <f t="shared" si="1"/>
        <v>94517.40000000001</v>
      </c>
      <c r="F30" s="22">
        <f t="shared" si="1"/>
        <v>67147.4</v>
      </c>
      <c r="G30" s="20">
        <f t="shared" si="1"/>
        <v>161664.8</v>
      </c>
      <c r="H30" s="64">
        <f t="shared" si="1"/>
        <v>177572.19999999998</v>
      </c>
    </row>
    <row r="31" spans="1:8" ht="15.75" hidden="1">
      <c r="A31" s="62">
        <v>2008</v>
      </c>
      <c r="B31" s="20">
        <f>SUM(B174:B185)</f>
        <v>11863</v>
      </c>
      <c r="C31" s="20">
        <f aca="true" t="shared" si="2" ref="C31:H31">SUM(C174:C185)</f>
        <v>11201.800000000001</v>
      </c>
      <c r="D31" s="20">
        <f t="shared" si="2"/>
        <v>23064.800000000003</v>
      </c>
      <c r="E31" s="38">
        <f t="shared" si="2"/>
        <v>117085.1</v>
      </c>
      <c r="F31" s="22">
        <f t="shared" si="2"/>
        <v>20416.700000000004</v>
      </c>
      <c r="G31" s="20">
        <f t="shared" si="2"/>
        <v>137501.80000000002</v>
      </c>
      <c r="H31" s="64">
        <f t="shared" si="2"/>
        <v>160566.6</v>
      </c>
    </row>
    <row r="32" spans="1:8" ht="15.75" hidden="1">
      <c r="A32" s="62">
        <v>2009</v>
      </c>
      <c r="B32" s="20">
        <f>SUM(B187:B198)</f>
        <v>6393.900000000001</v>
      </c>
      <c r="C32" s="20">
        <f aca="true" t="shared" si="3" ref="C32:H32">SUM(C187:C198)</f>
        <v>14492.499</v>
      </c>
      <c r="D32" s="20">
        <f t="shared" si="3"/>
        <v>20886.398999999998</v>
      </c>
      <c r="E32" s="38">
        <f t="shared" si="3"/>
        <v>45884.3</v>
      </c>
      <c r="F32" s="22">
        <f t="shared" si="3"/>
        <v>17996.896999999997</v>
      </c>
      <c r="G32" s="20">
        <f t="shared" si="3"/>
        <v>63881.197</v>
      </c>
      <c r="H32" s="64">
        <f t="shared" si="3"/>
        <v>84767.59599999999</v>
      </c>
    </row>
    <row r="33" spans="1:8" ht="15.75" hidden="1">
      <c r="A33" s="62">
        <v>2010</v>
      </c>
      <c r="B33" s="20">
        <f>SUM(B200:B211)</f>
        <v>4231.8</v>
      </c>
      <c r="C33" s="20">
        <f aca="true" t="shared" si="4" ref="C33:H33">SUM(C200:C211)</f>
        <v>25733.400000000005</v>
      </c>
      <c r="D33" s="20">
        <f t="shared" si="4"/>
        <v>29965.2</v>
      </c>
      <c r="E33" s="38">
        <f t="shared" si="4"/>
        <v>67473.5</v>
      </c>
      <c r="F33" s="22">
        <f t="shared" si="4"/>
        <v>65365.3</v>
      </c>
      <c r="G33" s="20">
        <f t="shared" si="4"/>
        <v>132838.80000000002</v>
      </c>
      <c r="H33" s="64">
        <f t="shared" si="4"/>
        <v>162804</v>
      </c>
    </row>
    <row r="34" spans="1:8" ht="15.75" hidden="1">
      <c r="A34" s="62">
        <v>2011</v>
      </c>
      <c r="B34" s="20">
        <f>SUM(B213:B224)</f>
        <v>18311.315</v>
      </c>
      <c r="C34" s="20">
        <f aca="true" t="shared" si="5" ref="C34:H34">SUM(C213:C224)</f>
        <v>13872.675000000001</v>
      </c>
      <c r="D34" s="20">
        <f t="shared" si="5"/>
        <v>32183.989999999998</v>
      </c>
      <c r="E34" s="38">
        <f t="shared" si="5"/>
        <v>121144.431</v>
      </c>
      <c r="F34" s="22">
        <f t="shared" si="5"/>
        <v>83218.306434</v>
      </c>
      <c r="G34" s="20">
        <f t="shared" si="5"/>
        <v>204362.737434</v>
      </c>
      <c r="H34" s="64">
        <f t="shared" si="5"/>
        <v>236546.727434</v>
      </c>
    </row>
    <row r="35" spans="1:8" ht="15.75" hidden="1">
      <c r="A35" s="62">
        <v>2012</v>
      </c>
      <c r="B35" s="16">
        <f>SUM(B226:B237)</f>
        <v>14686.802117</v>
      </c>
      <c r="C35" s="16">
        <f aca="true" t="shared" si="6" ref="C35:H35">SUM(C226:C237)</f>
        <v>20192.876462999997</v>
      </c>
      <c r="D35" s="16">
        <f t="shared" si="6"/>
        <v>34879.67858</v>
      </c>
      <c r="E35" s="16">
        <f t="shared" si="6"/>
        <v>74684.92839886769</v>
      </c>
      <c r="F35" s="16">
        <f t="shared" si="6"/>
        <v>80264.60209179574</v>
      </c>
      <c r="G35" s="16">
        <f t="shared" si="6"/>
        <v>154949.5304906634</v>
      </c>
      <c r="H35" s="63">
        <f t="shared" si="6"/>
        <v>189829.20907066338</v>
      </c>
    </row>
    <row r="36" spans="1:8" ht="15.75" hidden="1">
      <c r="A36" s="62">
        <v>2013</v>
      </c>
      <c r="B36" s="16">
        <f>SUM(B239:B250)</f>
        <v>16124.148292000002</v>
      </c>
      <c r="C36" s="16">
        <f aca="true" t="shared" si="7" ref="C36:H36">SUM(C239:C250)</f>
        <v>21638.395076</v>
      </c>
      <c r="D36" s="16">
        <f t="shared" si="7"/>
        <v>37762.543368000006</v>
      </c>
      <c r="E36" s="16">
        <f t="shared" si="7"/>
        <v>118849.454706</v>
      </c>
      <c r="F36" s="16">
        <f t="shared" si="7"/>
        <v>155812.52849599748</v>
      </c>
      <c r="G36" s="16">
        <f t="shared" si="7"/>
        <v>274661.9832019975</v>
      </c>
      <c r="H36" s="63">
        <f t="shared" si="7"/>
        <v>312424.5265699974</v>
      </c>
    </row>
    <row r="37" spans="1:8" ht="15.75" hidden="1">
      <c r="A37" s="62">
        <v>2014</v>
      </c>
      <c r="B37" s="16">
        <f>SUM(B252:B263)</f>
        <v>21756.128075</v>
      </c>
      <c r="C37" s="16">
        <f aca="true" t="shared" si="8" ref="C37:H37">SUM(C252:C263)</f>
        <v>69248.67856500001</v>
      </c>
      <c r="D37" s="16">
        <f t="shared" si="8"/>
        <v>91004.80664</v>
      </c>
      <c r="E37" s="16">
        <f t="shared" si="8"/>
        <v>46942.430606</v>
      </c>
      <c r="F37" s="16">
        <f t="shared" si="8"/>
        <v>136117.20388919002</v>
      </c>
      <c r="G37" s="16">
        <f t="shared" si="8"/>
        <v>183059.63449519</v>
      </c>
      <c r="H37" s="63">
        <f t="shared" si="8"/>
        <v>274064.44113519</v>
      </c>
    </row>
    <row r="38" spans="1:8" ht="15.75" hidden="1">
      <c r="A38" s="62">
        <v>2015</v>
      </c>
      <c r="B38" s="16">
        <f>SUM(B265:B276)</f>
        <v>11059.527393</v>
      </c>
      <c r="C38" s="16">
        <f aca="true" t="shared" si="9" ref="C38:H38">SUM(C265:C276)</f>
        <v>45326.4366086</v>
      </c>
      <c r="D38" s="16">
        <f t="shared" si="9"/>
        <v>56385.96400160001</v>
      </c>
      <c r="E38" s="16">
        <f t="shared" si="9"/>
        <v>52028.800567000006</v>
      </c>
      <c r="F38" s="16">
        <f t="shared" si="9"/>
        <v>89973.79192409001</v>
      </c>
      <c r="G38" s="16">
        <f t="shared" si="9"/>
        <v>142002.59249109</v>
      </c>
      <c r="H38" s="63">
        <f t="shared" si="9"/>
        <v>198388.55649269</v>
      </c>
    </row>
    <row r="39" spans="1:8" ht="15.75" hidden="1">
      <c r="A39" s="62">
        <v>2016</v>
      </c>
      <c r="B39" s="16">
        <f>SUM(B278:B289)</f>
        <v>11924.571060999999</v>
      </c>
      <c r="C39" s="16">
        <f aca="true" t="shared" si="10" ref="C39:H39">SUM(C278:C289)</f>
        <v>41403.64309210295</v>
      </c>
      <c r="D39" s="16">
        <f t="shared" si="10"/>
        <v>53328.21415310295</v>
      </c>
      <c r="E39" s="43">
        <f t="shared" si="10"/>
        <v>0</v>
      </c>
      <c r="F39" s="16">
        <f t="shared" si="10"/>
        <v>119018.48000000001</v>
      </c>
      <c r="G39" s="16">
        <f t="shared" si="10"/>
        <v>119018.48000000001</v>
      </c>
      <c r="H39" s="63">
        <f t="shared" si="10"/>
        <v>172346.69415310296</v>
      </c>
    </row>
    <row r="40" spans="1:8" ht="15.75">
      <c r="A40" s="62">
        <v>2017</v>
      </c>
      <c r="B40" s="16">
        <f>SUM(B291:B302)</f>
        <v>10734.244546</v>
      </c>
      <c r="C40" s="16">
        <f aca="true" t="shared" si="11" ref="C40:H40">SUM(C291:C302)</f>
        <v>44317.477276</v>
      </c>
      <c r="D40" s="16">
        <f t="shared" si="11"/>
        <v>55051.72182200001</v>
      </c>
      <c r="E40" s="43">
        <f t="shared" si="11"/>
        <v>0</v>
      </c>
      <c r="F40" s="16">
        <f t="shared" si="11"/>
        <v>144288.16054979278</v>
      </c>
      <c r="G40" s="16">
        <f t="shared" si="11"/>
        <v>144288.16054979278</v>
      </c>
      <c r="H40" s="63">
        <f t="shared" si="11"/>
        <v>199339.8823717928</v>
      </c>
    </row>
    <row r="41" spans="1:8" ht="15.75">
      <c r="A41" s="62">
        <v>2018</v>
      </c>
      <c r="B41" s="16">
        <f aca="true" t="shared" si="12" ref="B41:H41">SUM(B304:B315)</f>
        <v>16607.107734</v>
      </c>
      <c r="C41" s="16">
        <f t="shared" si="12"/>
        <v>49404.17072199999</v>
      </c>
      <c r="D41" s="16">
        <f t="shared" si="12"/>
        <v>66011.278456</v>
      </c>
      <c r="E41" s="43">
        <f t="shared" si="12"/>
        <v>0</v>
      </c>
      <c r="F41" s="16">
        <f t="shared" si="12"/>
        <v>211336.57179330324</v>
      </c>
      <c r="G41" s="16">
        <f t="shared" si="12"/>
        <v>211336.57179330324</v>
      </c>
      <c r="H41" s="63">
        <f t="shared" si="12"/>
        <v>277347.85024930316</v>
      </c>
    </row>
    <row r="42" spans="1:8" ht="15.75">
      <c r="A42" s="62">
        <v>2019</v>
      </c>
      <c r="B42" s="16">
        <f>SUM(B317:B328)</f>
        <v>41922.63242</v>
      </c>
      <c r="C42" s="16">
        <f aca="true" t="shared" si="13" ref="C42:H42">SUM(C317:C328)</f>
        <v>57695.80713679894</v>
      </c>
      <c r="D42" s="16">
        <f t="shared" si="13"/>
        <v>99618.43955679894</v>
      </c>
      <c r="E42" s="43">
        <f t="shared" si="13"/>
        <v>0</v>
      </c>
      <c r="F42" s="16">
        <f t="shared" si="13"/>
        <v>253936.985441502</v>
      </c>
      <c r="G42" s="16">
        <f t="shared" si="13"/>
        <v>253936.985441502</v>
      </c>
      <c r="H42" s="63">
        <f t="shared" si="13"/>
        <v>353555.42499830096</v>
      </c>
    </row>
    <row r="43" spans="1:8" ht="15.75">
      <c r="A43" s="62">
        <v>2020</v>
      </c>
      <c r="B43" s="16">
        <f aca="true" t="shared" si="14" ref="B43:H43">SUM(B330:B341)</f>
        <v>43507.440336511994</v>
      </c>
      <c r="C43" s="16">
        <f t="shared" si="14"/>
        <v>59268.96136438665</v>
      </c>
      <c r="D43" s="16">
        <f t="shared" si="14"/>
        <v>102776.40170089864</v>
      </c>
      <c r="E43" s="43">
        <f t="shared" si="14"/>
        <v>0</v>
      </c>
      <c r="F43" s="16">
        <f t="shared" si="14"/>
        <v>229314.66483301215</v>
      </c>
      <c r="G43" s="16">
        <f t="shared" si="14"/>
        <v>229314.66483301215</v>
      </c>
      <c r="H43" s="63">
        <f t="shared" si="14"/>
        <v>332091.0665339108</v>
      </c>
    </row>
    <row r="44" spans="1:8" ht="15.75">
      <c r="A44" s="101">
        <v>2021</v>
      </c>
      <c r="B44" s="16">
        <f aca="true" t="shared" si="15" ref="B44:G44">SUM(B343:B354)</f>
        <v>40530.1810353715</v>
      </c>
      <c r="C44" s="16">
        <f t="shared" si="15"/>
        <v>97920.33904285487</v>
      </c>
      <c r="D44" s="16">
        <f t="shared" si="15"/>
        <v>138450.52007822637</v>
      </c>
      <c r="E44" s="43">
        <f t="shared" si="15"/>
        <v>0</v>
      </c>
      <c r="F44" s="16">
        <f t="shared" si="15"/>
        <v>243363.9452142079</v>
      </c>
      <c r="G44" s="16">
        <f t="shared" si="15"/>
        <v>243363.9452142079</v>
      </c>
      <c r="H44" s="63">
        <f>SUM(H343:H354)</f>
        <v>381814.4652924343</v>
      </c>
    </row>
    <row r="45" spans="2:8" ht="15.75">
      <c r="B45" s="16"/>
      <c r="C45" s="16"/>
      <c r="D45" s="16"/>
      <c r="E45" s="36"/>
      <c r="F45" s="16"/>
      <c r="G45" s="23"/>
      <c r="H45" s="63"/>
    </row>
    <row r="46" spans="1:8" ht="15.75" hidden="1">
      <c r="A46" s="46" t="s">
        <v>76</v>
      </c>
      <c r="B46" s="16">
        <f>SUM(B135:B137)</f>
        <v>392.3</v>
      </c>
      <c r="C46" s="16">
        <f aca="true" t="shared" si="16" ref="C46:H46">SUM(C135:C137)</f>
        <v>1034.3</v>
      </c>
      <c r="D46" s="16">
        <f t="shared" si="16"/>
        <v>1426.6000000000001</v>
      </c>
      <c r="E46" s="16">
        <f t="shared" si="16"/>
        <v>23166.800000000003</v>
      </c>
      <c r="F46" s="16">
        <f t="shared" si="16"/>
        <v>9466.9</v>
      </c>
      <c r="G46" s="16">
        <f t="shared" si="16"/>
        <v>32633.699999999997</v>
      </c>
      <c r="H46" s="63">
        <f t="shared" si="16"/>
        <v>34060.299999999996</v>
      </c>
    </row>
    <row r="47" spans="1:8" ht="15.75" hidden="1">
      <c r="A47" s="46" t="s">
        <v>75</v>
      </c>
      <c r="B47" s="16">
        <f>SUM(B138:B140)</f>
        <v>5235.3</v>
      </c>
      <c r="C47" s="16">
        <f aca="true" t="shared" si="17" ref="C47:H47">SUM(C138:C140)</f>
        <v>1612.1</v>
      </c>
      <c r="D47" s="16">
        <f t="shared" si="17"/>
        <v>6847.4</v>
      </c>
      <c r="E47" s="16">
        <f t="shared" si="17"/>
        <v>8619.900000000001</v>
      </c>
      <c r="F47" s="16">
        <f t="shared" si="17"/>
        <v>13194.7</v>
      </c>
      <c r="G47" s="16">
        <f t="shared" si="17"/>
        <v>21814.600000000002</v>
      </c>
      <c r="H47" s="63">
        <f t="shared" si="17"/>
        <v>28662</v>
      </c>
    </row>
    <row r="48" spans="1:8" ht="15.75" hidden="1">
      <c r="A48" s="46" t="s">
        <v>37</v>
      </c>
      <c r="B48" s="16">
        <f>SUM(B141:B143)</f>
        <v>1440.3</v>
      </c>
      <c r="C48" s="16">
        <f aca="true" t="shared" si="18" ref="C48:H48">SUM(C141:C143)</f>
        <v>1315.6</v>
      </c>
      <c r="D48" s="16">
        <f t="shared" si="18"/>
        <v>2755.9</v>
      </c>
      <c r="E48" s="16">
        <f t="shared" si="18"/>
        <v>11801.7</v>
      </c>
      <c r="F48" s="16">
        <f t="shared" si="18"/>
        <v>9737.8</v>
      </c>
      <c r="G48" s="16">
        <f t="shared" si="18"/>
        <v>21539.5</v>
      </c>
      <c r="H48" s="63">
        <f t="shared" si="18"/>
        <v>24295.4</v>
      </c>
    </row>
    <row r="49" spans="1:8" ht="15.75" hidden="1">
      <c r="A49" s="46" t="s">
        <v>38</v>
      </c>
      <c r="B49" s="16">
        <f>SUM(B144:B146)</f>
        <v>1003</v>
      </c>
      <c r="C49" s="16">
        <f aca="true" t="shared" si="19" ref="C49:H49">SUM(C144:C146)</f>
        <v>5594.2</v>
      </c>
      <c r="D49" s="16">
        <f t="shared" si="19"/>
        <v>6597.200000000001</v>
      </c>
      <c r="E49" s="16">
        <f t="shared" si="19"/>
        <v>19791.5</v>
      </c>
      <c r="F49" s="16">
        <f t="shared" si="19"/>
        <v>7220.700000000001</v>
      </c>
      <c r="G49" s="16">
        <f t="shared" si="19"/>
        <v>27012.199999999997</v>
      </c>
      <c r="H49" s="63">
        <f t="shared" si="19"/>
        <v>33609.4</v>
      </c>
    </row>
    <row r="50" spans="1:8" ht="15.75" hidden="1">
      <c r="A50" s="46"/>
      <c r="B50" s="16"/>
      <c r="C50" s="16"/>
      <c r="D50" s="16"/>
      <c r="E50" s="36"/>
      <c r="F50" s="16"/>
      <c r="G50" s="23"/>
      <c r="H50" s="63"/>
    </row>
    <row r="51" spans="1:8" ht="15.75" hidden="1">
      <c r="A51" s="46" t="s">
        <v>77</v>
      </c>
      <c r="B51" s="16">
        <f>SUM(B148:B150)</f>
        <v>111.1</v>
      </c>
      <c r="C51" s="16">
        <f aca="true" t="shared" si="20" ref="C51:H51">SUM(C148:C150)</f>
        <v>1330.3</v>
      </c>
      <c r="D51" s="16">
        <f t="shared" si="20"/>
        <v>1441.4</v>
      </c>
      <c r="E51" s="16">
        <f t="shared" si="20"/>
        <v>0</v>
      </c>
      <c r="F51" s="16">
        <f t="shared" si="20"/>
        <v>8139.1</v>
      </c>
      <c r="G51" s="16">
        <f t="shared" si="20"/>
        <v>8139.1</v>
      </c>
      <c r="H51" s="63">
        <f t="shared" si="20"/>
        <v>9580.5</v>
      </c>
    </row>
    <row r="52" spans="1:8" ht="15.75" hidden="1">
      <c r="A52" s="46" t="s">
        <v>75</v>
      </c>
      <c r="B52" s="16">
        <f>SUM(B151:B153)</f>
        <v>8940.9</v>
      </c>
      <c r="C52" s="16">
        <f aca="true" t="shared" si="21" ref="C52:H52">SUM(C151:C153)</f>
        <v>1325.5</v>
      </c>
      <c r="D52" s="16">
        <f t="shared" si="21"/>
        <v>10266.4</v>
      </c>
      <c r="E52" s="16">
        <f t="shared" si="21"/>
        <v>4635.799999999999</v>
      </c>
      <c r="F52" s="16">
        <f t="shared" si="21"/>
        <v>9423.2</v>
      </c>
      <c r="G52" s="16">
        <f t="shared" si="21"/>
        <v>14059.000000000002</v>
      </c>
      <c r="H52" s="63">
        <f t="shared" si="21"/>
        <v>24325.4</v>
      </c>
    </row>
    <row r="53" spans="1:8" ht="15.75" hidden="1">
      <c r="A53" s="46" t="s">
        <v>37</v>
      </c>
      <c r="B53" s="16">
        <f>SUM(B154:B156)</f>
        <v>551.4</v>
      </c>
      <c r="C53" s="16">
        <f aca="true" t="shared" si="22" ref="C53:H53">SUM(C154:C156)</f>
        <v>1209</v>
      </c>
      <c r="D53" s="16">
        <f t="shared" si="22"/>
        <v>1760.4</v>
      </c>
      <c r="E53" s="16">
        <f t="shared" si="22"/>
        <v>2.7</v>
      </c>
      <c r="F53" s="16">
        <f t="shared" si="22"/>
        <v>15347.000000000002</v>
      </c>
      <c r="G53" s="16">
        <f t="shared" si="22"/>
        <v>15349.700000000003</v>
      </c>
      <c r="H53" s="63">
        <f t="shared" si="22"/>
        <v>17110.1</v>
      </c>
    </row>
    <row r="54" spans="1:8" ht="15.75" hidden="1">
      <c r="A54" s="46" t="s">
        <v>38</v>
      </c>
      <c r="B54" s="43">
        <f>SUM(B157:B159)</f>
        <v>0</v>
      </c>
      <c r="C54" s="43">
        <f aca="true" t="shared" si="23" ref="C54:H54">SUM(C157:C159)</f>
        <v>5921.5</v>
      </c>
      <c r="D54" s="43">
        <f t="shared" si="23"/>
        <v>5921.5</v>
      </c>
      <c r="E54" s="43">
        <f t="shared" si="23"/>
        <v>67061.5</v>
      </c>
      <c r="F54" s="43">
        <f t="shared" si="23"/>
        <v>3.2</v>
      </c>
      <c r="G54" s="43">
        <f t="shared" si="23"/>
        <v>67064.7</v>
      </c>
      <c r="H54" s="65">
        <f t="shared" si="23"/>
        <v>72986.2</v>
      </c>
    </row>
    <row r="55" spans="1:8" ht="15.75" hidden="1">
      <c r="A55" s="46"/>
      <c r="B55" s="20"/>
      <c r="C55" s="16"/>
      <c r="D55" s="16"/>
      <c r="E55" s="36"/>
      <c r="F55" s="16"/>
      <c r="G55" s="23"/>
      <c r="H55" s="63"/>
    </row>
    <row r="56" spans="1:8" ht="15.75" hidden="1">
      <c r="A56" s="46" t="s">
        <v>78</v>
      </c>
      <c r="B56" s="20">
        <f>SUM(B161:B163)</f>
        <v>135.2</v>
      </c>
      <c r="C56" s="20">
        <f aca="true" t="shared" si="24" ref="C56:H56">SUM(C161:C163)</f>
        <v>1247.4</v>
      </c>
      <c r="D56" s="20">
        <f t="shared" si="24"/>
        <v>1382.6</v>
      </c>
      <c r="E56" s="20">
        <f t="shared" si="24"/>
        <v>0</v>
      </c>
      <c r="F56" s="20">
        <f t="shared" si="24"/>
        <v>33822.600000000006</v>
      </c>
      <c r="G56" s="20">
        <f t="shared" si="24"/>
        <v>33822.600000000006</v>
      </c>
      <c r="H56" s="64">
        <f t="shared" si="24"/>
        <v>35205.2</v>
      </c>
    </row>
    <row r="57" spans="1:8" ht="15.75" hidden="1">
      <c r="A57" s="46" t="s">
        <v>75</v>
      </c>
      <c r="B57" s="20">
        <f>SUM(B164:B166)</f>
        <v>8092.1</v>
      </c>
      <c r="C57" s="20">
        <f aca="true" t="shared" si="25" ref="C57:H57">SUM(C164:C166)</f>
        <v>1474.4</v>
      </c>
      <c r="D57" s="20">
        <f t="shared" si="25"/>
        <v>9566.5</v>
      </c>
      <c r="E57" s="20">
        <f t="shared" si="25"/>
        <v>21568.4</v>
      </c>
      <c r="F57" s="20">
        <f t="shared" si="25"/>
        <v>7595.199999999999</v>
      </c>
      <c r="G57" s="20">
        <f t="shared" si="25"/>
        <v>29163.600000000002</v>
      </c>
      <c r="H57" s="64">
        <f t="shared" si="25"/>
        <v>38730.1</v>
      </c>
    </row>
    <row r="58" spans="1:8" ht="15.75" hidden="1">
      <c r="A58" s="46" t="s">
        <v>37</v>
      </c>
      <c r="B58" s="20">
        <f>SUM(B167:B169)</f>
        <v>400</v>
      </c>
      <c r="C58" s="20">
        <f aca="true" t="shared" si="26" ref="C58:H58">SUM(C167:C169)</f>
        <v>1490.4</v>
      </c>
      <c r="D58" s="20">
        <f t="shared" si="26"/>
        <v>1890.4</v>
      </c>
      <c r="E58" s="20">
        <f t="shared" si="26"/>
        <v>2606.7</v>
      </c>
      <c r="F58" s="20">
        <f t="shared" si="26"/>
        <v>10477.199999999999</v>
      </c>
      <c r="G58" s="20">
        <f t="shared" si="26"/>
        <v>13083.9</v>
      </c>
      <c r="H58" s="64">
        <f t="shared" si="26"/>
        <v>14974.3</v>
      </c>
    </row>
    <row r="59" spans="1:8" ht="15.75" hidden="1">
      <c r="A59" s="46" t="s">
        <v>38</v>
      </c>
      <c r="B59" s="20">
        <f>SUM(B170:B172)</f>
        <v>243</v>
      </c>
      <c r="C59" s="20">
        <f aca="true" t="shared" si="27" ref="C59:H59">SUM(C170:C172)</f>
        <v>2824.8999999999996</v>
      </c>
      <c r="D59" s="20">
        <f t="shared" si="27"/>
        <v>3067.8999999999996</v>
      </c>
      <c r="E59" s="20">
        <f t="shared" si="27"/>
        <v>70342.3</v>
      </c>
      <c r="F59" s="20">
        <f t="shared" si="27"/>
        <v>15252.4</v>
      </c>
      <c r="G59" s="20">
        <f t="shared" si="27"/>
        <v>85594.7</v>
      </c>
      <c r="H59" s="64">
        <f t="shared" si="27"/>
        <v>88662.6</v>
      </c>
    </row>
    <row r="60" spans="1:8" ht="15.75" hidden="1">
      <c r="A60" s="46"/>
      <c r="B60" s="20"/>
      <c r="C60" s="20"/>
      <c r="D60" s="20"/>
      <c r="E60" s="38"/>
      <c r="F60" s="22"/>
      <c r="G60" s="20"/>
      <c r="H60" s="64"/>
    </row>
    <row r="61" spans="1:8" ht="15.75" hidden="1">
      <c r="A61" s="46" t="s">
        <v>79</v>
      </c>
      <c r="B61" s="20">
        <f>SUM(B161:B163)</f>
        <v>135.2</v>
      </c>
      <c r="C61" s="20">
        <f aca="true" t="shared" si="28" ref="C61:H61">SUM(C161:C163)</f>
        <v>1247.4</v>
      </c>
      <c r="D61" s="20">
        <f t="shared" si="28"/>
        <v>1382.6</v>
      </c>
      <c r="E61" s="20">
        <f t="shared" si="28"/>
        <v>0</v>
      </c>
      <c r="F61" s="20">
        <f t="shared" si="28"/>
        <v>33822.600000000006</v>
      </c>
      <c r="G61" s="20">
        <f t="shared" si="28"/>
        <v>33822.600000000006</v>
      </c>
      <c r="H61" s="64">
        <f t="shared" si="28"/>
        <v>35205.2</v>
      </c>
    </row>
    <row r="62" spans="1:8" ht="15.75" hidden="1">
      <c r="A62" s="46" t="s">
        <v>75</v>
      </c>
      <c r="B62" s="20">
        <f>SUM(B177:B179)</f>
        <v>1687.3</v>
      </c>
      <c r="C62" s="20">
        <f aca="true" t="shared" si="29" ref="C62:H62">SUM(C177:C179)</f>
        <v>1435.3</v>
      </c>
      <c r="D62" s="20">
        <f t="shared" si="29"/>
        <v>3122.6000000000004</v>
      </c>
      <c r="E62" s="20">
        <f t="shared" si="29"/>
        <v>0</v>
      </c>
      <c r="F62" s="20">
        <f t="shared" si="29"/>
        <v>2006.3000000000002</v>
      </c>
      <c r="G62" s="20">
        <f t="shared" si="29"/>
        <v>2006.3000000000002</v>
      </c>
      <c r="H62" s="64">
        <f t="shared" si="29"/>
        <v>5128.9</v>
      </c>
    </row>
    <row r="63" spans="1:8" ht="15.75" hidden="1">
      <c r="A63" s="46" t="s">
        <v>37</v>
      </c>
      <c r="B63" s="20">
        <f>SUM(B167:B169)</f>
        <v>400</v>
      </c>
      <c r="C63" s="20">
        <f aca="true" t="shared" si="30" ref="C63:H63">SUM(C167:C169)</f>
        <v>1490.4</v>
      </c>
      <c r="D63" s="20">
        <f t="shared" si="30"/>
        <v>1890.4</v>
      </c>
      <c r="E63" s="20">
        <f t="shared" si="30"/>
        <v>2606.7</v>
      </c>
      <c r="F63" s="20">
        <f t="shared" si="30"/>
        <v>10477.199999999999</v>
      </c>
      <c r="G63" s="20">
        <f t="shared" si="30"/>
        <v>13083.9</v>
      </c>
      <c r="H63" s="64">
        <f t="shared" si="30"/>
        <v>14974.3</v>
      </c>
    </row>
    <row r="64" spans="1:8" ht="15.75" hidden="1">
      <c r="A64" s="46" t="s">
        <v>38</v>
      </c>
      <c r="B64" s="20">
        <f>SUM(B183:B185)</f>
        <v>805.2</v>
      </c>
      <c r="C64" s="20">
        <f aca="true" t="shared" si="31" ref="C64:H64">SUM(C183:C185)</f>
        <v>3744.2999999999997</v>
      </c>
      <c r="D64" s="20">
        <f t="shared" si="31"/>
        <v>4549.5</v>
      </c>
      <c r="E64" s="20">
        <f t="shared" si="31"/>
        <v>73995.70000000001</v>
      </c>
      <c r="F64" s="20">
        <f t="shared" si="31"/>
        <v>461.4</v>
      </c>
      <c r="G64" s="20">
        <f t="shared" si="31"/>
        <v>74457.1</v>
      </c>
      <c r="H64" s="64">
        <f t="shared" si="31"/>
        <v>79006.6</v>
      </c>
    </row>
    <row r="65" spans="1:8" ht="15.75" hidden="1">
      <c r="A65" s="46"/>
      <c r="B65" s="20"/>
      <c r="C65" s="20"/>
      <c r="D65" s="20"/>
      <c r="E65" s="38"/>
      <c r="F65" s="22"/>
      <c r="G65" s="20"/>
      <c r="H65" s="64"/>
    </row>
    <row r="66" spans="1:8" ht="15.75" hidden="1">
      <c r="A66" s="46" t="s">
        <v>74</v>
      </c>
      <c r="B66" s="20">
        <f>SUM(B187:B189)</f>
        <v>52</v>
      </c>
      <c r="C66" s="20">
        <f aca="true" t="shared" si="32" ref="C66:H66">SUM(C187:C189)</f>
        <v>1333.2</v>
      </c>
      <c r="D66" s="20">
        <f t="shared" si="32"/>
        <v>1385.1999999999998</v>
      </c>
      <c r="E66" s="20">
        <f t="shared" si="32"/>
        <v>17615.2</v>
      </c>
      <c r="F66" s="20">
        <f t="shared" si="32"/>
        <v>1957.7</v>
      </c>
      <c r="G66" s="20">
        <f t="shared" si="32"/>
        <v>19572.9</v>
      </c>
      <c r="H66" s="64">
        <f t="shared" si="32"/>
        <v>20958.1</v>
      </c>
    </row>
    <row r="67" spans="1:8" ht="15.75" hidden="1">
      <c r="A67" s="46" t="s">
        <v>75</v>
      </c>
      <c r="B67" s="6">
        <f>SUM(B190:B192)</f>
        <v>5768.6</v>
      </c>
      <c r="C67" s="6">
        <f aca="true" t="shared" si="33" ref="C67:H67">SUM(C190:C192)</f>
        <v>4430.829999999999</v>
      </c>
      <c r="D67" s="6">
        <f t="shared" si="33"/>
        <v>10199.43</v>
      </c>
      <c r="E67" s="6">
        <f t="shared" si="33"/>
        <v>3818.3999999999996</v>
      </c>
      <c r="F67" s="6">
        <f t="shared" si="33"/>
        <v>9094.396999999999</v>
      </c>
      <c r="G67" s="6">
        <f t="shared" si="33"/>
        <v>12912.797</v>
      </c>
      <c r="H67" s="56">
        <f t="shared" si="33"/>
        <v>23112.227</v>
      </c>
    </row>
    <row r="68" spans="1:8" ht="15.75" hidden="1">
      <c r="A68" s="46" t="s">
        <v>37</v>
      </c>
      <c r="B68" s="6">
        <f>SUM(B193:B195)</f>
        <v>300</v>
      </c>
      <c r="C68" s="6">
        <f aca="true" t="shared" si="34" ref="C68:H68">SUM(C193:C195)</f>
        <v>1672.169</v>
      </c>
      <c r="D68" s="6">
        <f t="shared" si="34"/>
        <v>1972.169</v>
      </c>
      <c r="E68" s="6">
        <f t="shared" si="34"/>
        <v>446.5</v>
      </c>
      <c r="F68" s="6">
        <f t="shared" si="34"/>
        <v>2743.7</v>
      </c>
      <c r="G68" s="6">
        <f t="shared" si="34"/>
        <v>3190.2</v>
      </c>
      <c r="H68" s="56">
        <f t="shared" si="34"/>
        <v>5162.369</v>
      </c>
    </row>
    <row r="69" spans="1:8" ht="15.75" hidden="1">
      <c r="A69" s="46" t="s">
        <v>38</v>
      </c>
      <c r="B69" s="8">
        <f>SUM(B196:B198)</f>
        <v>273.3</v>
      </c>
      <c r="C69" s="8">
        <f aca="true" t="shared" si="35" ref="C69:H69">SUM(C196:C198)</f>
        <v>7056.299999999999</v>
      </c>
      <c r="D69" s="8">
        <f t="shared" si="35"/>
        <v>7329.6</v>
      </c>
      <c r="E69" s="8">
        <f t="shared" si="35"/>
        <v>24004.2</v>
      </c>
      <c r="F69" s="8">
        <f t="shared" si="35"/>
        <v>4201.1</v>
      </c>
      <c r="G69" s="8">
        <f t="shared" si="35"/>
        <v>28205.3</v>
      </c>
      <c r="H69" s="66">
        <f t="shared" si="35"/>
        <v>35534.899999999994</v>
      </c>
    </row>
    <row r="70" spans="1:8" ht="15.75" hidden="1">
      <c r="A70" s="46"/>
      <c r="B70" s="20"/>
      <c r="C70" s="20"/>
      <c r="D70" s="20"/>
      <c r="E70" s="38"/>
      <c r="F70" s="22"/>
      <c r="G70" s="20"/>
      <c r="H70" s="64"/>
    </row>
    <row r="71" spans="1:8" ht="15.75" hidden="1">
      <c r="A71" s="46" t="s">
        <v>39</v>
      </c>
      <c r="B71" s="20">
        <f>SUM(B200:B202)</f>
        <v>394.8</v>
      </c>
      <c r="C71" s="20">
        <f aca="true" t="shared" si="36" ref="C71:H71">SUM(C200:C202)</f>
        <v>2672.9</v>
      </c>
      <c r="D71" s="20">
        <f t="shared" si="36"/>
        <v>3067.7</v>
      </c>
      <c r="E71" s="20">
        <f t="shared" si="36"/>
        <v>24410.3</v>
      </c>
      <c r="F71" s="20">
        <f t="shared" si="36"/>
        <v>34313.4</v>
      </c>
      <c r="G71" s="20">
        <f t="shared" si="36"/>
        <v>58723.700000000004</v>
      </c>
      <c r="H71" s="64">
        <f t="shared" si="36"/>
        <v>61791.4</v>
      </c>
    </row>
    <row r="72" spans="1:8" ht="15.75" hidden="1">
      <c r="A72" s="46" t="s">
        <v>75</v>
      </c>
      <c r="B72" s="20">
        <f>SUM(B203:B205)</f>
        <v>1078.1</v>
      </c>
      <c r="C72" s="20">
        <f aca="true" t="shared" si="37" ref="C72:H72">SUM(C203:C205)</f>
        <v>17970</v>
      </c>
      <c r="D72" s="20">
        <f t="shared" si="37"/>
        <v>19048.1</v>
      </c>
      <c r="E72" s="44">
        <f t="shared" si="37"/>
        <v>0</v>
      </c>
      <c r="F72" s="20">
        <f t="shared" si="37"/>
        <v>4197.4</v>
      </c>
      <c r="G72" s="20">
        <f t="shared" si="37"/>
        <v>4197.4</v>
      </c>
      <c r="H72" s="64">
        <f t="shared" si="37"/>
        <v>23245.5</v>
      </c>
    </row>
    <row r="73" spans="1:8" ht="15.75" hidden="1">
      <c r="A73" s="46" t="s">
        <v>37</v>
      </c>
      <c r="B73" s="20">
        <f>SUM(B206:B208)</f>
        <v>2175.1</v>
      </c>
      <c r="C73" s="20">
        <f aca="true" t="shared" si="38" ref="C73:H73">SUM(C206:C208)</f>
        <v>2465.3</v>
      </c>
      <c r="D73" s="20">
        <f t="shared" si="38"/>
        <v>4640.4</v>
      </c>
      <c r="E73" s="20">
        <f t="shared" si="38"/>
        <v>12836.6</v>
      </c>
      <c r="F73" s="20">
        <f t="shared" si="38"/>
        <v>14293.9</v>
      </c>
      <c r="G73" s="20">
        <f t="shared" si="38"/>
        <v>27130.5</v>
      </c>
      <c r="H73" s="64">
        <f t="shared" si="38"/>
        <v>31770.9</v>
      </c>
    </row>
    <row r="74" spans="1:8" ht="15.75" hidden="1">
      <c r="A74" s="46" t="s">
        <v>38</v>
      </c>
      <c r="B74" s="20">
        <f>SUM(B209:B211)</f>
        <v>583.8</v>
      </c>
      <c r="C74" s="20">
        <f aca="true" t="shared" si="39" ref="C74:H74">SUM(C209:C211)</f>
        <v>2625.2000000000003</v>
      </c>
      <c r="D74" s="20">
        <f t="shared" si="39"/>
        <v>3209</v>
      </c>
      <c r="E74" s="20">
        <f t="shared" si="39"/>
        <v>30226.6</v>
      </c>
      <c r="F74" s="20">
        <f t="shared" si="39"/>
        <v>12560.6</v>
      </c>
      <c r="G74" s="20">
        <f t="shared" si="39"/>
        <v>42787.2</v>
      </c>
      <c r="H74" s="64">
        <f t="shared" si="39"/>
        <v>45996.2</v>
      </c>
    </row>
    <row r="75" spans="1:8" ht="15.75" hidden="1">
      <c r="A75" s="46"/>
      <c r="B75" s="20"/>
      <c r="C75" s="20"/>
      <c r="D75" s="20"/>
      <c r="E75" s="38"/>
      <c r="F75" s="22"/>
      <c r="G75" s="20"/>
      <c r="H75" s="64"/>
    </row>
    <row r="76" spans="1:8" ht="15.75" hidden="1">
      <c r="A76" s="46" t="s">
        <v>35</v>
      </c>
      <c r="B76" s="20">
        <f>SUM(B213:B215)</f>
        <v>690.4399999999999</v>
      </c>
      <c r="C76" s="20">
        <f aca="true" t="shared" si="40" ref="C76:H76">SUM(C213:C215)</f>
        <v>2872.8250000000003</v>
      </c>
      <c r="D76" s="20">
        <f t="shared" si="40"/>
        <v>3563.2650000000003</v>
      </c>
      <c r="E76" s="38">
        <f t="shared" si="40"/>
        <v>31416.489999999998</v>
      </c>
      <c r="F76" s="22">
        <f t="shared" si="40"/>
        <v>25174.505434</v>
      </c>
      <c r="G76" s="20">
        <f t="shared" si="40"/>
        <v>56590.995434000004</v>
      </c>
      <c r="H76" s="64">
        <f t="shared" si="40"/>
        <v>60154.260434</v>
      </c>
    </row>
    <row r="77" spans="1:8" ht="15.75" hidden="1">
      <c r="A77" s="46" t="s">
        <v>75</v>
      </c>
      <c r="B77" s="20">
        <f>SUM(B216:B218)</f>
        <v>7709.383</v>
      </c>
      <c r="C77" s="20">
        <f aca="true" t="shared" si="41" ref="C77:H77">SUM(C216:C218)</f>
        <v>3723.2329999999993</v>
      </c>
      <c r="D77" s="20">
        <f t="shared" si="41"/>
        <v>11432.616</v>
      </c>
      <c r="E77" s="38">
        <f t="shared" si="41"/>
        <v>11699.424</v>
      </c>
      <c r="F77" s="22">
        <f t="shared" si="41"/>
        <v>18598.921000000002</v>
      </c>
      <c r="G77" s="20">
        <f t="shared" si="41"/>
        <v>30298.345</v>
      </c>
      <c r="H77" s="64">
        <f t="shared" si="41"/>
        <v>41730.961</v>
      </c>
    </row>
    <row r="78" spans="1:8" ht="15.75" hidden="1">
      <c r="A78" s="46" t="s">
        <v>37</v>
      </c>
      <c r="B78" s="20">
        <f>+B219+B220+B221</f>
        <v>6390.383</v>
      </c>
      <c r="C78" s="20">
        <f aca="true" t="shared" si="42" ref="C78:H78">+C219+C220+C221</f>
        <v>3863.5750000000003</v>
      </c>
      <c r="D78" s="20">
        <f t="shared" si="42"/>
        <v>10253.958</v>
      </c>
      <c r="E78" s="38">
        <f t="shared" si="42"/>
        <v>9109.109</v>
      </c>
      <c r="F78" s="22">
        <f t="shared" si="42"/>
        <v>11622.722</v>
      </c>
      <c r="G78" s="20">
        <f t="shared" si="42"/>
        <v>20731.831000000002</v>
      </c>
      <c r="H78" s="64">
        <f t="shared" si="42"/>
        <v>30985.789000000004</v>
      </c>
    </row>
    <row r="79" spans="1:8" ht="15.75" hidden="1">
      <c r="A79" s="46" t="s">
        <v>38</v>
      </c>
      <c r="B79" s="20">
        <f>+B222+B223+B224</f>
        <v>3521.1090000000004</v>
      </c>
      <c r="C79" s="20">
        <f aca="true" t="shared" si="43" ref="C79:H79">+C222+C223+C224</f>
        <v>3413.0419999999995</v>
      </c>
      <c r="D79" s="20">
        <f t="shared" si="43"/>
        <v>6934.151</v>
      </c>
      <c r="E79" s="38">
        <f t="shared" si="43"/>
        <v>68919.408</v>
      </c>
      <c r="F79" s="22">
        <f t="shared" si="43"/>
        <v>27822.158000000003</v>
      </c>
      <c r="G79" s="20">
        <f t="shared" si="43"/>
        <v>96741.566</v>
      </c>
      <c r="H79" s="64">
        <f t="shared" si="43"/>
        <v>103675.717</v>
      </c>
    </row>
    <row r="80" spans="1:8" ht="15.75" hidden="1">
      <c r="A80" s="46"/>
      <c r="B80" s="20"/>
      <c r="C80" s="20"/>
      <c r="D80" s="20"/>
      <c r="E80" s="38"/>
      <c r="F80" s="22"/>
      <c r="G80" s="20"/>
      <c r="H80" s="64"/>
    </row>
    <row r="81" spans="1:8" ht="15.75" hidden="1">
      <c r="A81" s="46" t="s">
        <v>36</v>
      </c>
      <c r="B81" s="20">
        <f>SUM(B148:B150)</f>
        <v>111.1</v>
      </c>
      <c r="C81" s="20">
        <f aca="true" t="shared" si="44" ref="C81:H81">SUM(C148:C150)</f>
        <v>1330.3</v>
      </c>
      <c r="D81" s="20">
        <f t="shared" si="44"/>
        <v>1441.4</v>
      </c>
      <c r="E81" s="20">
        <f t="shared" si="44"/>
        <v>0</v>
      </c>
      <c r="F81" s="20">
        <f t="shared" si="44"/>
        <v>8139.1</v>
      </c>
      <c r="G81" s="20">
        <f t="shared" si="44"/>
        <v>8139.1</v>
      </c>
      <c r="H81" s="64">
        <f t="shared" si="44"/>
        <v>9580.5</v>
      </c>
    </row>
    <row r="82" spans="1:8" ht="15.75" hidden="1">
      <c r="A82" s="46" t="s">
        <v>75</v>
      </c>
      <c r="B82" s="20">
        <f>SUM(B151:B153)</f>
        <v>8940.9</v>
      </c>
      <c r="C82" s="20">
        <f aca="true" t="shared" si="45" ref="C82:H82">SUM(C151:C153)</f>
        <v>1325.5</v>
      </c>
      <c r="D82" s="20">
        <f t="shared" si="45"/>
        <v>10266.4</v>
      </c>
      <c r="E82" s="20">
        <f t="shared" si="45"/>
        <v>4635.799999999999</v>
      </c>
      <c r="F82" s="20">
        <f t="shared" si="45"/>
        <v>9423.2</v>
      </c>
      <c r="G82" s="20">
        <f t="shared" si="45"/>
        <v>14059.000000000002</v>
      </c>
      <c r="H82" s="64">
        <f t="shared" si="45"/>
        <v>24325.4</v>
      </c>
    </row>
    <row r="83" spans="1:8" ht="15.75" hidden="1">
      <c r="A83" s="46" t="s">
        <v>37</v>
      </c>
      <c r="B83" s="20">
        <f>SUM(B154:B156)</f>
        <v>551.4</v>
      </c>
      <c r="C83" s="20">
        <f aca="true" t="shared" si="46" ref="C83:H83">SUM(C154:C156)</f>
        <v>1209</v>
      </c>
      <c r="D83" s="20">
        <f t="shared" si="46"/>
        <v>1760.4</v>
      </c>
      <c r="E83" s="20">
        <f t="shared" si="46"/>
        <v>2.7</v>
      </c>
      <c r="F83" s="20">
        <f t="shared" si="46"/>
        <v>15347.000000000002</v>
      </c>
      <c r="G83" s="20">
        <f t="shared" si="46"/>
        <v>15349.700000000003</v>
      </c>
      <c r="H83" s="64">
        <f t="shared" si="46"/>
        <v>17110.1</v>
      </c>
    </row>
    <row r="84" spans="1:8" ht="15.75" hidden="1">
      <c r="A84" s="46" t="s">
        <v>38</v>
      </c>
      <c r="B84" s="20">
        <f>SUM(B157:B159)</f>
        <v>0</v>
      </c>
      <c r="C84" s="20">
        <f aca="true" t="shared" si="47" ref="C84:H84">SUM(C157:C159)</f>
        <v>5921.5</v>
      </c>
      <c r="D84" s="20">
        <f t="shared" si="47"/>
        <v>5921.5</v>
      </c>
      <c r="E84" s="20">
        <f t="shared" si="47"/>
        <v>67061.5</v>
      </c>
      <c r="F84" s="20">
        <f t="shared" si="47"/>
        <v>3.2</v>
      </c>
      <c r="G84" s="20">
        <f t="shared" si="47"/>
        <v>67064.7</v>
      </c>
      <c r="H84" s="64">
        <f t="shared" si="47"/>
        <v>72986.2</v>
      </c>
    </row>
    <row r="85" spans="1:8" ht="18" hidden="1">
      <c r="A85" s="46"/>
      <c r="B85" s="20"/>
      <c r="C85" s="20"/>
      <c r="D85" s="20"/>
      <c r="E85" s="40"/>
      <c r="F85" s="22"/>
      <c r="G85" s="20"/>
      <c r="H85" s="64"/>
    </row>
    <row r="86" spans="1:8" ht="15.75" hidden="1">
      <c r="A86" s="46" t="s">
        <v>41</v>
      </c>
      <c r="B86" s="20">
        <f>SUM(B239:B241)</f>
        <v>2228.6314620000003</v>
      </c>
      <c r="C86" s="20">
        <f aca="true" t="shared" si="48" ref="C86:H86">SUM(C239:C241)</f>
        <v>4722.820017</v>
      </c>
      <c r="D86" s="20">
        <f t="shared" si="48"/>
        <v>6951.451479</v>
      </c>
      <c r="E86" s="20">
        <f t="shared" si="48"/>
        <v>42118.752732</v>
      </c>
      <c r="F86" s="20">
        <f t="shared" si="48"/>
        <v>11398.504400859903</v>
      </c>
      <c r="G86" s="20">
        <f t="shared" si="48"/>
        <v>53517.2571328599</v>
      </c>
      <c r="H86" s="64">
        <f t="shared" si="48"/>
        <v>60468.7086118599</v>
      </c>
    </row>
    <row r="87" spans="1:8" ht="15.75" hidden="1">
      <c r="A87" s="46" t="s">
        <v>75</v>
      </c>
      <c r="B87" s="20">
        <f>SUM(B242:B244)</f>
        <v>1387.8560000000002</v>
      </c>
      <c r="C87" s="20">
        <f aca="true" t="shared" si="49" ref="C87:H87">SUM(C242:C244)</f>
        <v>6851.673747000001</v>
      </c>
      <c r="D87" s="20">
        <f t="shared" si="49"/>
        <v>8239.529747</v>
      </c>
      <c r="E87" s="20">
        <f t="shared" si="49"/>
        <v>36728.1</v>
      </c>
      <c r="F87" s="20">
        <f t="shared" si="49"/>
        <v>28396.976749137575</v>
      </c>
      <c r="G87" s="20">
        <f t="shared" si="49"/>
        <v>65125.076749137574</v>
      </c>
      <c r="H87" s="64">
        <f t="shared" si="49"/>
        <v>73364.60649613758</v>
      </c>
    </row>
    <row r="88" spans="1:8" ht="15.75" hidden="1">
      <c r="A88" s="46" t="s">
        <v>37</v>
      </c>
      <c r="B88" s="20">
        <f>SUM(B245:B247)</f>
        <v>5939.712892</v>
      </c>
      <c r="C88" s="20">
        <f aca="true" t="shared" si="50" ref="C88:H88">SUM(C245:C247)</f>
        <v>4947.359248000001</v>
      </c>
      <c r="D88" s="20">
        <f t="shared" si="50"/>
        <v>10887.07214</v>
      </c>
      <c r="E88" s="20">
        <f t="shared" si="50"/>
        <v>0</v>
      </c>
      <c r="F88" s="20">
        <f t="shared" si="50"/>
        <v>49457.38</v>
      </c>
      <c r="G88" s="20">
        <f t="shared" si="50"/>
        <v>49457.38</v>
      </c>
      <c r="H88" s="64">
        <f t="shared" si="50"/>
        <v>60344.45214</v>
      </c>
    </row>
    <row r="89" spans="1:8" ht="15.75" hidden="1">
      <c r="A89" s="46" t="s">
        <v>38</v>
      </c>
      <c r="B89" s="20">
        <f>SUM(B248:B250)</f>
        <v>6567.947938</v>
      </c>
      <c r="C89" s="20">
        <f aca="true" t="shared" si="51" ref="C89:H89">SUM(C248:C250)</f>
        <v>5116.542064</v>
      </c>
      <c r="D89" s="20">
        <f t="shared" si="51"/>
        <v>11684.490002</v>
      </c>
      <c r="E89" s="20">
        <f t="shared" si="51"/>
        <v>40002.601974000005</v>
      </c>
      <c r="F89" s="20">
        <f t="shared" si="51"/>
        <v>66559.667346</v>
      </c>
      <c r="G89" s="20">
        <f t="shared" si="51"/>
        <v>106562.26931999999</v>
      </c>
      <c r="H89" s="64">
        <f t="shared" si="51"/>
        <v>118246.759322</v>
      </c>
    </row>
    <row r="90" spans="1:8" ht="15.75" hidden="1">
      <c r="A90" s="46"/>
      <c r="B90" s="20"/>
      <c r="C90" s="20"/>
      <c r="D90" s="20"/>
      <c r="E90" s="38"/>
      <c r="F90" s="22"/>
      <c r="G90" s="20"/>
      <c r="H90" s="64"/>
    </row>
    <row r="91" spans="1:8" ht="15.75" hidden="1">
      <c r="A91" s="46" t="s">
        <v>44</v>
      </c>
      <c r="B91" s="20">
        <f>SUM(B252:B254)</f>
        <v>6962.965</v>
      </c>
      <c r="C91" s="20">
        <f aca="true" t="shared" si="52" ref="C91:H91">SUM(C252:C254)</f>
        <v>9198.630104</v>
      </c>
      <c r="D91" s="20">
        <f t="shared" si="52"/>
        <v>16161.595104</v>
      </c>
      <c r="E91" s="20">
        <f t="shared" si="52"/>
        <v>6279.984</v>
      </c>
      <c r="F91" s="20">
        <f t="shared" si="52"/>
        <v>30060.273539250004</v>
      </c>
      <c r="G91" s="20">
        <f t="shared" si="52"/>
        <v>36340.25753925</v>
      </c>
      <c r="H91" s="64">
        <f t="shared" si="52"/>
        <v>52501.85264325</v>
      </c>
    </row>
    <row r="92" spans="1:8" ht="18" hidden="1">
      <c r="A92" s="46" t="s">
        <v>85</v>
      </c>
      <c r="B92" s="20">
        <f>SUM(B255:B257)</f>
        <v>375.9</v>
      </c>
      <c r="C92" s="20">
        <f aca="true" t="shared" si="53" ref="C92:H92">SUM(C255:C257)</f>
        <v>26383.2</v>
      </c>
      <c r="D92" s="20">
        <f t="shared" si="53"/>
        <v>26759.100000000002</v>
      </c>
      <c r="E92" s="20">
        <f t="shared" si="53"/>
        <v>0</v>
      </c>
      <c r="F92" s="20">
        <f t="shared" si="53"/>
        <v>44223.710284500004</v>
      </c>
      <c r="G92" s="20">
        <f t="shared" si="53"/>
        <v>44223.710284500004</v>
      </c>
      <c r="H92" s="64">
        <f t="shared" si="53"/>
        <v>70982.81028450001</v>
      </c>
    </row>
    <row r="93" spans="1:8" ht="18" hidden="1">
      <c r="A93" s="46" t="s">
        <v>91</v>
      </c>
      <c r="B93" s="20">
        <f>SUM(B258:B260)</f>
        <v>6736.75</v>
      </c>
      <c r="C93" s="20">
        <f aca="true" t="shared" si="54" ref="C93:H93">SUM(C258:C260)</f>
        <v>9826.75</v>
      </c>
      <c r="D93" s="20">
        <f t="shared" si="54"/>
        <v>16563.5</v>
      </c>
      <c r="E93" s="20">
        <f t="shared" si="54"/>
        <v>31234.1</v>
      </c>
      <c r="F93" s="20">
        <f t="shared" si="54"/>
        <v>31153.45418803</v>
      </c>
      <c r="G93" s="20">
        <f t="shared" si="54"/>
        <v>62387.55418803</v>
      </c>
      <c r="H93" s="64">
        <f t="shared" si="54"/>
        <v>78951.05418803</v>
      </c>
    </row>
    <row r="94" spans="1:8" ht="18" hidden="1">
      <c r="A94" s="46" t="s">
        <v>93</v>
      </c>
      <c r="B94" s="20">
        <f>SUM(B261:B263)</f>
        <v>7680.513075</v>
      </c>
      <c r="C94" s="20">
        <f aca="true" t="shared" si="55" ref="C94:H94">SUM(C261:C263)</f>
        <v>23840.098461</v>
      </c>
      <c r="D94" s="20">
        <f t="shared" si="55"/>
        <v>31520.611536</v>
      </c>
      <c r="E94" s="20">
        <f t="shared" si="55"/>
        <v>9428.346606</v>
      </c>
      <c r="F94" s="20">
        <f t="shared" si="55"/>
        <v>30679.765877410005</v>
      </c>
      <c r="G94" s="20">
        <f t="shared" si="55"/>
        <v>40108.112483410005</v>
      </c>
      <c r="H94" s="64">
        <f t="shared" si="55"/>
        <v>71628.72401941</v>
      </c>
    </row>
    <row r="95" spans="1:8" ht="18" hidden="1">
      <c r="A95" s="47"/>
      <c r="B95" s="20"/>
      <c r="C95" s="20"/>
      <c r="D95" s="23"/>
      <c r="E95" s="40"/>
      <c r="F95" s="22"/>
      <c r="G95" s="23"/>
      <c r="H95" s="67"/>
    </row>
    <row r="96" spans="1:8" ht="18" hidden="1">
      <c r="A96" s="46" t="s">
        <v>88</v>
      </c>
      <c r="B96" s="20">
        <f>SUM(B265:B267)</f>
        <v>995.2829999999999</v>
      </c>
      <c r="C96" s="20">
        <f aca="true" t="shared" si="56" ref="C96:H96">SUM(C265:C267)</f>
        <v>12111.230447000002</v>
      </c>
      <c r="D96" s="20">
        <f t="shared" si="56"/>
        <v>13106.513447000001</v>
      </c>
      <c r="E96" s="20">
        <f t="shared" si="56"/>
        <v>52028.800567000006</v>
      </c>
      <c r="F96" s="20">
        <f t="shared" si="56"/>
        <v>23087.40638171</v>
      </c>
      <c r="G96" s="20">
        <f t="shared" si="56"/>
        <v>75116.20694871001</v>
      </c>
      <c r="H96" s="20">
        <f t="shared" si="56"/>
        <v>88222.72039571</v>
      </c>
    </row>
    <row r="97" spans="1:8" ht="18" hidden="1">
      <c r="A97" s="46" t="s">
        <v>102</v>
      </c>
      <c r="B97" s="20">
        <f>SUM(B268:B270)</f>
        <v>703.4</v>
      </c>
      <c r="C97" s="20">
        <f aca="true" t="shared" si="57" ref="C97:H97">SUM(C268:C270)</f>
        <v>13833.9458</v>
      </c>
      <c r="D97" s="20">
        <f t="shared" si="57"/>
        <v>14537.3458</v>
      </c>
      <c r="E97" s="44">
        <f t="shared" si="57"/>
        <v>0</v>
      </c>
      <c r="F97" s="20">
        <f t="shared" si="57"/>
        <v>23131.36639899</v>
      </c>
      <c r="G97" s="20">
        <f t="shared" si="57"/>
        <v>23131.36639899</v>
      </c>
      <c r="H97" s="64">
        <f t="shared" si="57"/>
        <v>37668.712198990004</v>
      </c>
    </row>
    <row r="98" spans="1:8" ht="18" hidden="1">
      <c r="A98" s="46" t="s">
        <v>106</v>
      </c>
      <c r="B98" s="20">
        <f>SUM(B271:B273)</f>
        <v>469.166898</v>
      </c>
      <c r="C98" s="20">
        <f aca="true" t="shared" si="58" ref="C98:H98">SUM(C271:C273)</f>
        <v>9126.702471</v>
      </c>
      <c r="D98" s="20">
        <f t="shared" si="58"/>
        <v>9595.869369</v>
      </c>
      <c r="E98" s="44">
        <f t="shared" si="58"/>
        <v>0</v>
      </c>
      <c r="F98" s="20">
        <f t="shared" si="58"/>
        <v>14078.511280670002</v>
      </c>
      <c r="G98" s="20">
        <f t="shared" si="58"/>
        <v>14078.511280670002</v>
      </c>
      <c r="H98" s="64">
        <f t="shared" si="58"/>
        <v>23674.38064967</v>
      </c>
    </row>
    <row r="99" spans="1:8" ht="18" hidden="1">
      <c r="A99" s="46" t="s">
        <v>111</v>
      </c>
      <c r="B99" s="20">
        <f>SUM(B274:B276)</f>
        <v>8891.677495</v>
      </c>
      <c r="C99" s="20">
        <f aca="true" t="shared" si="59" ref="C99:H99">SUM(C274:C276)</f>
        <v>10254.5578906</v>
      </c>
      <c r="D99" s="20">
        <f t="shared" si="59"/>
        <v>19146.2353856</v>
      </c>
      <c r="E99" s="44">
        <f t="shared" si="59"/>
        <v>0</v>
      </c>
      <c r="F99" s="20">
        <f t="shared" si="59"/>
        <v>29676.507862720002</v>
      </c>
      <c r="G99" s="20">
        <f t="shared" si="59"/>
        <v>29676.507862720002</v>
      </c>
      <c r="H99" s="64">
        <f t="shared" si="59"/>
        <v>48822.74324832</v>
      </c>
    </row>
    <row r="100" spans="1:8" ht="15.75" hidden="1">
      <c r="A100" s="46"/>
      <c r="B100" s="20"/>
      <c r="C100" s="20"/>
      <c r="D100" s="20"/>
      <c r="E100" s="44"/>
      <c r="F100" s="22"/>
      <c r="G100" s="20"/>
      <c r="H100" s="64"/>
    </row>
    <row r="101" spans="1:8" ht="18" hidden="1">
      <c r="A101" s="46" t="s">
        <v>89</v>
      </c>
      <c r="B101" s="20">
        <f>SUM(B278:B280)</f>
        <v>2513.973098</v>
      </c>
      <c r="C101" s="20">
        <f aca="true" t="shared" si="60" ref="C101:H101">SUM(C278:C280)</f>
        <v>8684.857571368</v>
      </c>
      <c r="D101" s="20">
        <f t="shared" si="60"/>
        <v>11198.830669368</v>
      </c>
      <c r="E101" s="44">
        <f t="shared" si="60"/>
        <v>0</v>
      </c>
      <c r="F101" s="20">
        <f t="shared" si="60"/>
        <v>21164.29</v>
      </c>
      <c r="G101" s="20">
        <f t="shared" si="60"/>
        <v>21164.29</v>
      </c>
      <c r="H101" s="64">
        <f t="shared" si="60"/>
        <v>32363.120669368</v>
      </c>
    </row>
    <row r="102" spans="1:8" ht="18" hidden="1">
      <c r="A102" s="46" t="s">
        <v>115</v>
      </c>
      <c r="B102" s="20">
        <f>SUM(B281:B283)</f>
        <v>670.2074319999999</v>
      </c>
      <c r="C102" s="20">
        <f aca="true" t="shared" si="61" ref="C102:H102">SUM(C281:C283)</f>
        <v>12949.600364999998</v>
      </c>
      <c r="D102" s="20">
        <f t="shared" si="61"/>
        <v>13619.807797000001</v>
      </c>
      <c r="E102" s="44">
        <f t="shared" si="61"/>
        <v>0</v>
      </c>
      <c r="F102" s="20">
        <f t="shared" si="61"/>
        <v>29638.65</v>
      </c>
      <c r="G102" s="20">
        <f t="shared" si="61"/>
        <v>29638.65</v>
      </c>
      <c r="H102" s="64">
        <f t="shared" si="61"/>
        <v>43258.457796999995</v>
      </c>
    </row>
    <row r="103" spans="1:8" ht="18" hidden="1">
      <c r="A103" s="46" t="s">
        <v>86</v>
      </c>
      <c r="B103" s="20">
        <f>SUM(B284:B286)</f>
        <v>5032.012365</v>
      </c>
      <c r="C103" s="20">
        <f aca="true" t="shared" si="62" ref="C103:H103">SUM(C284:C286)</f>
        <v>11262.497625</v>
      </c>
      <c r="D103" s="20">
        <f t="shared" si="62"/>
        <v>16294.509989999999</v>
      </c>
      <c r="E103" s="44">
        <f t="shared" si="62"/>
        <v>0</v>
      </c>
      <c r="F103" s="20">
        <f t="shared" si="62"/>
        <v>18203.3</v>
      </c>
      <c r="G103" s="20">
        <f t="shared" si="62"/>
        <v>18203.3</v>
      </c>
      <c r="H103" s="64">
        <f t="shared" si="62"/>
        <v>34497.80999</v>
      </c>
    </row>
    <row r="104" spans="1:8" ht="18" hidden="1">
      <c r="A104" s="46" t="s">
        <v>87</v>
      </c>
      <c r="B104" s="20">
        <f>SUM(B287:B289)</f>
        <v>3708.378166</v>
      </c>
      <c r="C104" s="20">
        <f aca="true" t="shared" si="63" ref="C104:H104">SUM(C287:C289)</f>
        <v>8506.687530734955</v>
      </c>
      <c r="D104" s="20">
        <f t="shared" si="63"/>
        <v>12215.065696734955</v>
      </c>
      <c r="E104" s="44">
        <f t="shared" si="63"/>
        <v>0</v>
      </c>
      <c r="F104" s="20">
        <f t="shared" si="63"/>
        <v>50012.24</v>
      </c>
      <c r="G104" s="20">
        <f t="shared" si="63"/>
        <v>50012.24</v>
      </c>
      <c r="H104" s="64">
        <f t="shared" si="63"/>
        <v>62227.305696734955</v>
      </c>
    </row>
    <row r="105" spans="1:8" ht="18" hidden="1">
      <c r="A105" s="46"/>
      <c r="B105" s="20"/>
      <c r="C105" s="20"/>
      <c r="D105" s="20"/>
      <c r="E105" s="40"/>
      <c r="F105" s="22"/>
      <c r="G105" s="20"/>
      <c r="H105" s="64"/>
    </row>
    <row r="106" spans="1:8" ht="18" hidden="1">
      <c r="A106" s="46" t="s">
        <v>90</v>
      </c>
      <c r="B106" s="20">
        <f>SUM(B291:B293)</f>
        <v>446.388499</v>
      </c>
      <c r="C106" s="20">
        <f aca="true" t="shared" si="64" ref="C106:H106">SUM(C291:C293)</f>
        <v>10523.870858</v>
      </c>
      <c r="D106" s="20">
        <f t="shared" si="64"/>
        <v>10970.259356999999</v>
      </c>
      <c r="E106" s="44">
        <f t="shared" si="64"/>
        <v>0</v>
      </c>
      <c r="F106" s="20">
        <f t="shared" si="64"/>
        <v>35984.0700931382</v>
      </c>
      <c r="G106" s="20">
        <f t="shared" si="64"/>
        <v>35984.0700931382</v>
      </c>
      <c r="H106" s="64">
        <f t="shared" si="64"/>
        <v>46954.329450138204</v>
      </c>
    </row>
    <row r="107" spans="1:8" ht="18" hidden="1">
      <c r="A107" s="46" t="s">
        <v>132</v>
      </c>
      <c r="B107" s="20">
        <f>SUM(B294:B296)</f>
        <v>4188.788038</v>
      </c>
      <c r="C107" s="20">
        <f aca="true" t="shared" si="65" ref="C107:H107">SUM(C294:C296)</f>
        <v>10078.091498</v>
      </c>
      <c r="D107" s="20">
        <f t="shared" si="65"/>
        <v>14266.879536</v>
      </c>
      <c r="E107" s="44">
        <f t="shared" si="65"/>
        <v>0</v>
      </c>
      <c r="F107" s="20">
        <f t="shared" si="65"/>
        <v>41847.98755399011</v>
      </c>
      <c r="G107" s="20">
        <f t="shared" si="65"/>
        <v>41847.98755399011</v>
      </c>
      <c r="H107" s="64">
        <f t="shared" si="65"/>
        <v>56114.867089990104</v>
      </c>
    </row>
    <row r="108" spans="1:8" ht="18" hidden="1">
      <c r="A108" s="46" t="s">
        <v>138</v>
      </c>
      <c r="B108" s="20">
        <f>SUM(B297:B299)</f>
        <v>2980.3112280000005</v>
      </c>
      <c r="C108" s="20">
        <f aca="true" t="shared" si="66" ref="C108:H108">SUM(C297:C299)</f>
        <v>12719.992595</v>
      </c>
      <c r="D108" s="20">
        <f t="shared" si="66"/>
        <v>15700.303823000002</v>
      </c>
      <c r="E108" s="44">
        <f t="shared" si="66"/>
        <v>0</v>
      </c>
      <c r="F108" s="20">
        <f t="shared" si="66"/>
        <v>28887.896639841605</v>
      </c>
      <c r="G108" s="20">
        <f t="shared" si="66"/>
        <v>28887.896639841605</v>
      </c>
      <c r="H108" s="64">
        <f t="shared" si="66"/>
        <v>44588.2004628416</v>
      </c>
    </row>
    <row r="109" spans="1:8" ht="18" hidden="1">
      <c r="A109" s="46" t="s">
        <v>142</v>
      </c>
      <c r="B109" s="20">
        <f>SUM(B300:B302)</f>
        <v>3118.756781</v>
      </c>
      <c r="C109" s="20">
        <f aca="true" t="shared" si="67" ref="C109:H109">SUM(C300:C302)</f>
        <v>10995.522324999998</v>
      </c>
      <c r="D109" s="20">
        <f t="shared" si="67"/>
        <v>14114.279105999998</v>
      </c>
      <c r="E109" s="44">
        <f t="shared" si="67"/>
        <v>0</v>
      </c>
      <c r="F109" s="20">
        <f t="shared" si="67"/>
        <v>37568.206262822896</v>
      </c>
      <c r="G109" s="20">
        <f t="shared" si="67"/>
        <v>37568.206262822896</v>
      </c>
      <c r="H109" s="64">
        <f t="shared" si="67"/>
        <v>51682.48536882289</v>
      </c>
    </row>
    <row r="110" spans="1:8" ht="15.75" hidden="1">
      <c r="A110" s="46"/>
      <c r="B110" s="20"/>
      <c r="C110" s="20"/>
      <c r="D110" s="20"/>
      <c r="E110" s="69"/>
      <c r="F110" s="22"/>
      <c r="G110" s="20"/>
      <c r="H110" s="64"/>
    </row>
    <row r="111" spans="1:8" ht="18" hidden="1">
      <c r="A111" s="46" t="s">
        <v>97</v>
      </c>
      <c r="B111" s="20">
        <f>SUM(B304:B306)</f>
        <v>4183.1119180000005</v>
      </c>
      <c r="C111" s="20">
        <f aca="true" t="shared" si="68" ref="C111:H111">SUM(C304:C306)</f>
        <v>12368.023003999999</v>
      </c>
      <c r="D111" s="20">
        <f t="shared" si="68"/>
        <v>16551.134921999997</v>
      </c>
      <c r="E111" s="44">
        <f t="shared" si="68"/>
        <v>0</v>
      </c>
      <c r="F111" s="20">
        <f t="shared" si="68"/>
        <v>52156.77376644274</v>
      </c>
      <c r="G111" s="20">
        <f t="shared" si="68"/>
        <v>52156.77376644274</v>
      </c>
      <c r="H111" s="64">
        <f t="shared" si="68"/>
        <v>68707.90868844274</v>
      </c>
    </row>
    <row r="112" spans="1:8" ht="18" hidden="1">
      <c r="A112" s="46" t="s">
        <v>150</v>
      </c>
      <c r="B112" s="20">
        <f>SUM(B307:B309)</f>
        <v>3514.585567</v>
      </c>
      <c r="C112" s="20">
        <f aca="true" t="shared" si="69" ref="C112:H112">SUM(C307:C309)</f>
        <v>14981.759071999999</v>
      </c>
      <c r="D112" s="20">
        <f t="shared" si="69"/>
        <v>18496.344639</v>
      </c>
      <c r="E112" s="44">
        <f t="shared" si="69"/>
        <v>0</v>
      </c>
      <c r="F112" s="20">
        <f t="shared" si="69"/>
        <v>67624.06671927086</v>
      </c>
      <c r="G112" s="20">
        <f t="shared" si="69"/>
        <v>67624.06671927086</v>
      </c>
      <c r="H112" s="64">
        <f t="shared" si="69"/>
        <v>86120.41135827087</v>
      </c>
    </row>
    <row r="113" spans="1:8" ht="18" hidden="1">
      <c r="A113" s="46" t="s">
        <v>155</v>
      </c>
      <c r="B113" s="20">
        <f>SUM(B310:B312)</f>
        <v>3558.401037</v>
      </c>
      <c r="C113" s="20">
        <f aca="true" t="shared" si="70" ref="C113:H113">SUM(C310:C312)</f>
        <v>10149.909124</v>
      </c>
      <c r="D113" s="20">
        <f t="shared" si="70"/>
        <v>13708.310161</v>
      </c>
      <c r="E113" s="44">
        <f t="shared" si="70"/>
        <v>0</v>
      </c>
      <c r="F113" s="20">
        <f t="shared" si="70"/>
        <v>41131.111877887924</v>
      </c>
      <c r="G113" s="20">
        <f t="shared" si="70"/>
        <v>41131.111877887924</v>
      </c>
      <c r="H113" s="64">
        <f t="shared" si="70"/>
        <v>54839.42203888793</v>
      </c>
    </row>
    <row r="114" spans="1:8" ht="18" hidden="1">
      <c r="A114" s="46" t="s">
        <v>159</v>
      </c>
      <c r="B114" s="20">
        <f>SUM(B313:B315)</f>
        <v>5351.009212</v>
      </c>
      <c r="C114" s="20">
        <f aca="true" t="shared" si="71" ref="C114:H114">SUM(C313:C315)</f>
        <v>11904.479522000001</v>
      </c>
      <c r="D114" s="20">
        <f t="shared" si="71"/>
        <v>17255.488734000002</v>
      </c>
      <c r="E114" s="44">
        <f t="shared" si="71"/>
        <v>0</v>
      </c>
      <c r="F114" s="20">
        <f t="shared" si="71"/>
        <v>50424.61942970168</v>
      </c>
      <c r="G114" s="20">
        <f t="shared" si="71"/>
        <v>50424.61942970168</v>
      </c>
      <c r="H114" s="64">
        <f t="shared" si="71"/>
        <v>67680.10816370168</v>
      </c>
    </row>
    <row r="115" spans="1:8" ht="15.75" hidden="1">
      <c r="A115" s="46"/>
      <c r="B115" s="20"/>
      <c r="C115" s="20"/>
      <c r="D115" s="20"/>
      <c r="E115" s="22"/>
      <c r="F115" s="20"/>
      <c r="G115" s="20"/>
      <c r="H115" s="64"/>
    </row>
    <row r="116" spans="1:8" ht="18" hidden="1">
      <c r="A116" s="46" t="s">
        <v>129</v>
      </c>
      <c r="B116" s="20">
        <f>SUM(B317:B319)</f>
        <v>2125.390286</v>
      </c>
      <c r="C116" s="20">
        <f aca="true" t="shared" si="72" ref="C116:H116">SUM(C317:C319)</f>
        <v>13167.857822999998</v>
      </c>
      <c r="D116" s="20">
        <f t="shared" si="72"/>
        <v>15293.248109</v>
      </c>
      <c r="E116" s="87">
        <f t="shared" si="72"/>
        <v>0</v>
      </c>
      <c r="F116" s="20">
        <f t="shared" si="72"/>
        <v>57797.88447969443</v>
      </c>
      <c r="G116" s="20">
        <f t="shared" si="72"/>
        <v>57797.88447969443</v>
      </c>
      <c r="H116" s="88">
        <f t="shared" si="72"/>
        <v>73091.13258869443</v>
      </c>
    </row>
    <row r="117" spans="1:8" ht="18" hidden="1">
      <c r="A117" s="46" t="s">
        <v>162</v>
      </c>
      <c r="B117" s="20">
        <f aca="true" t="shared" si="73" ref="B117:H118">SUM(B320:B322)</f>
        <v>12780.741337</v>
      </c>
      <c r="C117" s="20">
        <f t="shared" si="73"/>
        <v>14721.60265250428</v>
      </c>
      <c r="D117" s="20">
        <f t="shared" si="73"/>
        <v>27502.343989504283</v>
      </c>
      <c r="E117" s="87">
        <f t="shared" si="73"/>
        <v>0</v>
      </c>
      <c r="F117" s="20">
        <f t="shared" si="73"/>
        <v>71532.05680486737</v>
      </c>
      <c r="G117" s="20">
        <f t="shared" si="73"/>
        <v>71532.05680486737</v>
      </c>
      <c r="H117" s="63">
        <f t="shared" si="73"/>
        <v>99034.40079437164</v>
      </c>
    </row>
    <row r="118" spans="1:8" ht="18">
      <c r="A118" s="46" t="s">
        <v>167</v>
      </c>
      <c r="B118" s="20">
        <f>SUM(B323:B325)</f>
        <v>12348.124414</v>
      </c>
      <c r="C118" s="20">
        <f aca="true" t="shared" si="74" ref="C118:H118">SUM(C323:C325)</f>
        <v>13833.63250131788</v>
      </c>
      <c r="D118" s="20">
        <f t="shared" si="74"/>
        <v>26181.75691531788</v>
      </c>
      <c r="E118" s="87">
        <f t="shared" si="73"/>
        <v>0</v>
      </c>
      <c r="F118" s="20">
        <f t="shared" si="74"/>
        <v>54052.642163609235</v>
      </c>
      <c r="G118" s="20">
        <f t="shared" si="74"/>
        <v>54052.642163609235</v>
      </c>
      <c r="H118" s="88">
        <f t="shared" si="74"/>
        <v>80234.39907892712</v>
      </c>
    </row>
    <row r="119" spans="1:8" ht="18">
      <c r="A119" s="46" t="s">
        <v>110</v>
      </c>
      <c r="B119" s="20">
        <f aca="true" t="shared" si="75" ref="B119:H119">SUM(B326:B328)</f>
        <v>14668.376383</v>
      </c>
      <c r="C119" s="20">
        <f t="shared" si="75"/>
        <v>15972.71415997678</v>
      </c>
      <c r="D119" s="20">
        <f t="shared" si="75"/>
        <v>30641.09054297678</v>
      </c>
      <c r="E119" s="87">
        <f t="shared" si="75"/>
        <v>0</v>
      </c>
      <c r="F119" s="20">
        <f t="shared" si="75"/>
        <v>70554.401993331</v>
      </c>
      <c r="G119" s="20">
        <f t="shared" si="75"/>
        <v>70554.401993331</v>
      </c>
      <c r="H119" s="88">
        <f t="shared" si="75"/>
        <v>101195.49253630778</v>
      </c>
    </row>
    <row r="120" spans="1:8" ht="15.75">
      <c r="A120" s="46"/>
      <c r="B120" s="20"/>
      <c r="C120" s="20"/>
      <c r="D120" s="20"/>
      <c r="E120" s="20"/>
      <c r="F120" s="20"/>
      <c r="G120" s="20"/>
      <c r="H120" s="88"/>
    </row>
    <row r="121" spans="1:8" ht="18">
      <c r="A121" s="46" t="s">
        <v>130</v>
      </c>
      <c r="B121" s="20">
        <f aca="true" t="shared" si="76" ref="B121:H121">SUM(B330:B332)</f>
        <v>2599.5219859999997</v>
      </c>
      <c r="C121" s="20">
        <f t="shared" si="76"/>
        <v>14851.364052563638</v>
      </c>
      <c r="D121" s="20">
        <f t="shared" si="76"/>
        <v>17450.88603856364</v>
      </c>
      <c r="E121" s="87">
        <f t="shared" si="76"/>
        <v>0</v>
      </c>
      <c r="F121" s="20">
        <f t="shared" si="76"/>
        <v>64551.51871628975</v>
      </c>
      <c r="G121" s="20">
        <f t="shared" si="76"/>
        <v>64551.51871628975</v>
      </c>
      <c r="H121" s="88">
        <f t="shared" si="76"/>
        <v>82002.40475485339</v>
      </c>
    </row>
    <row r="122" spans="1:8" ht="18">
      <c r="A122" s="46" t="s">
        <v>117</v>
      </c>
      <c r="B122" s="20">
        <f>SUM(B333:B335)</f>
        <v>13453.183772</v>
      </c>
      <c r="C122" s="20">
        <f aca="true" t="shared" si="77" ref="C122:H122">SUM(C333:C335)</f>
        <v>14923.674398038802</v>
      </c>
      <c r="D122" s="20">
        <f t="shared" si="77"/>
        <v>28376.858170038802</v>
      </c>
      <c r="E122" s="87">
        <f t="shared" si="77"/>
        <v>0</v>
      </c>
      <c r="F122" s="20">
        <f t="shared" si="77"/>
        <v>58653.826469183885</v>
      </c>
      <c r="G122" s="20">
        <f t="shared" si="77"/>
        <v>58653.826469183885</v>
      </c>
      <c r="H122" s="88">
        <f t="shared" si="77"/>
        <v>87030.68463922269</v>
      </c>
    </row>
    <row r="123" spans="1:8" ht="18">
      <c r="A123" s="46" t="s">
        <v>86</v>
      </c>
      <c r="B123" s="20">
        <f aca="true" t="shared" si="78" ref="B123:H123">SUM(B336:B338)</f>
        <v>12703.647423511999</v>
      </c>
      <c r="C123" s="20">
        <f t="shared" si="78"/>
        <v>14321.965513294701</v>
      </c>
      <c r="D123" s="20">
        <f t="shared" si="78"/>
        <v>27025.612936806698</v>
      </c>
      <c r="E123" s="87">
        <f t="shared" si="78"/>
        <v>0</v>
      </c>
      <c r="F123" s="20">
        <f t="shared" si="78"/>
        <v>51019.14831557221</v>
      </c>
      <c r="G123" s="20">
        <f t="shared" si="78"/>
        <v>51019.14831557221</v>
      </c>
      <c r="H123" s="88">
        <f t="shared" si="78"/>
        <v>78044.7612523789</v>
      </c>
    </row>
    <row r="124" spans="1:8" ht="18">
      <c r="A124" s="46" t="s">
        <v>110</v>
      </c>
      <c r="B124" s="20">
        <f>SUM(B339:B341)</f>
        <v>14751.087155</v>
      </c>
      <c r="C124" s="20">
        <f aca="true" t="shared" si="79" ref="C124:H124">SUM(C339:C341)</f>
        <v>15171.9574004895</v>
      </c>
      <c r="D124" s="20">
        <f t="shared" si="79"/>
        <v>29923.044555489498</v>
      </c>
      <c r="E124" s="87">
        <f t="shared" si="79"/>
        <v>0</v>
      </c>
      <c r="F124" s="20">
        <f t="shared" si="79"/>
        <v>55090.17133196631</v>
      </c>
      <c r="G124" s="20">
        <f t="shared" si="79"/>
        <v>55090.17133196631</v>
      </c>
      <c r="H124" s="88">
        <f t="shared" si="79"/>
        <v>85013.21588745581</v>
      </c>
    </row>
    <row r="125" spans="1:8" ht="15.75">
      <c r="A125" s="46"/>
      <c r="B125" s="20"/>
      <c r="C125" s="20"/>
      <c r="D125" s="20"/>
      <c r="E125" s="87"/>
      <c r="F125" s="20"/>
      <c r="G125" s="20"/>
      <c r="H125" s="88"/>
    </row>
    <row r="126" spans="1:254" ht="18">
      <c r="A126" s="46" t="s">
        <v>147</v>
      </c>
      <c r="B126" s="20">
        <f>SUM(B343:B345)</f>
        <v>4121.0648009999995</v>
      </c>
      <c r="C126" s="20">
        <f aca="true" t="shared" si="80" ref="C126:H126">SUM(C343:C345)</f>
        <v>19232.331241220498</v>
      </c>
      <c r="D126" s="20">
        <f t="shared" si="80"/>
        <v>23353.3960422205</v>
      </c>
      <c r="E126" s="87">
        <f t="shared" si="80"/>
        <v>0</v>
      </c>
      <c r="F126" s="20">
        <f t="shared" si="80"/>
        <v>73388.56590171398</v>
      </c>
      <c r="G126" s="20">
        <f t="shared" si="80"/>
        <v>73388.56590171398</v>
      </c>
      <c r="H126" s="88">
        <f t="shared" si="80"/>
        <v>96741.9619439345</v>
      </c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  <c r="IL126" s="42"/>
      <c r="IM126" s="42"/>
      <c r="IN126" s="42"/>
      <c r="IO126" s="42"/>
      <c r="IP126" s="42"/>
      <c r="IQ126" s="42"/>
      <c r="IR126" s="42"/>
      <c r="IS126" s="42"/>
      <c r="IT126" s="42"/>
    </row>
    <row r="127" spans="1:254" ht="18">
      <c r="A127" s="46" t="s">
        <v>117</v>
      </c>
      <c r="B127" s="20">
        <f>SUM(B346:B348)</f>
        <v>12391.4204072143</v>
      </c>
      <c r="C127" s="20">
        <f aca="true" t="shared" si="81" ref="C127:H127">SUM(C346:C348)</f>
        <v>21640.3529546857</v>
      </c>
      <c r="D127" s="20">
        <f t="shared" si="81"/>
        <v>34031.7733619</v>
      </c>
      <c r="E127" s="87">
        <f t="shared" si="81"/>
        <v>0</v>
      </c>
      <c r="F127" s="20">
        <f t="shared" si="81"/>
        <v>66919.92328676481</v>
      </c>
      <c r="G127" s="20">
        <f t="shared" si="81"/>
        <v>66919.92328676481</v>
      </c>
      <c r="H127" s="88">
        <f t="shared" si="81"/>
        <v>100951.6966486648</v>
      </c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  <c r="IL127" s="42"/>
      <c r="IM127" s="42"/>
      <c r="IN127" s="42"/>
      <c r="IO127" s="42"/>
      <c r="IP127" s="42"/>
      <c r="IQ127" s="42"/>
      <c r="IR127" s="42"/>
      <c r="IS127" s="42"/>
      <c r="IT127" s="42"/>
    </row>
    <row r="128" spans="1:254" ht="18">
      <c r="A128" s="46" t="s">
        <v>86</v>
      </c>
      <c r="B128" s="20">
        <f>SUM(B349:B351)</f>
        <v>12993.4347111572</v>
      </c>
      <c r="C128" s="20">
        <f aca="true" t="shared" si="82" ref="C128:H128">SUM(C349:C351)</f>
        <v>24398.665010374298</v>
      </c>
      <c r="D128" s="20">
        <f t="shared" si="82"/>
        <v>37392.0997215315</v>
      </c>
      <c r="E128" s="87">
        <f t="shared" si="82"/>
        <v>0</v>
      </c>
      <c r="F128" s="20">
        <f>SUM(F349:F351)</f>
        <v>44315.00209691284</v>
      </c>
      <c r="G128" s="20">
        <f t="shared" si="82"/>
        <v>44315.00209691284</v>
      </c>
      <c r="H128" s="88">
        <f t="shared" si="82"/>
        <v>81707.10181844434</v>
      </c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  <c r="IL128" s="42"/>
      <c r="IM128" s="42"/>
      <c r="IN128" s="42"/>
      <c r="IO128" s="42"/>
      <c r="IP128" s="42"/>
      <c r="IQ128" s="42"/>
      <c r="IR128" s="42"/>
      <c r="IS128" s="42"/>
      <c r="IT128" s="42"/>
    </row>
    <row r="129" spans="1:254" ht="18">
      <c r="A129" s="46" t="s">
        <v>110</v>
      </c>
      <c r="B129" s="20">
        <f>SUM(B352:B354)</f>
        <v>11024.261116</v>
      </c>
      <c r="C129" s="20">
        <f aca="true" t="shared" si="83" ref="C129:H129">SUM(C352:C354)</f>
        <v>32648.989836574372</v>
      </c>
      <c r="D129" s="20">
        <f t="shared" si="83"/>
        <v>43673.25095257437</v>
      </c>
      <c r="E129" s="87">
        <f t="shared" si="83"/>
        <v>0</v>
      </c>
      <c r="F129" s="20">
        <f t="shared" si="83"/>
        <v>58740.453928816285</v>
      </c>
      <c r="G129" s="20">
        <f t="shared" si="83"/>
        <v>58740.453928816285</v>
      </c>
      <c r="H129" s="88">
        <f t="shared" si="83"/>
        <v>102413.70488139064</v>
      </c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  <c r="IL129" s="42"/>
      <c r="IM129" s="42"/>
      <c r="IN129" s="42"/>
      <c r="IO129" s="42"/>
      <c r="IP129" s="42"/>
      <c r="IQ129" s="42"/>
      <c r="IR129" s="42"/>
      <c r="IS129" s="42"/>
      <c r="IT129" s="42"/>
    </row>
    <row r="130" spans="1:254" ht="18">
      <c r="A130" s="46"/>
      <c r="B130" s="20"/>
      <c r="C130" s="20"/>
      <c r="D130" s="20"/>
      <c r="E130" s="20"/>
      <c r="F130" s="20"/>
      <c r="G130" s="20"/>
      <c r="H130" s="88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  <c r="IL130" s="42"/>
      <c r="IM130" s="42"/>
      <c r="IN130" s="42"/>
      <c r="IO130" s="42"/>
      <c r="IP130" s="42"/>
      <c r="IQ130" s="42"/>
      <c r="IR130" s="42"/>
      <c r="IS130" s="42"/>
      <c r="IT130" s="42"/>
    </row>
    <row r="131" spans="1:254" ht="18">
      <c r="A131" s="46" t="s">
        <v>163</v>
      </c>
      <c r="B131" s="20">
        <f>SUM(B356:B358)</f>
        <v>4228.0811317558</v>
      </c>
      <c r="C131" s="20">
        <f aca="true" t="shared" si="84" ref="C131:H131">SUM(C356:C358)</f>
        <v>29588.54539505489</v>
      </c>
      <c r="D131" s="20">
        <f t="shared" si="84"/>
        <v>33816.62652681069</v>
      </c>
      <c r="E131" s="89">
        <f t="shared" si="84"/>
        <v>0</v>
      </c>
      <c r="F131" s="20">
        <f t="shared" si="84"/>
        <v>78152.63687517945</v>
      </c>
      <c r="G131" s="20">
        <f t="shared" si="84"/>
        <v>78152.63687517945</v>
      </c>
      <c r="H131" s="88">
        <f t="shared" si="84"/>
        <v>111969.26340199015</v>
      </c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</row>
    <row r="132" spans="1:254" ht="18">
      <c r="A132" s="46" t="s">
        <v>117</v>
      </c>
      <c r="B132" s="20">
        <f aca="true" t="shared" si="85" ref="B132:H132">SUM(B359:B361)</f>
        <v>23317.188125</v>
      </c>
      <c r="C132" s="20">
        <f t="shared" si="85"/>
        <v>42946.43920891483</v>
      </c>
      <c r="D132" s="20">
        <f t="shared" si="85"/>
        <v>66263.62733391483</v>
      </c>
      <c r="E132" s="89">
        <f t="shared" si="85"/>
        <v>0</v>
      </c>
      <c r="F132" s="20">
        <f t="shared" si="85"/>
        <v>112277.32301295508</v>
      </c>
      <c r="G132" s="20">
        <f t="shared" si="85"/>
        <v>112277.32301295508</v>
      </c>
      <c r="H132" s="88">
        <f t="shared" si="85"/>
        <v>178540.9503468699</v>
      </c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  <c r="IL132" s="42"/>
      <c r="IM132" s="42"/>
      <c r="IN132" s="42"/>
      <c r="IO132" s="42"/>
      <c r="IP132" s="42"/>
      <c r="IQ132" s="42"/>
      <c r="IR132" s="42"/>
      <c r="IS132" s="42"/>
      <c r="IT132" s="42"/>
    </row>
    <row r="133" spans="1:254" ht="18">
      <c r="A133" s="46" t="s">
        <v>86</v>
      </c>
      <c r="B133" s="20">
        <f>SUM(B362:B364)</f>
        <v>18879.857794</v>
      </c>
      <c r="C133" s="20">
        <f aca="true" t="shared" si="86" ref="C133:H133">SUM(C362:C364)</f>
        <v>47807.171305</v>
      </c>
      <c r="D133" s="20">
        <f t="shared" si="86"/>
        <v>66687.029099</v>
      </c>
      <c r="E133" s="89">
        <f t="shared" si="86"/>
        <v>0</v>
      </c>
      <c r="F133" s="20">
        <f t="shared" si="86"/>
        <v>53457.87812867707</v>
      </c>
      <c r="G133" s="20">
        <f t="shared" si="86"/>
        <v>53457.87812867707</v>
      </c>
      <c r="H133" s="88">
        <f t="shared" si="86"/>
        <v>120144.90722767707</v>
      </c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  <c r="IL133" s="42"/>
      <c r="IM133" s="42"/>
      <c r="IN133" s="42"/>
      <c r="IO133" s="42"/>
      <c r="IP133" s="42"/>
      <c r="IQ133" s="42"/>
      <c r="IR133" s="42"/>
      <c r="IS133" s="42"/>
      <c r="IT133" s="42"/>
    </row>
    <row r="134" spans="1:8" ht="15.75">
      <c r="A134" s="46"/>
      <c r="B134" s="20"/>
      <c r="C134" s="20"/>
      <c r="D134" s="20"/>
      <c r="E134" s="38"/>
      <c r="F134" s="22"/>
      <c r="G134" s="20"/>
      <c r="H134" s="88"/>
    </row>
    <row r="135" spans="1:8" ht="15.75" hidden="1">
      <c r="A135" s="46" t="s">
        <v>17</v>
      </c>
      <c r="B135" s="22">
        <v>8.3</v>
      </c>
      <c r="C135" s="22">
        <v>280.6</v>
      </c>
      <c r="D135" s="16">
        <f aca="true" t="shared" si="87" ref="D135:D197">+B135+C135</f>
        <v>288.90000000000003</v>
      </c>
      <c r="E135" s="17">
        <v>14220.4</v>
      </c>
      <c r="F135" s="16">
        <v>3066.7</v>
      </c>
      <c r="G135" s="23">
        <f aca="true" t="shared" si="88" ref="G135:G179">+E135+F135</f>
        <v>17287.1</v>
      </c>
      <c r="H135" s="63">
        <f aca="true" t="shared" si="89" ref="H135:H178">+D135+G135</f>
        <v>17576</v>
      </c>
    </row>
    <row r="136" spans="1:8" ht="15.75" hidden="1">
      <c r="A136" s="46" t="s">
        <v>22</v>
      </c>
      <c r="B136" s="22">
        <v>348.4</v>
      </c>
      <c r="C136" s="22">
        <v>294.9</v>
      </c>
      <c r="D136" s="16">
        <f t="shared" si="87"/>
        <v>643.3</v>
      </c>
      <c r="E136" s="17">
        <v>4714.5</v>
      </c>
      <c r="F136" s="16">
        <v>3077</v>
      </c>
      <c r="G136" s="23">
        <f t="shared" si="88"/>
        <v>7791.5</v>
      </c>
      <c r="H136" s="63">
        <f t="shared" si="89"/>
        <v>8434.8</v>
      </c>
    </row>
    <row r="137" spans="1:8" ht="15.75" hidden="1">
      <c r="A137" s="46" t="s">
        <v>23</v>
      </c>
      <c r="B137" s="22">
        <v>35.6</v>
      </c>
      <c r="C137" s="22">
        <v>458.8</v>
      </c>
      <c r="D137" s="16">
        <f t="shared" si="87"/>
        <v>494.40000000000003</v>
      </c>
      <c r="E137" s="17">
        <v>4231.9</v>
      </c>
      <c r="F137" s="16">
        <v>3323.2</v>
      </c>
      <c r="G137" s="23">
        <f t="shared" si="88"/>
        <v>7555.099999999999</v>
      </c>
      <c r="H137" s="63">
        <f t="shared" si="89"/>
        <v>8049.499999999999</v>
      </c>
    </row>
    <row r="138" spans="1:8" ht="15.75" hidden="1">
      <c r="A138" s="46" t="s">
        <v>24</v>
      </c>
      <c r="B138" s="22" t="s">
        <v>2</v>
      </c>
      <c r="C138" s="22">
        <v>354.9</v>
      </c>
      <c r="D138" s="16">
        <f t="shared" si="87"/>
        <v>354.9</v>
      </c>
      <c r="E138" s="17">
        <v>1881.3</v>
      </c>
      <c r="F138" s="16">
        <v>2397.2</v>
      </c>
      <c r="G138" s="23">
        <f t="shared" si="88"/>
        <v>4278.5</v>
      </c>
      <c r="H138" s="63">
        <f t="shared" si="89"/>
        <v>4633.4</v>
      </c>
    </row>
    <row r="139" spans="1:8" ht="15.75" hidden="1">
      <c r="A139" s="46" t="s">
        <v>34</v>
      </c>
      <c r="B139" s="22">
        <v>197.3</v>
      </c>
      <c r="C139" s="22">
        <v>840.3</v>
      </c>
      <c r="D139" s="16">
        <f t="shared" si="87"/>
        <v>1037.6</v>
      </c>
      <c r="E139" s="17">
        <v>4138.3</v>
      </c>
      <c r="F139" s="16">
        <v>4084.4</v>
      </c>
      <c r="G139" s="23">
        <f t="shared" si="88"/>
        <v>8222.7</v>
      </c>
      <c r="H139" s="63">
        <f t="shared" si="89"/>
        <v>9260.300000000001</v>
      </c>
    </row>
    <row r="140" spans="1:8" ht="15.75" hidden="1">
      <c r="A140" s="46" t="s">
        <v>55</v>
      </c>
      <c r="B140" s="22">
        <v>5038</v>
      </c>
      <c r="C140" s="22">
        <v>416.9</v>
      </c>
      <c r="D140" s="16">
        <f t="shared" si="87"/>
        <v>5454.9</v>
      </c>
      <c r="E140" s="17">
        <v>2600.3</v>
      </c>
      <c r="F140" s="16">
        <v>6713.1</v>
      </c>
      <c r="G140" s="23">
        <f t="shared" si="88"/>
        <v>9313.400000000001</v>
      </c>
      <c r="H140" s="63">
        <f t="shared" si="89"/>
        <v>14768.300000000001</v>
      </c>
    </row>
    <row r="141" spans="1:8" ht="15.75" hidden="1">
      <c r="A141" s="46" t="s">
        <v>32</v>
      </c>
      <c r="B141" s="22">
        <v>1226.1</v>
      </c>
      <c r="C141" s="22">
        <v>433.4</v>
      </c>
      <c r="D141" s="16">
        <f t="shared" si="87"/>
        <v>1659.5</v>
      </c>
      <c r="E141" s="17">
        <v>4181.6</v>
      </c>
      <c r="F141" s="16">
        <v>3017.1</v>
      </c>
      <c r="G141" s="23">
        <f t="shared" si="88"/>
        <v>7198.700000000001</v>
      </c>
      <c r="H141" s="63">
        <f t="shared" si="89"/>
        <v>8858.2</v>
      </c>
    </row>
    <row r="142" spans="1:8" ht="15.75" hidden="1">
      <c r="A142" s="46" t="s">
        <v>56</v>
      </c>
      <c r="B142" s="22">
        <v>214.2</v>
      </c>
      <c r="C142" s="22">
        <v>404.1</v>
      </c>
      <c r="D142" s="16">
        <f t="shared" si="87"/>
        <v>618.3</v>
      </c>
      <c r="E142" s="17">
        <v>4017.3</v>
      </c>
      <c r="F142" s="16">
        <v>3825.9</v>
      </c>
      <c r="G142" s="23">
        <f t="shared" si="88"/>
        <v>7843.200000000001</v>
      </c>
      <c r="H142" s="63">
        <f t="shared" si="89"/>
        <v>8461.5</v>
      </c>
    </row>
    <row r="143" spans="1:8" ht="15.75" hidden="1">
      <c r="A143" s="46" t="s">
        <v>57</v>
      </c>
      <c r="B143" s="22" t="s">
        <v>2</v>
      </c>
      <c r="C143" s="22">
        <v>478.1</v>
      </c>
      <c r="D143" s="16">
        <f t="shared" si="87"/>
        <v>478.1</v>
      </c>
      <c r="E143" s="17">
        <v>3602.8</v>
      </c>
      <c r="F143" s="16">
        <v>2894.8</v>
      </c>
      <c r="G143" s="23">
        <f t="shared" si="88"/>
        <v>6497.6</v>
      </c>
      <c r="H143" s="63">
        <f t="shared" si="89"/>
        <v>6975.700000000001</v>
      </c>
    </row>
    <row r="144" spans="1:8" ht="15.75" hidden="1">
      <c r="A144" s="46" t="s">
        <v>58</v>
      </c>
      <c r="B144" s="22">
        <v>380.4</v>
      </c>
      <c r="C144" s="22">
        <v>381.8</v>
      </c>
      <c r="D144" s="16">
        <f t="shared" si="87"/>
        <v>762.2</v>
      </c>
      <c r="E144" s="17">
        <v>17169.7</v>
      </c>
      <c r="F144" s="16">
        <v>1226</v>
      </c>
      <c r="G144" s="23">
        <f t="shared" si="88"/>
        <v>18395.7</v>
      </c>
      <c r="H144" s="63">
        <f t="shared" si="89"/>
        <v>19157.9</v>
      </c>
    </row>
    <row r="145" spans="1:8" ht="15.75" hidden="1">
      <c r="A145" s="46" t="s">
        <v>59</v>
      </c>
      <c r="B145" s="22">
        <v>20</v>
      </c>
      <c r="C145" s="22">
        <v>375.7</v>
      </c>
      <c r="D145" s="16">
        <f t="shared" si="87"/>
        <v>395.7</v>
      </c>
      <c r="E145" s="17">
        <f>4698.9-2077.1</f>
        <v>2621.7999999999997</v>
      </c>
      <c r="F145" s="16">
        <v>3544.1</v>
      </c>
      <c r="G145" s="23">
        <f t="shared" si="88"/>
        <v>6165.9</v>
      </c>
      <c r="H145" s="63">
        <f t="shared" si="89"/>
        <v>6561.599999999999</v>
      </c>
    </row>
    <row r="146" spans="1:8" ht="15.75" hidden="1">
      <c r="A146" s="46" t="s">
        <v>60</v>
      </c>
      <c r="B146" s="22">
        <v>602.6</v>
      </c>
      <c r="C146" s="22">
        <f>416.5+4420.2</f>
        <v>4836.7</v>
      </c>
      <c r="D146" s="16">
        <f t="shared" si="87"/>
        <v>5439.3</v>
      </c>
      <c r="E146" s="21" t="s">
        <v>2</v>
      </c>
      <c r="F146" s="16">
        <v>2450.6</v>
      </c>
      <c r="G146" s="23">
        <f t="shared" si="88"/>
        <v>2450.6</v>
      </c>
      <c r="H146" s="63">
        <f t="shared" si="89"/>
        <v>7889.9</v>
      </c>
    </row>
    <row r="147" spans="1:8" ht="15.75" hidden="1">
      <c r="A147" s="46"/>
      <c r="B147" s="22"/>
      <c r="C147" s="22"/>
      <c r="D147" s="16"/>
      <c r="E147" s="38"/>
      <c r="F147" s="22"/>
      <c r="G147" s="23"/>
      <c r="H147" s="63"/>
    </row>
    <row r="148" spans="1:8" ht="15.75" hidden="1">
      <c r="A148" s="46" t="s">
        <v>18</v>
      </c>
      <c r="B148" s="22">
        <v>11</v>
      </c>
      <c r="C148" s="22">
        <v>377.2</v>
      </c>
      <c r="D148" s="16">
        <f t="shared" si="87"/>
        <v>388.2</v>
      </c>
      <c r="E148" s="21" t="s">
        <v>2</v>
      </c>
      <c r="F148" s="16">
        <v>6685.3</v>
      </c>
      <c r="G148" s="23">
        <f t="shared" si="88"/>
        <v>6685.3</v>
      </c>
      <c r="H148" s="63">
        <f t="shared" si="89"/>
        <v>7073.5</v>
      </c>
    </row>
    <row r="149" spans="1:8" ht="15.75" hidden="1">
      <c r="A149" s="46" t="s">
        <v>10</v>
      </c>
      <c r="B149" s="22">
        <v>100.1</v>
      </c>
      <c r="C149" s="22">
        <v>369.1</v>
      </c>
      <c r="D149" s="16">
        <f t="shared" si="87"/>
        <v>469.20000000000005</v>
      </c>
      <c r="E149" s="21" t="s">
        <v>2</v>
      </c>
      <c r="F149" s="16">
        <v>573.6</v>
      </c>
      <c r="G149" s="23">
        <f t="shared" si="88"/>
        <v>573.6</v>
      </c>
      <c r="H149" s="63">
        <f t="shared" si="89"/>
        <v>1042.8000000000002</v>
      </c>
    </row>
    <row r="150" spans="1:8" ht="15.75" hidden="1">
      <c r="A150" s="46" t="s">
        <v>65</v>
      </c>
      <c r="B150" s="20" t="s">
        <v>2</v>
      </c>
      <c r="C150" s="20">
        <v>584</v>
      </c>
      <c r="D150" s="16">
        <f t="shared" si="87"/>
        <v>584</v>
      </c>
      <c r="E150" s="21" t="s">
        <v>2</v>
      </c>
      <c r="F150" s="16">
        <v>880.2</v>
      </c>
      <c r="G150" s="23">
        <f t="shared" si="88"/>
        <v>880.2</v>
      </c>
      <c r="H150" s="63">
        <f t="shared" si="89"/>
        <v>1464.2</v>
      </c>
    </row>
    <row r="151" spans="1:8" ht="15.75" hidden="1">
      <c r="A151" s="46" t="s">
        <v>66</v>
      </c>
      <c r="B151" s="20">
        <v>124.1</v>
      </c>
      <c r="C151" s="20">
        <v>511.1</v>
      </c>
      <c r="D151" s="16">
        <f t="shared" si="87"/>
        <v>635.2</v>
      </c>
      <c r="E151" s="21" t="s">
        <v>2</v>
      </c>
      <c r="F151" s="16">
        <v>4358.8</v>
      </c>
      <c r="G151" s="23">
        <f t="shared" si="88"/>
        <v>4358.8</v>
      </c>
      <c r="H151" s="63">
        <f t="shared" si="89"/>
        <v>4994</v>
      </c>
    </row>
    <row r="152" spans="1:8" ht="15.75" hidden="1">
      <c r="A152" s="46" t="s">
        <v>11</v>
      </c>
      <c r="B152" s="20">
        <v>199.4</v>
      </c>
      <c r="C152" s="20">
        <v>470.8</v>
      </c>
      <c r="D152" s="16">
        <f t="shared" si="87"/>
        <v>670.2</v>
      </c>
      <c r="E152" s="17">
        <v>2375.6</v>
      </c>
      <c r="F152" s="16">
        <v>2731.5</v>
      </c>
      <c r="G152" s="23">
        <f t="shared" si="88"/>
        <v>5107.1</v>
      </c>
      <c r="H152" s="63">
        <f t="shared" si="89"/>
        <v>5777.3</v>
      </c>
    </row>
    <row r="153" spans="1:8" ht="15.75" hidden="1">
      <c r="A153" s="46" t="s">
        <v>67</v>
      </c>
      <c r="B153" s="20">
        <v>8617.4</v>
      </c>
      <c r="C153" s="20">
        <v>343.6</v>
      </c>
      <c r="D153" s="16">
        <f t="shared" si="87"/>
        <v>8961</v>
      </c>
      <c r="E153" s="17">
        <v>2260.2</v>
      </c>
      <c r="F153" s="16">
        <v>2332.9</v>
      </c>
      <c r="G153" s="23">
        <f t="shared" si="88"/>
        <v>4593.1</v>
      </c>
      <c r="H153" s="63">
        <f t="shared" si="89"/>
        <v>13554.1</v>
      </c>
    </row>
    <row r="154" spans="1:8" ht="15.75" hidden="1">
      <c r="A154" s="46" t="s">
        <v>68</v>
      </c>
      <c r="B154" s="20">
        <v>236.4</v>
      </c>
      <c r="C154" s="20">
        <v>327.9</v>
      </c>
      <c r="D154" s="16">
        <f t="shared" si="87"/>
        <v>564.3</v>
      </c>
      <c r="E154" s="17">
        <v>2.7</v>
      </c>
      <c r="F154" s="16">
        <v>13226.6</v>
      </c>
      <c r="G154" s="23">
        <f t="shared" si="88"/>
        <v>13229.300000000001</v>
      </c>
      <c r="H154" s="63">
        <f t="shared" si="89"/>
        <v>13793.6</v>
      </c>
    </row>
    <row r="155" spans="1:8" ht="15.75" hidden="1">
      <c r="A155" s="46" t="s">
        <v>69</v>
      </c>
      <c r="B155" s="20">
        <v>115</v>
      </c>
      <c r="C155" s="20">
        <v>465.7</v>
      </c>
      <c r="D155" s="16">
        <f t="shared" si="87"/>
        <v>580.7</v>
      </c>
      <c r="E155" s="21" t="s">
        <v>2</v>
      </c>
      <c r="F155" s="16">
        <v>2120.3</v>
      </c>
      <c r="G155" s="23">
        <f t="shared" si="88"/>
        <v>2120.3</v>
      </c>
      <c r="H155" s="63">
        <f t="shared" si="89"/>
        <v>2701</v>
      </c>
    </row>
    <row r="156" spans="1:8" ht="15.75" hidden="1">
      <c r="A156" s="46" t="s">
        <v>70</v>
      </c>
      <c r="B156" s="20">
        <v>200</v>
      </c>
      <c r="C156" s="20">
        <v>415.4</v>
      </c>
      <c r="D156" s="16">
        <f t="shared" si="87"/>
        <v>615.4</v>
      </c>
      <c r="E156" s="21" t="s">
        <v>2</v>
      </c>
      <c r="F156" s="16">
        <v>0.1</v>
      </c>
      <c r="G156" s="23">
        <f t="shared" si="88"/>
        <v>0.1</v>
      </c>
      <c r="H156" s="63">
        <f t="shared" si="89"/>
        <v>615.5</v>
      </c>
    </row>
    <row r="157" spans="1:8" ht="15.75" hidden="1">
      <c r="A157" s="46" t="s">
        <v>71</v>
      </c>
      <c r="B157" s="20" t="s">
        <v>2</v>
      </c>
      <c r="C157" s="20">
        <v>429.1</v>
      </c>
      <c r="D157" s="16">
        <f t="shared" si="87"/>
        <v>429.1</v>
      </c>
      <c r="E157" s="21" t="s">
        <v>2</v>
      </c>
      <c r="F157" s="16">
        <v>1.1</v>
      </c>
      <c r="G157" s="23">
        <f t="shared" si="88"/>
        <v>1.1</v>
      </c>
      <c r="H157" s="63">
        <f t="shared" si="89"/>
        <v>430.20000000000005</v>
      </c>
    </row>
    <row r="158" spans="1:8" ht="15.75" hidden="1">
      <c r="A158" s="46" t="s">
        <v>72</v>
      </c>
      <c r="B158" s="20" t="s">
        <v>2</v>
      </c>
      <c r="C158" s="20">
        <v>407</v>
      </c>
      <c r="D158" s="16">
        <f t="shared" si="87"/>
        <v>407</v>
      </c>
      <c r="E158" s="21" t="s">
        <v>2</v>
      </c>
      <c r="F158" s="16">
        <v>2.1</v>
      </c>
      <c r="G158" s="23">
        <f t="shared" si="88"/>
        <v>2.1</v>
      </c>
      <c r="H158" s="63">
        <f t="shared" si="89"/>
        <v>409.1</v>
      </c>
    </row>
    <row r="159" spans="1:8" ht="15.75" hidden="1">
      <c r="A159" s="46" t="s">
        <v>73</v>
      </c>
      <c r="B159" s="20" t="s">
        <v>2</v>
      </c>
      <c r="C159" s="20">
        <v>5085.4</v>
      </c>
      <c r="D159" s="16">
        <f t="shared" si="87"/>
        <v>5085.4</v>
      </c>
      <c r="E159" s="21">
        <v>67061.5</v>
      </c>
      <c r="F159" s="22" t="s">
        <v>2</v>
      </c>
      <c r="G159" s="23">
        <f t="shared" si="88"/>
        <v>67061.5</v>
      </c>
      <c r="H159" s="63">
        <f t="shared" si="89"/>
        <v>72146.9</v>
      </c>
    </row>
    <row r="160" spans="1:8" ht="15.75" hidden="1">
      <c r="A160" s="68"/>
      <c r="B160" s="6"/>
      <c r="C160" s="8"/>
      <c r="D160" s="6"/>
      <c r="E160" s="11"/>
      <c r="F160" s="8"/>
      <c r="G160" s="7"/>
      <c r="H160" s="66"/>
    </row>
    <row r="161" spans="1:8" ht="15.75" hidden="1">
      <c r="A161" s="46" t="s">
        <v>20</v>
      </c>
      <c r="B161" s="20">
        <v>128.7</v>
      </c>
      <c r="C161" s="20">
        <v>491.5</v>
      </c>
      <c r="D161" s="16">
        <f>+B161+C161</f>
        <v>620.2</v>
      </c>
      <c r="E161" s="21" t="s">
        <v>2</v>
      </c>
      <c r="F161" s="16">
        <v>13691.5</v>
      </c>
      <c r="G161" s="23">
        <f>+E161+F161</f>
        <v>13691.5</v>
      </c>
      <c r="H161" s="63">
        <f>+D161+G161</f>
        <v>14311.7</v>
      </c>
    </row>
    <row r="162" spans="1:8" ht="15.75" hidden="1">
      <c r="A162" s="46" t="s">
        <v>22</v>
      </c>
      <c r="B162" s="20">
        <v>6.5</v>
      </c>
      <c r="C162" s="20">
        <v>328.4</v>
      </c>
      <c r="D162" s="16">
        <f t="shared" si="87"/>
        <v>334.9</v>
      </c>
      <c r="E162" s="21" t="s">
        <v>2</v>
      </c>
      <c r="F162" s="16">
        <v>3593.4</v>
      </c>
      <c r="G162" s="23">
        <f t="shared" si="88"/>
        <v>3593.4</v>
      </c>
      <c r="H162" s="63">
        <f t="shared" si="89"/>
        <v>3928.3</v>
      </c>
    </row>
    <row r="163" spans="1:8" ht="15.75" hidden="1">
      <c r="A163" s="46" t="s">
        <v>23</v>
      </c>
      <c r="B163" s="20" t="s">
        <v>2</v>
      </c>
      <c r="C163" s="20">
        <v>427.5</v>
      </c>
      <c r="D163" s="16">
        <f t="shared" si="87"/>
        <v>427.5</v>
      </c>
      <c r="E163" s="21" t="s">
        <v>2</v>
      </c>
      <c r="F163" s="16">
        <v>16537.7</v>
      </c>
      <c r="G163" s="23">
        <f t="shared" si="88"/>
        <v>16537.7</v>
      </c>
      <c r="H163" s="63">
        <f t="shared" si="89"/>
        <v>16965.2</v>
      </c>
    </row>
    <row r="164" spans="1:8" ht="15.75" hidden="1">
      <c r="A164" s="46" t="s">
        <v>24</v>
      </c>
      <c r="B164" s="20">
        <v>7997.1</v>
      </c>
      <c r="C164" s="20">
        <v>442.9</v>
      </c>
      <c r="D164" s="16">
        <f t="shared" si="87"/>
        <v>8440</v>
      </c>
      <c r="E164" s="21">
        <v>21568.4</v>
      </c>
      <c r="F164" s="16">
        <v>2907.1</v>
      </c>
      <c r="G164" s="23">
        <f t="shared" si="88"/>
        <v>24475.5</v>
      </c>
      <c r="H164" s="63">
        <f t="shared" si="89"/>
        <v>32915.5</v>
      </c>
    </row>
    <row r="165" spans="1:8" ht="15.75" hidden="1">
      <c r="A165" s="46" t="s">
        <v>34</v>
      </c>
      <c r="B165" s="20">
        <v>13.9</v>
      </c>
      <c r="C165" s="20">
        <v>468.8</v>
      </c>
      <c r="D165" s="16">
        <f t="shared" si="87"/>
        <v>482.7</v>
      </c>
      <c r="E165" s="21" t="s">
        <v>2</v>
      </c>
      <c r="F165" s="16">
        <v>2919.2</v>
      </c>
      <c r="G165" s="23">
        <f t="shared" si="88"/>
        <v>2919.2</v>
      </c>
      <c r="H165" s="63">
        <f t="shared" si="89"/>
        <v>3401.8999999999996</v>
      </c>
    </row>
    <row r="166" spans="1:8" ht="15.75" hidden="1">
      <c r="A166" s="46" t="s">
        <v>55</v>
      </c>
      <c r="B166" s="20">
        <v>81.1</v>
      </c>
      <c r="C166" s="20">
        <v>562.7</v>
      </c>
      <c r="D166" s="23">
        <f t="shared" si="87"/>
        <v>643.8000000000001</v>
      </c>
      <c r="E166" s="21" t="s">
        <v>2</v>
      </c>
      <c r="F166" s="16">
        <v>1768.9</v>
      </c>
      <c r="G166" s="23">
        <f t="shared" si="88"/>
        <v>1768.9</v>
      </c>
      <c r="H166" s="67">
        <f t="shared" si="89"/>
        <v>2412.7000000000003</v>
      </c>
    </row>
    <row r="167" spans="1:8" ht="15.75" hidden="1">
      <c r="A167" s="46" t="s">
        <v>32</v>
      </c>
      <c r="B167" s="20" t="s">
        <v>2</v>
      </c>
      <c r="C167" s="20">
        <v>522.6</v>
      </c>
      <c r="D167" s="23">
        <f t="shared" si="87"/>
        <v>522.6</v>
      </c>
      <c r="E167" s="21">
        <v>2606.7</v>
      </c>
      <c r="F167" s="16">
        <v>4956.1</v>
      </c>
      <c r="G167" s="23">
        <f t="shared" si="88"/>
        <v>7562.8</v>
      </c>
      <c r="H167" s="67">
        <f t="shared" si="89"/>
        <v>8085.400000000001</v>
      </c>
    </row>
    <row r="168" spans="1:8" ht="15.75" hidden="1">
      <c r="A168" s="46" t="s">
        <v>56</v>
      </c>
      <c r="B168" s="20" t="s">
        <v>2</v>
      </c>
      <c r="C168" s="20">
        <v>420.2</v>
      </c>
      <c r="D168" s="23">
        <f t="shared" si="87"/>
        <v>420.2</v>
      </c>
      <c r="E168" s="21" t="s">
        <v>2</v>
      </c>
      <c r="F168" s="16">
        <v>4098.2</v>
      </c>
      <c r="G168" s="23">
        <f t="shared" si="88"/>
        <v>4098.2</v>
      </c>
      <c r="H168" s="67">
        <f t="shared" si="89"/>
        <v>4518.4</v>
      </c>
    </row>
    <row r="169" spans="1:8" ht="15.75" hidden="1">
      <c r="A169" s="46" t="s">
        <v>57</v>
      </c>
      <c r="B169" s="20">
        <v>400</v>
      </c>
      <c r="C169" s="20">
        <v>547.6</v>
      </c>
      <c r="D169" s="23">
        <f t="shared" si="87"/>
        <v>947.6</v>
      </c>
      <c r="E169" s="21" t="s">
        <v>2</v>
      </c>
      <c r="F169" s="16">
        <v>1422.9</v>
      </c>
      <c r="G169" s="23">
        <f t="shared" si="88"/>
        <v>1422.9</v>
      </c>
      <c r="H169" s="67">
        <f t="shared" si="89"/>
        <v>2370.5</v>
      </c>
    </row>
    <row r="170" spans="1:8" ht="15.75" hidden="1">
      <c r="A170" s="46" t="s">
        <v>58</v>
      </c>
      <c r="B170" s="20">
        <v>243</v>
      </c>
      <c r="C170" s="20">
        <v>381.8</v>
      </c>
      <c r="D170" s="23">
        <f t="shared" si="87"/>
        <v>624.8</v>
      </c>
      <c r="E170" s="21" t="s">
        <v>2</v>
      </c>
      <c r="F170" s="16">
        <v>8399.9</v>
      </c>
      <c r="G170" s="23">
        <f t="shared" si="88"/>
        <v>8399.9</v>
      </c>
      <c r="H170" s="67">
        <f t="shared" si="89"/>
        <v>9024.699999999999</v>
      </c>
    </row>
    <row r="171" spans="1:8" ht="15.75" hidden="1">
      <c r="A171" s="46" t="s">
        <v>59</v>
      </c>
      <c r="B171" s="20" t="s">
        <v>2</v>
      </c>
      <c r="C171" s="20">
        <v>450.5</v>
      </c>
      <c r="D171" s="23">
        <f t="shared" si="87"/>
        <v>450.5</v>
      </c>
      <c r="E171" s="21" t="s">
        <v>2</v>
      </c>
      <c r="F171" s="16">
        <v>0.6</v>
      </c>
      <c r="G171" s="23">
        <f t="shared" si="88"/>
        <v>0.6</v>
      </c>
      <c r="H171" s="67">
        <f t="shared" si="89"/>
        <v>451.1</v>
      </c>
    </row>
    <row r="172" spans="1:8" ht="15.75" hidden="1">
      <c r="A172" s="46" t="s">
        <v>60</v>
      </c>
      <c r="B172" s="20" t="s">
        <v>2</v>
      </c>
      <c r="C172" s="20">
        <v>1992.6</v>
      </c>
      <c r="D172" s="23">
        <f t="shared" si="87"/>
        <v>1992.6</v>
      </c>
      <c r="E172" s="21">
        <v>70342.3</v>
      </c>
      <c r="F172" s="16">
        <v>6851.9</v>
      </c>
      <c r="G172" s="23">
        <f t="shared" si="88"/>
        <v>77194.2</v>
      </c>
      <c r="H172" s="67">
        <f t="shared" si="89"/>
        <v>79186.8</v>
      </c>
    </row>
    <row r="173" spans="1:8" ht="15.75" hidden="1">
      <c r="A173" s="46"/>
      <c r="B173" s="20"/>
      <c r="C173" s="20"/>
      <c r="D173" s="23"/>
      <c r="E173" s="21"/>
      <c r="F173" s="16"/>
      <c r="G173" s="23"/>
      <c r="H173" s="67"/>
    </row>
    <row r="174" spans="1:8" ht="15.75" hidden="1">
      <c r="A174" s="46" t="s">
        <v>26</v>
      </c>
      <c r="B174" s="20">
        <v>5</v>
      </c>
      <c r="C174" s="20">
        <v>634</v>
      </c>
      <c r="D174" s="23">
        <f t="shared" si="87"/>
        <v>639</v>
      </c>
      <c r="E174" s="38">
        <v>10257.7</v>
      </c>
      <c r="F174" s="16">
        <v>2564.6</v>
      </c>
      <c r="G174" s="23">
        <f t="shared" si="88"/>
        <v>12822.300000000001</v>
      </c>
      <c r="H174" s="67">
        <f t="shared" si="89"/>
        <v>13461.300000000001</v>
      </c>
    </row>
    <row r="175" spans="1:8" ht="15.75" hidden="1">
      <c r="A175" s="46" t="s">
        <v>22</v>
      </c>
      <c r="B175" s="20">
        <v>25</v>
      </c>
      <c r="C175" s="20">
        <v>386.5</v>
      </c>
      <c r="D175" s="23">
        <f t="shared" si="87"/>
        <v>411.5</v>
      </c>
      <c r="E175" s="38" t="s">
        <v>2</v>
      </c>
      <c r="F175" s="16">
        <v>1865.6</v>
      </c>
      <c r="G175" s="23">
        <f t="shared" si="88"/>
        <v>1865.6</v>
      </c>
      <c r="H175" s="67">
        <f t="shared" si="89"/>
        <v>2277.1</v>
      </c>
    </row>
    <row r="176" spans="1:8" ht="15.75" hidden="1">
      <c r="A176" s="46" t="s">
        <v>23</v>
      </c>
      <c r="B176" s="20">
        <v>7917.1</v>
      </c>
      <c r="C176" s="20">
        <v>404.5</v>
      </c>
      <c r="D176" s="23">
        <f t="shared" si="87"/>
        <v>8321.6</v>
      </c>
      <c r="E176" s="38" t="s">
        <v>2</v>
      </c>
      <c r="F176" s="22">
        <v>936</v>
      </c>
      <c r="G176" s="23">
        <f t="shared" si="88"/>
        <v>936</v>
      </c>
      <c r="H176" s="67">
        <f t="shared" si="89"/>
        <v>9257.6</v>
      </c>
    </row>
    <row r="177" spans="1:8" ht="15.75" hidden="1">
      <c r="A177" s="46" t="s">
        <v>24</v>
      </c>
      <c r="B177" s="20">
        <v>43.3</v>
      </c>
      <c r="C177" s="20">
        <v>502.8</v>
      </c>
      <c r="D177" s="23">
        <f t="shared" si="87"/>
        <v>546.1</v>
      </c>
      <c r="E177" s="38" t="s">
        <v>2</v>
      </c>
      <c r="F177" s="22">
        <v>590.6</v>
      </c>
      <c r="G177" s="23">
        <f t="shared" si="88"/>
        <v>590.6</v>
      </c>
      <c r="H177" s="67">
        <f t="shared" si="89"/>
        <v>1136.7</v>
      </c>
    </row>
    <row r="178" spans="1:8" ht="15.75" hidden="1">
      <c r="A178" s="46" t="s">
        <v>34</v>
      </c>
      <c r="B178" s="20">
        <v>1630.7</v>
      </c>
      <c r="C178" s="20">
        <v>357</v>
      </c>
      <c r="D178" s="23">
        <f t="shared" si="87"/>
        <v>1987.7</v>
      </c>
      <c r="E178" s="38" t="s">
        <v>2</v>
      </c>
      <c r="F178" s="22">
        <v>288.3</v>
      </c>
      <c r="G178" s="23">
        <f t="shared" si="88"/>
        <v>288.3</v>
      </c>
      <c r="H178" s="67">
        <f t="shared" si="89"/>
        <v>2276</v>
      </c>
    </row>
    <row r="179" spans="1:8" ht="15.75" hidden="1">
      <c r="A179" s="46" t="s">
        <v>55</v>
      </c>
      <c r="B179" s="20">
        <v>13.3</v>
      </c>
      <c r="C179" s="20">
        <v>575.5</v>
      </c>
      <c r="D179" s="23">
        <f t="shared" si="87"/>
        <v>588.8</v>
      </c>
      <c r="E179" s="38" t="s">
        <v>2</v>
      </c>
      <c r="F179" s="22">
        <v>1127.4</v>
      </c>
      <c r="G179" s="23">
        <f t="shared" si="88"/>
        <v>1127.4</v>
      </c>
      <c r="H179" s="67">
        <f aca="true" t="shared" si="90" ref="H179:H211">+D179+G179</f>
        <v>1716.2</v>
      </c>
    </row>
    <row r="180" spans="1:8" ht="15.75" hidden="1">
      <c r="A180" s="46" t="s">
        <v>32</v>
      </c>
      <c r="B180" s="20">
        <v>309</v>
      </c>
      <c r="C180" s="20">
        <v>459.2</v>
      </c>
      <c r="D180" s="23">
        <f t="shared" si="87"/>
        <v>768.2</v>
      </c>
      <c r="E180" s="38">
        <v>12157.3</v>
      </c>
      <c r="F180" s="22">
        <v>803.1</v>
      </c>
      <c r="G180" s="23">
        <f aca="true" t="shared" si="91" ref="G180:G197">+E180+F180</f>
        <v>12960.4</v>
      </c>
      <c r="H180" s="67">
        <f t="shared" si="90"/>
        <v>13728.6</v>
      </c>
    </row>
    <row r="181" spans="1:8" ht="15.75" hidden="1">
      <c r="A181" s="46" t="s">
        <v>56</v>
      </c>
      <c r="B181" s="20">
        <v>900</v>
      </c>
      <c r="C181" s="20">
        <v>3521</v>
      </c>
      <c r="D181" s="23">
        <f t="shared" si="87"/>
        <v>4421</v>
      </c>
      <c r="E181" s="38" t="s">
        <v>2</v>
      </c>
      <c r="F181" s="22" t="s">
        <v>2</v>
      </c>
      <c r="G181" s="23">
        <f t="shared" si="91"/>
        <v>0</v>
      </c>
      <c r="H181" s="67">
        <f t="shared" si="90"/>
        <v>4421</v>
      </c>
    </row>
    <row r="182" spans="1:8" ht="15.75" hidden="1">
      <c r="A182" s="46" t="s">
        <v>57</v>
      </c>
      <c r="B182" s="20">
        <v>214.4</v>
      </c>
      <c r="C182" s="20">
        <v>617</v>
      </c>
      <c r="D182" s="23">
        <f t="shared" si="87"/>
        <v>831.4</v>
      </c>
      <c r="E182" s="38">
        <v>20674.4</v>
      </c>
      <c r="F182" s="22">
        <v>11779.7</v>
      </c>
      <c r="G182" s="23">
        <f t="shared" si="91"/>
        <v>32454.100000000002</v>
      </c>
      <c r="H182" s="67">
        <f t="shared" si="90"/>
        <v>33285.5</v>
      </c>
    </row>
    <row r="183" spans="1:8" ht="15.75" hidden="1">
      <c r="A183" s="46" t="s">
        <v>58</v>
      </c>
      <c r="B183" s="20">
        <v>508.7</v>
      </c>
      <c r="C183" s="20">
        <v>416.2</v>
      </c>
      <c r="D183" s="23">
        <f t="shared" si="87"/>
        <v>924.9</v>
      </c>
      <c r="E183" s="38">
        <v>33323.5</v>
      </c>
      <c r="F183" s="22">
        <v>461.4</v>
      </c>
      <c r="G183" s="23">
        <f t="shared" si="91"/>
        <v>33784.9</v>
      </c>
      <c r="H183" s="67">
        <f t="shared" si="90"/>
        <v>34709.8</v>
      </c>
    </row>
    <row r="184" spans="1:8" ht="15.75" hidden="1">
      <c r="A184" s="46" t="s">
        <v>59</v>
      </c>
      <c r="B184" s="20">
        <v>273</v>
      </c>
      <c r="C184" s="20">
        <v>2894</v>
      </c>
      <c r="D184" s="23">
        <f t="shared" si="87"/>
        <v>3167</v>
      </c>
      <c r="E184" s="38">
        <v>23773.3</v>
      </c>
      <c r="F184" s="22" t="s">
        <v>2</v>
      </c>
      <c r="G184" s="23">
        <f t="shared" si="91"/>
        <v>23773.3</v>
      </c>
      <c r="H184" s="67">
        <f t="shared" si="90"/>
        <v>26940.3</v>
      </c>
    </row>
    <row r="185" spans="1:8" ht="15.75" hidden="1">
      <c r="A185" s="46" t="s">
        <v>60</v>
      </c>
      <c r="B185" s="20">
        <v>23.5</v>
      </c>
      <c r="C185" s="20">
        <v>434.1</v>
      </c>
      <c r="D185" s="23">
        <f t="shared" si="87"/>
        <v>457.6</v>
      </c>
      <c r="E185" s="38">
        <v>16898.9</v>
      </c>
      <c r="F185" s="22" t="s">
        <v>2</v>
      </c>
      <c r="G185" s="23">
        <f t="shared" si="91"/>
        <v>16898.9</v>
      </c>
      <c r="H185" s="67">
        <f t="shared" si="90"/>
        <v>17356.5</v>
      </c>
    </row>
    <row r="186" spans="1:8" ht="15.75" hidden="1">
      <c r="A186" s="46"/>
      <c r="B186" s="20"/>
      <c r="C186" s="20"/>
      <c r="D186" s="23"/>
      <c r="E186" s="38"/>
      <c r="F186" s="22"/>
      <c r="G186" s="23"/>
      <c r="H186" s="67"/>
    </row>
    <row r="187" spans="1:8" ht="15.75" hidden="1">
      <c r="A187" s="46" t="s">
        <v>25</v>
      </c>
      <c r="B187" s="20">
        <v>12.3</v>
      </c>
      <c r="C187" s="20">
        <v>561.7</v>
      </c>
      <c r="D187" s="23">
        <f t="shared" si="87"/>
        <v>574</v>
      </c>
      <c r="E187" s="38">
        <v>17615.2</v>
      </c>
      <c r="F187" s="22">
        <v>0</v>
      </c>
      <c r="G187" s="23">
        <f t="shared" si="91"/>
        <v>17615.2</v>
      </c>
      <c r="H187" s="67">
        <f>+D187+G187</f>
        <v>18189.2</v>
      </c>
    </row>
    <row r="188" spans="1:8" ht="15.75" hidden="1">
      <c r="A188" s="46" t="s">
        <v>22</v>
      </c>
      <c r="B188" s="20">
        <v>0</v>
      </c>
      <c r="C188" s="20">
        <v>303.8</v>
      </c>
      <c r="D188" s="23">
        <f t="shared" si="87"/>
        <v>303.8</v>
      </c>
      <c r="E188" s="38">
        <v>0</v>
      </c>
      <c r="F188" s="22">
        <v>0</v>
      </c>
      <c r="G188" s="23">
        <f t="shared" si="91"/>
        <v>0</v>
      </c>
      <c r="H188" s="67">
        <f t="shared" si="90"/>
        <v>303.8</v>
      </c>
    </row>
    <row r="189" spans="1:8" ht="15.75" hidden="1">
      <c r="A189" s="46" t="s">
        <v>23</v>
      </c>
      <c r="B189" s="20">
        <v>39.7</v>
      </c>
      <c r="C189" s="20">
        <v>467.7</v>
      </c>
      <c r="D189" s="23">
        <f t="shared" si="87"/>
        <v>507.4</v>
      </c>
      <c r="E189" s="38">
        <v>0</v>
      </c>
      <c r="F189" s="22">
        <v>1957.7</v>
      </c>
      <c r="G189" s="23">
        <f t="shared" si="91"/>
        <v>1957.7</v>
      </c>
      <c r="H189" s="67">
        <f t="shared" si="90"/>
        <v>2465.1</v>
      </c>
    </row>
    <row r="190" spans="1:8" ht="15.75" hidden="1">
      <c r="A190" s="46" t="s">
        <v>24</v>
      </c>
      <c r="B190" s="20">
        <v>3815.3</v>
      </c>
      <c r="C190" s="20">
        <v>549.5999999999995</v>
      </c>
      <c r="D190" s="23">
        <f t="shared" si="87"/>
        <v>4364.9</v>
      </c>
      <c r="E190" s="38">
        <v>449.7</v>
      </c>
      <c r="F190" s="22">
        <v>572.4</v>
      </c>
      <c r="G190" s="23">
        <f t="shared" si="91"/>
        <v>1022.0999999999999</v>
      </c>
      <c r="H190" s="67">
        <f t="shared" si="90"/>
        <v>5387</v>
      </c>
    </row>
    <row r="191" spans="1:8" ht="15.75" hidden="1">
      <c r="A191" s="46" t="s">
        <v>34</v>
      </c>
      <c r="B191" s="20">
        <v>494.7</v>
      </c>
      <c r="C191" s="20">
        <v>363.8</v>
      </c>
      <c r="D191" s="23">
        <f t="shared" si="87"/>
        <v>858.5</v>
      </c>
      <c r="E191" s="38">
        <v>0</v>
      </c>
      <c r="F191" s="22">
        <v>3198</v>
      </c>
      <c r="G191" s="23">
        <f t="shared" si="91"/>
        <v>3198</v>
      </c>
      <c r="H191" s="67">
        <f t="shared" si="90"/>
        <v>4056.5</v>
      </c>
    </row>
    <row r="192" spans="1:8" ht="15.75" hidden="1">
      <c r="A192" s="46" t="s">
        <v>55</v>
      </c>
      <c r="B192" s="20">
        <v>1458.6</v>
      </c>
      <c r="C192" s="20">
        <v>3517.43</v>
      </c>
      <c r="D192" s="23">
        <f t="shared" si="87"/>
        <v>4976.03</v>
      </c>
      <c r="E192" s="38">
        <v>3368.7</v>
      </c>
      <c r="F192" s="22">
        <v>5323.996999999999</v>
      </c>
      <c r="G192" s="23">
        <f t="shared" si="91"/>
        <v>8692.697</v>
      </c>
      <c r="H192" s="67">
        <f t="shared" si="90"/>
        <v>13668.726999999999</v>
      </c>
    </row>
    <row r="193" spans="1:8" ht="15.75" hidden="1">
      <c r="A193" s="46" t="s">
        <v>32</v>
      </c>
      <c r="B193" s="20">
        <v>300</v>
      </c>
      <c r="C193" s="20">
        <v>531.3</v>
      </c>
      <c r="D193" s="23">
        <f t="shared" si="87"/>
        <v>831.3</v>
      </c>
      <c r="E193" s="38">
        <v>0</v>
      </c>
      <c r="F193" s="22">
        <v>2743.7</v>
      </c>
      <c r="G193" s="23">
        <f t="shared" si="91"/>
        <v>2743.7</v>
      </c>
      <c r="H193" s="67">
        <f t="shared" si="90"/>
        <v>3575</v>
      </c>
    </row>
    <row r="194" spans="1:8" ht="15.75" hidden="1">
      <c r="A194" s="46" t="s">
        <v>56</v>
      </c>
      <c r="B194" s="20">
        <v>0</v>
      </c>
      <c r="C194" s="20">
        <v>533.169</v>
      </c>
      <c r="D194" s="23">
        <f t="shared" si="87"/>
        <v>533.169</v>
      </c>
      <c r="E194" s="38">
        <v>0</v>
      </c>
      <c r="F194" s="22">
        <v>0</v>
      </c>
      <c r="G194" s="23">
        <f t="shared" si="91"/>
        <v>0</v>
      </c>
      <c r="H194" s="67">
        <f t="shared" si="90"/>
        <v>533.169</v>
      </c>
    </row>
    <row r="195" spans="1:8" ht="15.75" hidden="1">
      <c r="A195" s="46" t="s">
        <v>57</v>
      </c>
      <c r="B195" s="20">
        <v>0</v>
      </c>
      <c r="C195" s="20">
        <v>607.7</v>
      </c>
      <c r="D195" s="23">
        <f t="shared" si="87"/>
        <v>607.7</v>
      </c>
      <c r="E195" s="38">
        <v>446.5</v>
      </c>
      <c r="F195" s="22">
        <v>0</v>
      </c>
      <c r="G195" s="23">
        <f t="shared" si="91"/>
        <v>446.5</v>
      </c>
      <c r="H195" s="67">
        <f t="shared" si="90"/>
        <v>1054.2</v>
      </c>
    </row>
    <row r="196" spans="1:8" ht="15.75" hidden="1">
      <c r="A196" s="46" t="s">
        <v>58</v>
      </c>
      <c r="B196" s="20">
        <v>242.6</v>
      </c>
      <c r="C196" s="20">
        <v>1275.2</v>
      </c>
      <c r="D196" s="23">
        <f t="shared" si="87"/>
        <v>1517.8</v>
      </c>
      <c r="E196" s="38">
        <v>339.7</v>
      </c>
      <c r="F196" s="22">
        <v>2833.7</v>
      </c>
      <c r="G196" s="23">
        <f t="shared" si="91"/>
        <v>3173.3999999999996</v>
      </c>
      <c r="H196" s="67">
        <f t="shared" si="90"/>
        <v>4691.2</v>
      </c>
    </row>
    <row r="197" spans="1:8" ht="15.75" hidden="1">
      <c r="A197" s="46" t="s">
        <v>59</v>
      </c>
      <c r="B197" s="20">
        <v>0</v>
      </c>
      <c r="C197" s="20">
        <v>4373.5</v>
      </c>
      <c r="D197" s="23">
        <f t="shared" si="87"/>
        <v>4373.5</v>
      </c>
      <c r="E197" s="38">
        <v>0</v>
      </c>
      <c r="F197" s="22">
        <v>930.3</v>
      </c>
      <c r="G197" s="23">
        <f t="shared" si="91"/>
        <v>930.3</v>
      </c>
      <c r="H197" s="67">
        <f t="shared" si="90"/>
        <v>5303.8</v>
      </c>
    </row>
    <row r="198" spans="1:8" ht="15.75" hidden="1">
      <c r="A198" s="46" t="s">
        <v>60</v>
      </c>
      <c r="B198" s="20">
        <v>30.7</v>
      </c>
      <c r="C198" s="20">
        <v>1407.6</v>
      </c>
      <c r="D198" s="23">
        <f>+B198+C198</f>
        <v>1438.3</v>
      </c>
      <c r="E198" s="38">
        <v>23664.5</v>
      </c>
      <c r="F198" s="22">
        <v>437.1</v>
      </c>
      <c r="G198" s="23">
        <f>+E198+F198</f>
        <v>24101.6</v>
      </c>
      <c r="H198" s="67">
        <f t="shared" si="90"/>
        <v>25539.899999999998</v>
      </c>
    </row>
    <row r="199" spans="1:8" ht="15.75" hidden="1">
      <c r="A199" s="46"/>
      <c r="B199" s="20"/>
      <c r="C199" s="20"/>
      <c r="D199" s="23"/>
      <c r="E199" s="38"/>
      <c r="F199" s="22"/>
      <c r="G199" s="23"/>
      <c r="H199" s="67"/>
    </row>
    <row r="200" spans="1:8" ht="15.75" hidden="1">
      <c r="A200" s="46" t="s">
        <v>30</v>
      </c>
      <c r="B200" s="20" t="s">
        <v>2</v>
      </c>
      <c r="C200" s="20">
        <v>1006.2</v>
      </c>
      <c r="D200" s="23">
        <f aca="true" t="shared" si="92" ref="D200:D220">+B200+C200</f>
        <v>1006.2</v>
      </c>
      <c r="E200" s="38">
        <v>4121.1</v>
      </c>
      <c r="F200" s="22">
        <v>33259.8</v>
      </c>
      <c r="G200" s="23">
        <f aca="true" t="shared" si="93" ref="G200:G211">+E200+F200</f>
        <v>37380.9</v>
      </c>
      <c r="H200" s="67">
        <f t="shared" si="90"/>
        <v>38387.1</v>
      </c>
    </row>
    <row r="201" spans="1:8" ht="15.75" hidden="1">
      <c r="A201" s="46" t="s">
        <v>22</v>
      </c>
      <c r="B201" s="20">
        <v>394.1</v>
      </c>
      <c r="C201" s="20">
        <v>976.2</v>
      </c>
      <c r="D201" s="23">
        <f t="shared" si="92"/>
        <v>1370.3000000000002</v>
      </c>
      <c r="E201" s="38">
        <v>8118.2</v>
      </c>
      <c r="F201" s="22">
        <v>282.5</v>
      </c>
      <c r="G201" s="23">
        <f t="shared" si="93"/>
        <v>8400.7</v>
      </c>
      <c r="H201" s="67">
        <f t="shared" si="90"/>
        <v>9771</v>
      </c>
    </row>
    <row r="202" spans="1:8" ht="15.75" hidden="1">
      <c r="A202" s="46" t="s">
        <v>23</v>
      </c>
      <c r="B202" s="20">
        <v>0.7</v>
      </c>
      <c r="C202" s="20">
        <v>690.5</v>
      </c>
      <c r="D202" s="23">
        <f t="shared" si="92"/>
        <v>691.2</v>
      </c>
      <c r="E202" s="38">
        <v>12171</v>
      </c>
      <c r="F202" s="22">
        <v>771.1</v>
      </c>
      <c r="G202" s="23">
        <f t="shared" si="93"/>
        <v>12942.1</v>
      </c>
      <c r="H202" s="67">
        <f t="shared" si="90"/>
        <v>13633.300000000001</v>
      </c>
    </row>
    <row r="203" spans="1:8" ht="15.75" hidden="1">
      <c r="A203" s="46" t="s">
        <v>24</v>
      </c>
      <c r="B203" s="20">
        <v>28.3</v>
      </c>
      <c r="C203" s="20">
        <v>817.5</v>
      </c>
      <c r="D203" s="23">
        <f t="shared" si="92"/>
        <v>845.8</v>
      </c>
      <c r="E203" s="38" t="s">
        <v>2</v>
      </c>
      <c r="F203" s="22">
        <v>555.9</v>
      </c>
      <c r="G203" s="23">
        <f t="shared" si="93"/>
        <v>555.9</v>
      </c>
      <c r="H203" s="67">
        <f t="shared" si="90"/>
        <v>1401.6999999999998</v>
      </c>
    </row>
    <row r="204" spans="1:8" ht="15.75" hidden="1">
      <c r="A204" s="46" t="s">
        <v>34</v>
      </c>
      <c r="B204" s="20">
        <v>177.9</v>
      </c>
      <c r="C204" s="20">
        <v>6467.1</v>
      </c>
      <c r="D204" s="23">
        <f t="shared" si="92"/>
        <v>6645</v>
      </c>
      <c r="E204" s="38" t="s">
        <v>2</v>
      </c>
      <c r="F204" s="22">
        <v>373.5</v>
      </c>
      <c r="G204" s="23">
        <f t="shared" si="93"/>
        <v>373.5</v>
      </c>
      <c r="H204" s="67">
        <f t="shared" si="90"/>
        <v>7018.5</v>
      </c>
    </row>
    <row r="205" spans="1:8" ht="18" hidden="1">
      <c r="A205" s="46" t="s">
        <v>55</v>
      </c>
      <c r="B205" s="20">
        <v>871.9</v>
      </c>
      <c r="C205" s="20">
        <v>10685.4</v>
      </c>
      <c r="D205" s="23">
        <f t="shared" si="92"/>
        <v>11557.3</v>
      </c>
      <c r="E205" s="39">
        <v>0</v>
      </c>
      <c r="F205" s="22">
        <v>3268</v>
      </c>
      <c r="G205" s="23">
        <f t="shared" si="93"/>
        <v>3268</v>
      </c>
      <c r="H205" s="67">
        <f t="shared" si="90"/>
        <v>14825.3</v>
      </c>
    </row>
    <row r="206" spans="1:8" ht="15.75" hidden="1">
      <c r="A206" s="46" t="s">
        <v>32</v>
      </c>
      <c r="B206" s="20">
        <v>31.3</v>
      </c>
      <c r="C206" s="20">
        <v>833.9</v>
      </c>
      <c r="D206" s="23">
        <f t="shared" si="92"/>
        <v>865.1999999999999</v>
      </c>
      <c r="E206" s="38">
        <v>12772</v>
      </c>
      <c r="F206" s="22">
        <v>11795.4</v>
      </c>
      <c r="G206" s="23">
        <f t="shared" si="93"/>
        <v>24567.4</v>
      </c>
      <c r="H206" s="67">
        <f t="shared" si="90"/>
        <v>25432.600000000002</v>
      </c>
    </row>
    <row r="207" spans="1:8" ht="18" hidden="1">
      <c r="A207" s="46" t="s">
        <v>56</v>
      </c>
      <c r="B207" s="20">
        <v>127.9</v>
      </c>
      <c r="C207" s="20">
        <v>827.5</v>
      </c>
      <c r="D207" s="23">
        <f t="shared" si="92"/>
        <v>955.4</v>
      </c>
      <c r="E207" s="39">
        <v>0</v>
      </c>
      <c r="F207" s="22">
        <v>1993.8</v>
      </c>
      <c r="G207" s="23">
        <f t="shared" si="93"/>
        <v>1993.8</v>
      </c>
      <c r="H207" s="67">
        <f t="shared" si="90"/>
        <v>2949.2</v>
      </c>
    </row>
    <row r="208" spans="1:8" ht="15.75" hidden="1">
      <c r="A208" s="46" t="s">
        <v>57</v>
      </c>
      <c r="B208" s="20">
        <v>2015.9</v>
      </c>
      <c r="C208" s="20">
        <v>803.9</v>
      </c>
      <c r="D208" s="23">
        <f t="shared" si="92"/>
        <v>2819.8</v>
      </c>
      <c r="E208" s="38">
        <v>64.6</v>
      </c>
      <c r="F208" s="22">
        <v>504.7</v>
      </c>
      <c r="G208" s="23">
        <f t="shared" si="93"/>
        <v>569.3</v>
      </c>
      <c r="H208" s="67">
        <f t="shared" si="90"/>
        <v>3389.1000000000004</v>
      </c>
    </row>
    <row r="209" spans="1:8" ht="18" hidden="1">
      <c r="A209" s="46" t="s">
        <v>58</v>
      </c>
      <c r="B209" s="20">
        <v>237.2</v>
      </c>
      <c r="C209" s="20">
        <v>905.6</v>
      </c>
      <c r="D209" s="23">
        <f t="shared" si="92"/>
        <v>1142.8</v>
      </c>
      <c r="E209" s="39">
        <v>0</v>
      </c>
      <c r="F209" s="22">
        <v>4851.6</v>
      </c>
      <c r="G209" s="23">
        <f t="shared" si="93"/>
        <v>4851.6</v>
      </c>
      <c r="H209" s="67">
        <f t="shared" si="90"/>
        <v>5994.400000000001</v>
      </c>
    </row>
    <row r="210" spans="1:8" ht="18" hidden="1">
      <c r="A210" s="46" t="s">
        <v>59</v>
      </c>
      <c r="B210" s="20">
        <v>173.3</v>
      </c>
      <c r="C210" s="20">
        <v>868.2</v>
      </c>
      <c r="D210" s="23">
        <f t="shared" si="92"/>
        <v>1041.5</v>
      </c>
      <c r="E210" s="39">
        <v>0</v>
      </c>
      <c r="F210" s="22">
        <v>1652</v>
      </c>
      <c r="G210" s="23">
        <f t="shared" si="93"/>
        <v>1652</v>
      </c>
      <c r="H210" s="67">
        <f t="shared" si="90"/>
        <v>2693.5</v>
      </c>
    </row>
    <row r="211" spans="1:8" ht="15.75" hidden="1">
      <c r="A211" s="46" t="s">
        <v>60</v>
      </c>
      <c r="B211" s="20">
        <v>173.3</v>
      </c>
      <c r="C211" s="20">
        <v>851.4</v>
      </c>
      <c r="D211" s="23">
        <f t="shared" si="92"/>
        <v>1024.7</v>
      </c>
      <c r="E211" s="23">
        <v>30226.6</v>
      </c>
      <c r="F211" s="22">
        <v>6057</v>
      </c>
      <c r="G211" s="23">
        <f t="shared" si="93"/>
        <v>36283.6</v>
      </c>
      <c r="H211" s="67">
        <f t="shared" si="90"/>
        <v>37308.299999999996</v>
      </c>
    </row>
    <row r="212" spans="1:8" ht="15.75" hidden="1">
      <c r="A212" s="46"/>
      <c r="B212" s="20"/>
      <c r="C212" s="20"/>
      <c r="D212" s="23"/>
      <c r="E212" s="38"/>
      <c r="F212" s="22"/>
      <c r="G212" s="23"/>
      <c r="H212" s="67"/>
    </row>
    <row r="213" spans="1:8" ht="15.75" hidden="1">
      <c r="A213" s="46" t="s">
        <v>31</v>
      </c>
      <c r="B213" s="20">
        <v>270.878</v>
      </c>
      <c r="C213" s="20">
        <v>965.3100000000002</v>
      </c>
      <c r="D213" s="23">
        <f t="shared" si="92"/>
        <v>1236.188</v>
      </c>
      <c r="E213" s="38">
        <v>690.654</v>
      </c>
      <c r="F213" s="22">
        <v>5021.647</v>
      </c>
      <c r="G213" s="23">
        <f aca="true" t="shared" si="94" ref="G213:G224">+E213+F213</f>
        <v>5712.3009999999995</v>
      </c>
      <c r="H213" s="67">
        <f aca="true" t="shared" si="95" ref="H213:H256">+D213+G213</f>
        <v>6948.489</v>
      </c>
    </row>
    <row r="214" spans="1:8" ht="15.75" hidden="1">
      <c r="A214" s="46" t="s">
        <v>22</v>
      </c>
      <c r="B214" s="20">
        <v>184.837</v>
      </c>
      <c r="C214" s="20">
        <v>718.416</v>
      </c>
      <c r="D214" s="23">
        <f t="shared" si="92"/>
        <v>903.253</v>
      </c>
      <c r="E214" s="38">
        <v>30725.836</v>
      </c>
      <c r="F214" s="22">
        <v>1831.042</v>
      </c>
      <c r="G214" s="23">
        <f t="shared" si="94"/>
        <v>32556.878</v>
      </c>
      <c r="H214" s="67">
        <f t="shared" si="95"/>
        <v>33460.131</v>
      </c>
    </row>
    <row r="215" spans="1:8" ht="18" hidden="1">
      <c r="A215" s="46" t="s">
        <v>23</v>
      </c>
      <c r="B215" s="20">
        <v>234.725</v>
      </c>
      <c r="C215" s="20">
        <v>1189.0990000000002</v>
      </c>
      <c r="D215" s="23">
        <f t="shared" si="92"/>
        <v>1423.824</v>
      </c>
      <c r="E215" s="39">
        <v>0</v>
      </c>
      <c r="F215" s="22">
        <v>18321.816434</v>
      </c>
      <c r="G215" s="23">
        <f t="shared" si="94"/>
        <v>18321.816434</v>
      </c>
      <c r="H215" s="67">
        <f t="shared" si="95"/>
        <v>19745.640434</v>
      </c>
    </row>
    <row r="216" spans="1:8" ht="18" hidden="1">
      <c r="A216" s="46" t="s">
        <v>24</v>
      </c>
      <c r="B216" s="20">
        <v>576.705</v>
      </c>
      <c r="C216" s="20">
        <v>743.1750000000001</v>
      </c>
      <c r="D216" s="23">
        <f t="shared" si="92"/>
        <v>1319.88</v>
      </c>
      <c r="E216" s="39">
        <v>0</v>
      </c>
      <c r="F216" s="22">
        <v>1963.018</v>
      </c>
      <c r="G216" s="23">
        <f t="shared" si="94"/>
        <v>1963.018</v>
      </c>
      <c r="H216" s="67">
        <f t="shared" si="95"/>
        <v>3282.898</v>
      </c>
    </row>
    <row r="217" spans="1:8" ht="18" hidden="1">
      <c r="A217" s="46" t="s">
        <v>34</v>
      </c>
      <c r="B217" s="20">
        <v>6833.822</v>
      </c>
      <c r="C217" s="20">
        <v>1086.0199999999995</v>
      </c>
      <c r="D217" s="23">
        <f t="shared" si="92"/>
        <v>7919.842</v>
      </c>
      <c r="E217" s="39">
        <v>0</v>
      </c>
      <c r="F217" s="22">
        <v>5623.395</v>
      </c>
      <c r="G217" s="23">
        <f t="shared" si="94"/>
        <v>5623.395</v>
      </c>
      <c r="H217" s="67">
        <f t="shared" si="95"/>
        <v>13543.237000000001</v>
      </c>
    </row>
    <row r="218" spans="1:8" ht="15.75" hidden="1">
      <c r="A218" s="46" t="s">
        <v>55</v>
      </c>
      <c r="B218" s="20">
        <v>298.856</v>
      </c>
      <c r="C218" s="20">
        <v>1894.0379999999998</v>
      </c>
      <c r="D218" s="23">
        <f t="shared" si="92"/>
        <v>2192.894</v>
      </c>
      <c r="E218" s="38">
        <v>11699.424</v>
      </c>
      <c r="F218" s="22">
        <v>11012.508</v>
      </c>
      <c r="G218" s="23">
        <f t="shared" si="94"/>
        <v>22711.932</v>
      </c>
      <c r="H218" s="67">
        <f t="shared" si="95"/>
        <v>24904.826</v>
      </c>
    </row>
    <row r="219" spans="1:8" ht="15.75" hidden="1">
      <c r="A219" s="46" t="s">
        <v>32</v>
      </c>
      <c r="B219" s="20">
        <v>833.034</v>
      </c>
      <c r="C219" s="20">
        <v>1270.393</v>
      </c>
      <c r="D219" s="23">
        <f t="shared" si="92"/>
        <v>2103.427</v>
      </c>
      <c r="E219" s="38">
        <v>1162.902</v>
      </c>
      <c r="F219" s="22">
        <v>7253.051</v>
      </c>
      <c r="G219" s="23">
        <f>+E219+F219</f>
        <v>8415.953000000001</v>
      </c>
      <c r="H219" s="67">
        <f t="shared" si="95"/>
        <v>10519.380000000001</v>
      </c>
    </row>
    <row r="220" spans="1:8" ht="15.75" hidden="1">
      <c r="A220" s="46" t="s">
        <v>56</v>
      </c>
      <c r="B220" s="20">
        <v>590.481</v>
      </c>
      <c r="C220" s="20">
        <v>1224.876</v>
      </c>
      <c r="D220" s="23">
        <f t="shared" si="92"/>
        <v>1815.357</v>
      </c>
      <c r="E220" s="38">
        <v>7946.207</v>
      </c>
      <c r="F220" s="22">
        <v>773.404</v>
      </c>
      <c r="G220" s="23">
        <f t="shared" si="94"/>
        <v>8719.611</v>
      </c>
      <c r="H220" s="67">
        <f t="shared" si="95"/>
        <v>10534.968</v>
      </c>
    </row>
    <row r="221" spans="1:8" ht="18" hidden="1">
      <c r="A221" s="46" t="s">
        <v>57</v>
      </c>
      <c r="B221" s="20">
        <v>4966.868</v>
      </c>
      <c r="C221" s="20">
        <v>1368.306</v>
      </c>
      <c r="D221" s="23">
        <f>+B221+C221</f>
        <v>6335.174000000001</v>
      </c>
      <c r="E221" s="39">
        <v>0</v>
      </c>
      <c r="F221" s="22">
        <v>3596.267</v>
      </c>
      <c r="G221" s="23">
        <f t="shared" si="94"/>
        <v>3596.267</v>
      </c>
      <c r="H221" s="67">
        <f t="shared" si="95"/>
        <v>9931.441</v>
      </c>
    </row>
    <row r="222" spans="1:8" ht="18" hidden="1">
      <c r="A222" s="46" t="s">
        <v>58</v>
      </c>
      <c r="B222" s="20">
        <v>722.609</v>
      </c>
      <c r="C222" s="20">
        <v>1010.459</v>
      </c>
      <c r="D222" s="23">
        <f>+B222+C222</f>
        <v>1733.068</v>
      </c>
      <c r="E222" s="38">
        <v>20011.914</v>
      </c>
      <c r="F222" s="31">
        <v>0</v>
      </c>
      <c r="G222" s="23">
        <f t="shared" si="94"/>
        <v>20011.914</v>
      </c>
      <c r="H222" s="67">
        <f t="shared" si="95"/>
        <v>21744.982</v>
      </c>
    </row>
    <row r="223" spans="1:8" ht="15.75" hidden="1">
      <c r="A223" s="46" t="s">
        <v>59</v>
      </c>
      <c r="B223" s="20">
        <v>1138.666</v>
      </c>
      <c r="C223" s="20">
        <v>1206.5829999999999</v>
      </c>
      <c r="D223" s="23">
        <f>+B223+C223</f>
        <v>2345.249</v>
      </c>
      <c r="E223" s="38">
        <v>23243.161</v>
      </c>
      <c r="F223" s="22">
        <v>3020.221</v>
      </c>
      <c r="G223" s="23">
        <f t="shared" si="94"/>
        <v>26263.382</v>
      </c>
      <c r="H223" s="67">
        <f t="shared" si="95"/>
        <v>28608.631</v>
      </c>
    </row>
    <row r="224" spans="1:8" ht="15.75" hidden="1">
      <c r="A224" s="46" t="s">
        <v>60</v>
      </c>
      <c r="B224" s="20">
        <v>1659.834</v>
      </c>
      <c r="C224" s="20">
        <v>1195.9999999999998</v>
      </c>
      <c r="D224" s="23">
        <f>+B224+C224</f>
        <v>2855.834</v>
      </c>
      <c r="E224" s="38">
        <v>25664.333000000002</v>
      </c>
      <c r="F224" s="22">
        <v>24801.937</v>
      </c>
      <c r="G224" s="23">
        <f t="shared" si="94"/>
        <v>50466.270000000004</v>
      </c>
      <c r="H224" s="67">
        <f t="shared" si="95"/>
        <v>53322.10400000001</v>
      </c>
    </row>
    <row r="225" spans="1:8" ht="15.75" hidden="1">
      <c r="A225" s="46"/>
      <c r="B225" s="20"/>
      <c r="C225" s="20"/>
      <c r="D225" s="23"/>
      <c r="E225" s="38"/>
      <c r="F225" s="22"/>
      <c r="G225" s="23"/>
      <c r="H225" s="67"/>
    </row>
    <row r="226" spans="1:8" ht="15.75" hidden="1">
      <c r="A226" s="59" t="s">
        <v>33</v>
      </c>
      <c r="B226" s="20">
        <v>555.654</v>
      </c>
      <c r="C226" s="20">
        <v>1982.48</v>
      </c>
      <c r="D226" s="23">
        <f aca="true" t="shared" si="96" ref="D226:D232">+B226+C226</f>
        <v>2538.134</v>
      </c>
      <c r="E226" s="38">
        <v>46649.71</v>
      </c>
      <c r="F226" s="22">
        <v>1094.4610504286873</v>
      </c>
      <c r="G226" s="23">
        <f aca="true" t="shared" si="97" ref="G226:G237">+E226+F226</f>
        <v>47744.17105042869</v>
      </c>
      <c r="H226" s="67">
        <f aca="true" t="shared" si="98" ref="H226:H237">+D226+G226</f>
        <v>50282.30505042869</v>
      </c>
    </row>
    <row r="227" spans="1:8" ht="18" hidden="1">
      <c r="A227" s="46" t="s">
        <v>22</v>
      </c>
      <c r="B227" s="20">
        <v>265.32</v>
      </c>
      <c r="C227" s="20">
        <v>1806.1490000000001</v>
      </c>
      <c r="D227" s="23">
        <f t="shared" si="96"/>
        <v>2071.469</v>
      </c>
      <c r="E227" s="39">
        <v>0</v>
      </c>
      <c r="F227" s="22">
        <v>4418.307136575149</v>
      </c>
      <c r="G227" s="23">
        <f t="shared" si="97"/>
        <v>4418.307136575149</v>
      </c>
      <c r="H227" s="67">
        <f t="shared" si="98"/>
        <v>6489.776136575149</v>
      </c>
    </row>
    <row r="228" spans="1:8" ht="18" hidden="1">
      <c r="A228" s="46" t="s">
        <v>23</v>
      </c>
      <c r="B228" s="20">
        <v>1546.996</v>
      </c>
      <c r="C228" s="20">
        <v>1698.748</v>
      </c>
      <c r="D228" s="23">
        <f t="shared" si="96"/>
        <v>3245.744</v>
      </c>
      <c r="E228" s="39">
        <v>0</v>
      </c>
      <c r="F228" s="22">
        <v>3533.4942723810386</v>
      </c>
      <c r="G228" s="23">
        <f t="shared" si="97"/>
        <v>3533.4942723810386</v>
      </c>
      <c r="H228" s="67">
        <f t="shared" si="98"/>
        <v>6779.238272381039</v>
      </c>
    </row>
    <row r="229" spans="1:8" ht="18" hidden="1">
      <c r="A229" s="46" t="s">
        <v>24</v>
      </c>
      <c r="B229" s="20">
        <v>335.575</v>
      </c>
      <c r="C229" s="20">
        <v>1441.364</v>
      </c>
      <c r="D229" s="23">
        <f t="shared" si="96"/>
        <v>1776.939</v>
      </c>
      <c r="E229" s="39">
        <v>0</v>
      </c>
      <c r="F229" s="22">
        <v>11280.51196621261</v>
      </c>
      <c r="G229" s="23">
        <f t="shared" si="97"/>
        <v>11280.51196621261</v>
      </c>
      <c r="H229" s="67">
        <f t="shared" si="98"/>
        <v>13057.450966212611</v>
      </c>
    </row>
    <row r="230" spans="1:8" ht="15.75" hidden="1">
      <c r="A230" s="46" t="s">
        <v>34</v>
      </c>
      <c r="B230" s="20">
        <v>508.552</v>
      </c>
      <c r="C230" s="20">
        <v>1707.1279999999997</v>
      </c>
      <c r="D230" s="23">
        <f t="shared" si="96"/>
        <v>2215.68</v>
      </c>
      <c r="E230" s="38">
        <v>12339.80074578769</v>
      </c>
      <c r="F230" s="22">
        <v>2261.508739502147</v>
      </c>
      <c r="G230" s="23">
        <f t="shared" si="97"/>
        <v>14601.309485289838</v>
      </c>
      <c r="H230" s="67">
        <f t="shared" si="98"/>
        <v>16816.989485289836</v>
      </c>
    </row>
    <row r="231" spans="1:8" ht="18" hidden="1">
      <c r="A231" s="46" t="s">
        <v>55</v>
      </c>
      <c r="B231" s="20">
        <v>6400.905</v>
      </c>
      <c r="C231" s="20">
        <v>1899.7699999999995</v>
      </c>
      <c r="D231" s="23">
        <f t="shared" si="96"/>
        <v>8300.675</v>
      </c>
      <c r="E231" s="39">
        <v>0</v>
      </c>
      <c r="F231" s="22">
        <v>4090.9657861770115</v>
      </c>
      <c r="G231" s="23">
        <f t="shared" si="97"/>
        <v>4090.9657861770115</v>
      </c>
      <c r="H231" s="67">
        <f t="shared" si="98"/>
        <v>12391.640786177011</v>
      </c>
    </row>
    <row r="232" spans="1:8" ht="18" hidden="1">
      <c r="A232" s="46" t="s">
        <v>32</v>
      </c>
      <c r="B232" s="20">
        <v>307.808</v>
      </c>
      <c r="C232" s="20">
        <v>2779.734</v>
      </c>
      <c r="D232" s="23">
        <f t="shared" si="96"/>
        <v>3087.542</v>
      </c>
      <c r="E232" s="39">
        <v>0</v>
      </c>
      <c r="F232" s="22">
        <v>3626.7865929544564</v>
      </c>
      <c r="G232" s="23">
        <f t="shared" si="97"/>
        <v>3626.7865929544564</v>
      </c>
      <c r="H232" s="67">
        <f t="shared" si="98"/>
        <v>6714.328592954456</v>
      </c>
    </row>
    <row r="233" spans="1:8" ht="18" hidden="1">
      <c r="A233" s="46" t="s">
        <v>56</v>
      </c>
      <c r="B233" s="20">
        <v>349.811</v>
      </c>
      <c r="C233" s="20">
        <v>1672.346</v>
      </c>
      <c r="D233" s="23">
        <f>+B233+C233</f>
        <v>2022.157</v>
      </c>
      <c r="E233" s="39">
        <v>0</v>
      </c>
      <c r="F233" s="22">
        <v>5479.253533469626</v>
      </c>
      <c r="G233" s="23">
        <f t="shared" si="97"/>
        <v>5479.253533469626</v>
      </c>
      <c r="H233" s="67">
        <f t="shared" si="98"/>
        <v>7501.410533469626</v>
      </c>
    </row>
    <row r="234" spans="1:8" ht="15.75" hidden="1">
      <c r="A234" s="46" t="s">
        <v>57</v>
      </c>
      <c r="B234" s="20">
        <v>260.885</v>
      </c>
      <c r="C234" s="20">
        <v>1260.042</v>
      </c>
      <c r="D234" s="23">
        <f>+B234+C234</f>
        <v>1520.927</v>
      </c>
      <c r="E234" s="38">
        <v>15695.41765308</v>
      </c>
      <c r="F234" s="22">
        <v>21262.075293017457</v>
      </c>
      <c r="G234" s="23">
        <f t="shared" si="97"/>
        <v>36957.49294609745</v>
      </c>
      <c r="H234" s="67">
        <f t="shared" si="98"/>
        <v>38478.419946097456</v>
      </c>
    </row>
    <row r="235" spans="1:8" ht="18" hidden="1">
      <c r="A235" s="46" t="s">
        <v>58</v>
      </c>
      <c r="B235" s="20">
        <v>3497.088</v>
      </c>
      <c r="C235" s="20">
        <v>1279.7629999999995</v>
      </c>
      <c r="D235" s="23">
        <f>+B235+C235</f>
        <v>4776.851</v>
      </c>
      <c r="E235" s="39">
        <v>0</v>
      </c>
      <c r="F235" s="22">
        <v>5852.090883589648</v>
      </c>
      <c r="G235" s="23">
        <f t="shared" si="97"/>
        <v>5852.090883589648</v>
      </c>
      <c r="H235" s="67">
        <f t="shared" si="98"/>
        <v>10628.941883589647</v>
      </c>
    </row>
    <row r="236" spans="1:8" ht="18" hidden="1">
      <c r="A236" s="46" t="s">
        <v>59</v>
      </c>
      <c r="B236" s="20">
        <v>365.335</v>
      </c>
      <c r="C236" s="20">
        <v>1333.941</v>
      </c>
      <c r="D236" s="23">
        <f>+B236+C236</f>
        <v>1699.276</v>
      </c>
      <c r="E236" s="39">
        <v>0</v>
      </c>
      <c r="F236" s="22">
        <v>6102.542503877125</v>
      </c>
      <c r="G236" s="23">
        <f t="shared" si="97"/>
        <v>6102.542503877125</v>
      </c>
      <c r="H236" s="67">
        <f t="shared" si="98"/>
        <v>7801.818503877124</v>
      </c>
    </row>
    <row r="237" spans="1:8" ht="18" hidden="1">
      <c r="A237" s="46" t="s">
        <v>60</v>
      </c>
      <c r="B237" s="20">
        <v>292.873117</v>
      </c>
      <c r="C237" s="20">
        <v>1331.411463</v>
      </c>
      <c r="D237" s="23">
        <f>+B237+C237</f>
        <v>1624.28458</v>
      </c>
      <c r="E237" s="39">
        <v>0</v>
      </c>
      <c r="F237" s="22">
        <v>11262.604333610781</v>
      </c>
      <c r="G237" s="23">
        <f t="shared" si="97"/>
        <v>11262.604333610781</v>
      </c>
      <c r="H237" s="67">
        <f t="shared" si="98"/>
        <v>12886.888913610781</v>
      </c>
    </row>
    <row r="238" spans="1:8" ht="18" hidden="1">
      <c r="A238" s="46"/>
      <c r="B238" s="20"/>
      <c r="C238" s="20"/>
      <c r="D238" s="23"/>
      <c r="E238" s="40"/>
      <c r="F238" s="22"/>
      <c r="G238" s="23"/>
      <c r="H238" s="67"/>
    </row>
    <row r="239" spans="1:8" ht="18" hidden="1">
      <c r="A239" s="46" t="s">
        <v>40</v>
      </c>
      <c r="B239" s="20">
        <v>1456.614</v>
      </c>
      <c r="C239" s="20">
        <v>1355.3380000000002</v>
      </c>
      <c r="D239" s="23">
        <f aca="true" t="shared" si="99" ref="D239:D291">+B239+C239</f>
        <v>2811.952</v>
      </c>
      <c r="E239" s="40">
        <v>0</v>
      </c>
      <c r="F239" s="22">
        <v>1606.4737714026155</v>
      </c>
      <c r="G239" s="23">
        <f aca="true" t="shared" si="100" ref="G239:G256">+E239+F239</f>
        <v>1606.4737714026155</v>
      </c>
      <c r="H239" s="67">
        <f t="shared" si="95"/>
        <v>4418.425771402615</v>
      </c>
    </row>
    <row r="240" spans="1:8" ht="15.75" hidden="1">
      <c r="A240" s="46" t="s">
        <v>61</v>
      </c>
      <c r="B240" s="20">
        <v>258.573725</v>
      </c>
      <c r="C240" s="20">
        <v>2058.596275</v>
      </c>
      <c r="D240" s="23">
        <f t="shared" si="99"/>
        <v>2317.17</v>
      </c>
      <c r="E240" s="41">
        <v>42118.752732</v>
      </c>
      <c r="F240" s="22">
        <v>4930.8797977530885</v>
      </c>
      <c r="G240" s="23">
        <f t="shared" si="100"/>
        <v>47049.632529753086</v>
      </c>
      <c r="H240" s="67">
        <f t="shared" si="95"/>
        <v>49366.802529753084</v>
      </c>
    </row>
    <row r="241" spans="1:8" ht="18" hidden="1">
      <c r="A241" s="46" t="s">
        <v>62</v>
      </c>
      <c r="B241" s="20">
        <v>513.443737</v>
      </c>
      <c r="C241" s="20">
        <v>1308.885742</v>
      </c>
      <c r="D241" s="23">
        <f t="shared" si="99"/>
        <v>1822.329479</v>
      </c>
      <c r="E241" s="40">
        <v>0</v>
      </c>
      <c r="F241" s="22">
        <v>4861.1508317042</v>
      </c>
      <c r="G241" s="23">
        <f t="shared" si="100"/>
        <v>4861.1508317042</v>
      </c>
      <c r="H241" s="67">
        <f t="shared" si="95"/>
        <v>6683.4803107042</v>
      </c>
    </row>
    <row r="242" spans="1:8" ht="18" hidden="1">
      <c r="A242" s="46" t="s">
        <v>63</v>
      </c>
      <c r="B242" s="20">
        <v>430.515</v>
      </c>
      <c r="C242" s="20">
        <v>3118.106</v>
      </c>
      <c r="D242" s="23">
        <f t="shared" si="99"/>
        <v>3548.621</v>
      </c>
      <c r="E242" s="40">
        <v>0</v>
      </c>
      <c r="F242" s="22">
        <v>11910.1647369639</v>
      </c>
      <c r="G242" s="23">
        <f t="shared" si="100"/>
        <v>11910.1647369639</v>
      </c>
      <c r="H242" s="67">
        <f t="shared" si="95"/>
        <v>15458.785736963899</v>
      </c>
    </row>
    <row r="243" spans="1:8" ht="15.75" hidden="1">
      <c r="A243" s="46" t="s">
        <v>64</v>
      </c>
      <c r="B243" s="20">
        <v>604.97</v>
      </c>
      <c r="C243" s="20">
        <v>2407.458194</v>
      </c>
      <c r="D243" s="23">
        <f t="shared" si="99"/>
        <v>3012.428194</v>
      </c>
      <c r="E243" s="38">
        <v>36728.1</v>
      </c>
      <c r="F243" s="22">
        <v>4275.27831766247</v>
      </c>
      <c r="G243" s="23">
        <f t="shared" si="100"/>
        <v>41003.37831766247</v>
      </c>
      <c r="H243" s="67">
        <f t="shared" si="95"/>
        <v>44015.80651166247</v>
      </c>
    </row>
    <row r="244" spans="1:8" ht="18" hidden="1">
      <c r="A244" s="46" t="s">
        <v>42</v>
      </c>
      <c r="B244" s="20">
        <v>352.371</v>
      </c>
      <c r="C244" s="20">
        <v>1326.1095530000002</v>
      </c>
      <c r="D244" s="23">
        <f t="shared" si="99"/>
        <v>1678.4805530000003</v>
      </c>
      <c r="E244" s="40">
        <v>0</v>
      </c>
      <c r="F244" s="22">
        <v>12211.533694511205</v>
      </c>
      <c r="G244" s="23">
        <f t="shared" si="100"/>
        <v>12211.533694511205</v>
      </c>
      <c r="H244" s="67">
        <f t="shared" si="95"/>
        <v>13890.014247511204</v>
      </c>
    </row>
    <row r="245" spans="1:8" ht="18" hidden="1">
      <c r="A245" s="46" t="s">
        <v>46</v>
      </c>
      <c r="B245" s="20">
        <v>2896.975313</v>
      </c>
      <c r="C245" s="20">
        <v>1538.2158470000004</v>
      </c>
      <c r="D245" s="23">
        <f t="shared" si="99"/>
        <v>4435.19116</v>
      </c>
      <c r="E245" s="40">
        <v>0</v>
      </c>
      <c r="F245" s="22">
        <v>22806.2</v>
      </c>
      <c r="G245" s="23">
        <f t="shared" si="100"/>
        <v>22806.2</v>
      </c>
      <c r="H245" s="67">
        <f t="shared" si="95"/>
        <v>27241.39116</v>
      </c>
    </row>
    <row r="246" spans="1:8" ht="18" hidden="1">
      <c r="A246" s="46" t="s">
        <v>47</v>
      </c>
      <c r="B246" s="20">
        <v>1740.7</v>
      </c>
      <c r="C246" s="20">
        <v>2008.3</v>
      </c>
      <c r="D246" s="23">
        <f t="shared" si="99"/>
        <v>3749</v>
      </c>
      <c r="E246" s="40">
        <v>0</v>
      </c>
      <c r="F246" s="22">
        <v>11193.4</v>
      </c>
      <c r="G246" s="23">
        <f t="shared" si="100"/>
        <v>11193.4</v>
      </c>
      <c r="H246" s="67">
        <f t="shared" si="95"/>
        <v>14942.4</v>
      </c>
    </row>
    <row r="247" spans="1:8" ht="18" hidden="1">
      <c r="A247" s="46" t="s">
        <v>48</v>
      </c>
      <c r="B247" s="20">
        <v>1302.037579</v>
      </c>
      <c r="C247" s="20">
        <v>1400.8434009999999</v>
      </c>
      <c r="D247" s="23">
        <f t="shared" si="99"/>
        <v>2702.88098</v>
      </c>
      <c r="E247" s="40">
        <v>0</v>
      </c>
      <c r="F247" s="22">
        <v>15457.78</v>
      </c>
      <c r="G247" s="23">
        <f t="shared" si="100"/>
        <v>15457.78</v>
      </c>
      <c r="H247" s="67">
        <f t="shared" si="95"/>
        <v>18160.66098</v>
      </c>
    </row>
    <row r="248" spans="1:8" ht="18" hidden="1">
      <c r="A248" s="46" t="s">
        <v>49</v>
      </c>
      <c r="B248" s="20">
        <v>1740.747938</v>
      </c>
      <c r="C248" s="20">
        <v>1821.0420640000002</v>
      </c>
      <c r="D248" s="23">
        <f t="shared" si="99"/>
        <v>3561.790002</v>
      </c>
      <c r="E248" s="40">
        <v>0</v>
      </c>
      <c r="F248" s="22">
        <v>13867.390446</v>
      </c>
      <c r="G248" s="23">
        <f t="shared" si="100"/>
        <v>13867.390446</v>
      </c>
      <c r="H248" s="67">
        <f t="shared" si="95"/>
        <v>17429.180448</v>
      </c>
    </row>
    <row r="249" spans="1:8" ht="15.75" hidden="1">
      <c r="A249" s="46" t="s">
        <v>50</v>
      </c>
      <c r="B249" s="20">
        <v>1740.7</v>
      </c>
      <c r="C249" s="20">
        <v>1708.6</v>
      </c>
      <c r="D249" s="23">
        <f t="shared" si="99"/>
        <v>3449.3</v>
      </c>
      <c r="E249" s="41">
        <v>64.8</v>
      </c>
      <c r="F249" s="22">
        <v>29203.7</v>
      </c>
      <c r="G249" s="23">
        <f t="shared" si="100"/>
        <v>29268.5</v>
      </c>
      <c r="H249" s="67">
        <f t="shared" si="95"/>
        <v>32717.8</v>
      </c>
    </row>
    <row r="250" spans="1:8" ht="15.75" hidden="1">
      <c r="A250" s="46" t="s">
        <v>51</v>
      </c>
      <c r="B250" s="20">
        <v>3086.5</v>
      </c>
      <c r="C250" s="20">
        <v>1586.9</v>
      </c>
      <c r="D250" s="23">
        <f t="shared" si="99"/>
        <v>4673.4</v>
      </c>
      <c r="E250" s="41">
        <v>39937.801974</v>
      </c>
      <c r="F250" s="22">
        <v>23488.5769</v>
      </c>
      <c r="G250" s="23">
        <f t="shared" si="100"/>
        <v>63426.378874</v>
      </c>
      <c r="H250" s="67">
        <f t="shared" si="95"/>
        <v>68099.778874</v>
      </c>
    </row>
    <row r="251" spans="1:8" ht="15.75" hidden="1">
      <c r="A251" s="46"/>
      <c r="B251" s="20"/>
      <c r="C251" s="20"/>
      <c r="D251" s="23"/>
      <c r="E251" s="41"/>
      <c r="F251" s="22"/>
      <c r="G251" s="23"/>
      <c r="H251" s="67"/>
    </row>
    <row r="252" spans="1:8" ht="15.75" hidden="1">
      <c r="A252" s="46" t="s">
        <v>43</v>
      </c>
      <c r="B252" s="23">
        <v>4329.465</v>
      </c>
      <c r="C252" s="23">
        <f>1826.3+382.5</f>
        <v>2208.8</v>
      </c>
      <c r="D252" s="23">
        <f t="shared" si="99"/>
        <v>6538.265</v>
      </c>
      <c r="E252" s="41">
        <v>6279.984</v>
      </c>
      <c r="F252" s="16">
        <v>1575.05209322</v>
      </c>
      <c r="G252" s="23">
        <f t="shared" si="100"/>
        <v>7855.03609322</v>
      </c>
      <c r="H252" s="67">
        <f t="shared" si="95"/>
        <v>14393.301093220001</v>
      </c>
    </row>
    <row r="253" spans="1:8" ht="18" hidden="1">
      <c r="A253" s="46" t="s">
        <v>22</v>
      </c>
      <c r="B253" s="23">
        <v>2633.5</v>
      </c>
      <c r="C253" s="23">
        <f>1494.7+1907.2</f>
        <v>3401.9</v>
      </c>
      <c r="D253" s="23">
        <f t="shared" si="99"/>
        <v>6035.4</v>
      </c>
      <c r="E253" s="40">
        <v>0</v>
      </c>
      <c r="F253" s="16">
        <v>16448.21069282</v>
      </c>
      <c r="G253" s="23">
        <f t="shared" si="100"/>
        <v>16448.21069282</v>
      </c>
      <c r="H253" s="67">
        <f t="shared" si="95"/>
        <v>22483.610692820002</v>
      </c>
    </row>
    <row r="254" spans="1:8" ht="18" hidden="1">
      <c r="A254" s="46" t="s">
        <v>23</v>
      </c>
      <c r="B254" s="32">
        <v>0</v>
      </c>
      <c r="C254" s="23">
        <f>1814.030104+1773.9</f>
        <v>3587.930104</v>
      </c>
      <c r="D254" s="23">
        <f t="shared" si="99"/>
        <v>3587.930104</v>
      </c>
      <c r="E254" s="40">
        <v>0</v>
      </c>
      <c r="F254" s="16">
        <v>12037.01075321</v>
      </c>
      <c r="G254" s="23">
        <f t="shared" si="100"/>
        <v>12037.01075321</v>
      </c>
      <c r="H254" s="67">
        <f t="shared" si="95"/>
        <v>15624.94085721</v>
      </c>
    </row>
    <row r="255" spans="1:8" ht="18" hidden="1">
      <c r="A255" s="46" t="s">
        <v>24</v>
      </c>
      <c r="B255" s="32">
        <v>0</v>
      </c>
      <c r="C255" s="23">
        <f>19730.9+347.3</f>
        <v>20078.2</v>
      </c>
      <c r="D255" s="23">
        <f t="shared" si="99"/>
        <v>20078.2</v>
      </c>
      <c r="E255" s="40">
        <v>0</v>
      </c>
      <c r="F255" s="16">
        <v>10628.45551476</v>
      </c>
      <c r="G255" s="23">
        <f t="shared" si="100"/>
        <v>10628.45551476</v>
      </c>
      <c r="H255" s="67">
        <f t="shared" si="95"/>
        <v>30706.65551476</v>
      </c>
    </row>
    <row r="256" spans="1:8" ht="18" hidden="1">
      <c r="A256" s="46" t="s">
        <v>34</v>
      </c>
      <c r="B256" s="23">
        <v>345.9</v>
      </c>
      <c r="C256" s="23">
        <f>2499+228.6</f>
        <v>2727.6</v>
      </c>
      <c r="D256" s="23">
        <f t="shared" si="99"/>
        <v>3073.5</v>
      </c>
      <c r="E256" s="40">
        <v>0</v>
      </c>
      <c r="F256" s="16">
        <v>15320.744460110001</v>
      </c>
      <c r="G256" s="23">
        <f t="shared" si="100"/>
        <v>15320.744460110001</v>
      </c>
      <c r="H256" s="67">
        <f t="shared" si="95"/>
        <v>18394.24446011</v>
      </c>
    </row>
    <row r="257" spans="1:8" ht="18" hidden="1">
      <c r="A257" s="46" t="s">
        <v>55</v>
      </c>
      <c r="B257" s="23">
        <v>30</v>
      </c>
      <c r="C257" s="23">
        <f>3155.4+422</f>
        <v>3577.4</v>
      </c>
      <c r="D257" s="23">
        <f t="shared" si="99"/>
        <v>3607.4</v>
      </c>
      <c r="E257" s="40">
        <v>0</v>
      </c>
      <c r="F257" s="16">
        <v>18274.51030963</v>
      </c>
      <c r="G257" s="23">
        <f aca="true" t="shared" si="101" ref="G257:G267">+E257+F257</f>
        <v>18274.51030963</v>
      </c>
      <c r="H257" s="67">
        <f aca="true" t="shared" si="102" ref="H257:H267">+D257+G257</f>
        <v>21881.910309630002</v>
      </c>
    </row>
    <row r="258" spans="1:8" ht="18" hidden="1">
      <c r="A258" s="46" t="s">
        <v>32</v>
      </c>
      <c r="B258" s="23">
        <v>1207.7</v>
      </c>
      <c r="C258" s="23">
        <f>2735.5+280.6</f>
        <v>3016.1</v>
      </c>
      <c r="D258" s="23">
        <f t="shared" si="99"/>
        <v>4223.8</v>
      </c>
      <c r="E258" s="40">
        <v>0</v>
      </c>
      <c r="F258" s="16">
        <v>19686.80351453</v>
      </c>
      <c r="G258" s="23">
        <f t="shared" si="101"/>
        <v>19686.80351453</v>
      </c>
      <c r="H258" s="67">
        <f t="shared" si="102"/>
        <v>23910.603514529997</v>
      </c>
    </row>
    <row r="259" spans="1:8" ht="18" hidden="1">
      <c r="A259" s="46" t="s">
        <v>56</v>
      </c>
      <c r="B259" s="23">
        <v>3586.45</v>
      </c>
      <c r="C259" s="23">
        <f>2256.85+190.4</f>
        <v>2447.25</v>
      </c>
      <c r="D259" s="23">
        <f t="shared" si="99"/>
        <v>6033.7</v>
      </c>
      <c r="E259" s="40">
        <v>0</v>
      </c>
      <c r="F259" s="16">
        <v>2505.28622233</v>
      </c>
      <c r="G259" s="23">
        <f t="shared" si="101"/>
        <v>2505.28622233</v>
      </c>
      <c r="H259" s="67">
        <f t="shared" si="102"/>
        <v>8538.98622233</v>
      </c>
    </row>
    <row r="260" spans="1:8" ht="15.75" hidden="1">
      <c r="A260" s="46" t="s">
        <v>57</v>
      </c>
      <c r="B260" s="23">
        <v>1942.6</v>
      </c>
      <c r="C260" s="23">
        <f>2932.7+1430.7</f>
        <v>4363.4</v>
      </c>
      <c r="D260" s="23">
        <f t="shared" si="99"/>
        <v>6306</v>
      </c>
      <c r="E260" s="41">
        <v>31234.1</v>
      </c>
      <c r="F260" s="16">
        <v>8961.36445117</v>
      </c>
      <c r="G260" s="23">
        <f t="shared" si="101"/>
        <v>40195.46445117</v>
      </c>
      <c r="H260" s="67">
        <f t="shared" si="102"/>
        <v>46501.46445117</v>
      </c>
    </row>
    <row r="261" spans="1:8" ht="18" hidden="1">
      <c r="A261" s="46" t="s">
        <v>58</v>
      </c>
      <c r="B261" s="23">
        <v>34.567032</v>
      </c>
      <c r="C261" s="23">
        <f>18198.718425+93.9</f>
        <v>18292.618425</v>
      </c>
      <c r="D261" s="23">
        <f t="shared" si="99"/>
        <v>18327.185457</v>
      </c>
      <c r="E261" s="40">
        <v>0</v>
      </c>
      <c r="F261" s="16">
        <v>9410.450044120002</v>
      </c>
      <c r="G261" s="23">
        <f t="shared" si="101"/>
        <v>9410.450044120002</v>
      </c>
      <c r="H261" s="67">
        <f t="shared" si="102"/>
        <v>27737.63550112</v>
      </c>
    </row>
    <row r="262" spans="1:8" ht="18" hidden="1">
      <c r="A262" s="46" t="s">
        <v>59</v>
      </c>
      <c r="B262" s="23">
        <v>3501.4815</v>
      </c>
      <c r="C262" s="23">
        <f>2450.135229+71.5</f>
        <v>2521.635229</v>
      </c>
      <c r="D262" s="23">
        <f t="shared" si="99"/>
        <v>6023.116728999999</v>
      </c>
      <c r="E262" s="40">
        <v>0</v>
      </c>
      <c r="F262" s="16">
        <v>7195.72790763</v>
      </c>
      <c r="G262" s="23">
        <f t="shared" si="101"/>
        <v>7195.72790763</v>
      </c>
      <c r="H262" s="67">
        <f t="shared" si="102"/>
        <v>13218.84463663</v>
      </c>
    </row>
    <row r="263" spans="1:8" ht="15.75" hidden="1">
      <c r="A263" s="46" t="s">
        <v>60</v>
      </c>
      <c r="B263" s="23">
        <v>4144.464543</v>
      </c>
      <c r="C263" s="23">
        <v>3025.8448070000004</v>
      </c>
      <c r="D263" s="23">
        <f t="shared" si="99"/>
        <v>7170.30935</v>
      </c>
      <c r="E263" s="41">
        <v>9428.346606</v>
      </c>
      <c r="F263" s="16">
        <v>14073.58792566</v>
      </c>
      <c r="G263" s="23">
        <f t="shared" si="101"/>
        <v>23501.93453166</v>
      </c>
      <c r="H263" s="67">
        <f t="shared" si="102"/>
        <v>30672.24388166</v>
      </c>
    </row>
    <row r="264" spans="1:8" ht="15.75" hidden="1">
      <c r="A264" s="46"/>
      <c r="B264" s="23"/>
      <c r="C264" s="23"/>
      <c r="D264" s="23"/>
      <c r="E264" s="41"/>
      <c r="F264" s="16"/>
      <c r="G264" s="23"/>
      <c r="H264" s="67"/>
    </row>
    <row r="265" spans="1:8" ht="18" hidden="1">
      <c r="A265" s="46" t="s">
        <v>45</v>
      </c>
      <c r="B265" s="23">
        <v>352.3</v>
      </c>
      <c r="C265" s="23">
        <f>3187.8+1545.4</f>
        <v>4733.200000000001</v>
      </c>
      <c r="D265" s="23">
        <f t="shared" si="99"/>
        <v>5085.500000000001</v>
      </c>
      <c r="E265" s="40">
        <v>0</v>
      </c>
      <c r="F265" s="16">
        <v>7077.76744139</v>
      </c>
      <c r="G265" s="23">
        <f t="shared" si="101"/>
        <v>7077.76744139</v>
      </c>
      <c r="H265" s="67">
        <f t="shared" si="102"/>
        <v>12163.267441390002</v>
      </c>
    </row>
    <row r="266" spans="1:8" ht="18" hidden="1">
      <c r="A266" s="46" t="s">
        <v>22</v>
      </c>
      <c r="B266" s="23">
        <v>642.983</v>
      </c>
      <c r="C266" s="23">
        <f>2743.5+70.1</f>
        <v>2813.6</v>
      </c>
      <c r="D266" s="23">
        <f t="shared" si="99"/>
        <v>3456.5829999999996</v>
      </c>
      <c r="E266" s="40">
        <v>0</v>
      </c>
      <c r="F266" s="16">
        <v>8965.74966613</v>
      </c>
      <c r="G266" s="23">
        <f t="shared" si="101"/>
        <v>8965.74966613</v>
      </c>
      <c r="H266" s="67">
        <f t="shared" si="102"/>
        <v>12422.332666129998</v>
      </c>
    </row>
    <row r="267" spans="1:8" ht="18" hidden="1">
      <c r="A267" s="46" t="s">
        <v>23</v>
      </c>
      <c r="B267" s="32">
        <v>0</v>
      </c>
      <c r="C267" s="23">
        <f>4525.530447+38.9</f>
        <v>4564.430447</v>
      </c>
      <c r="D267" s="23">
        <f t="shared" si="99"/>
        <v>4564.430447</v>
      </c>
      <c r="E267" s="41">
        <v>52028.800567000006</v>
      </c>
      <c r="F267" s="16">
        <v>7043.88927419</v>
      </c>
      <c r="G267" s="23">
        <f t="shared" si="101"/>
        <v>59072.689841190004</v>
      </c>
      <c r="H267" s="67">
        <f t="shared" si="102"/>
        <v>63637.12028819</v>
      </c>
    </row>
    <row r="268" spans="1:8" ht="18" hidden="1">
      <c r="A268" s="46" t="s">
        <v>24</v>
      </c>
      <c r="B268" s="23">
        <v>373.4</v>
      </c>
      <c r="C268" s="23">
        <f>2682.4+461.3</f>
        <v>3143.7000000000003</v>
      </c>
      <c r="D268" s="23">
        <f t="shared" si="99"/>
        <v>3517.1000000000004</v>
      </c>
      <c r="E268" s="40">
        <v>0</v>
      </c>
      <c r="F268" s="16">
        <v>9198.7120462</v>
      </c>
      <c r="G268" s="23">
        <f aca="true" t="shared" si="103" ref="G268:G275">+E268+F268</f>
        <v>9198.7120462</v>
      </c>
      <c r="H268" s="67">
        <f aca="true" t="shared" si="104" ref="H268:H275">+D268+G268</f>
        <v>12715.8120462</v>
      </c>
    </row>
    <row r="269" spans="1:8" ht="18" hidden="1">
      <c r="A269" s="46" t="s">
        <v>34</v>
      </c>
      <c r="B269" s="32">
        <v>0</v>
      </c>
      <c r="C269" s="23">
        <v>8545.8</v>
      </c>
      <c r="D269" s="23">
        <f t="shared" si="99"/>
        <v>8545.8</v>
      </c>
      <c r="E269" s="40">
        <v>0</v>
      </c>
      <c r="F269" s="16">
        <v>8545.76625059</v>
      </c>
      <c r="G269" s="23">
        <f t="shared" si="103"/>
        <v>8545.76625059</v>
      </c>
      <c r="H269" s="67">
        <f t="shared" si="104"/>
        <v>17091.56625059</v>
      </c>
    </row>
    <row r="270" spans="1:8" ht="18" hidden="1">
      <c r="A270" s="46" t="s">
        <v>55</v>
      </c>
      <c r="B270" s="23">
        <v>330</v>
      </c>
      <c r="C270" s="23">
        <v>2144.4458</v>
      </c>
      <c r="D270" s="23">
        <f t="shared" si="99"/>
        <v>2474.4458</v>
      </c>
      <c r="E270" s="40">
        <v>0</v>
      </c>
      <c r="F270" s="35">
        <v>5386.8881022</v>
      </c>
      <c r="G270" s="23">
        <f t="shared" si="103"/>
        <v>5386.8881022</v>
      </c>
      <c r="H270" s="67">
        <f t="shared" si="104"/>
        <v>7861.3339022</v>
      </c>
    </row>
    <row r="271" spans="1:8" ht="18" hidden="1">
      <c r="A271" s="46" t="s">
        <v>80</v>
      </c>
      <c r="B271" s="32">
        <v>0</v>
      </c>
      <c r="C271" s="23">
        <v>4790.1</v>
      </c>
      <c r="D271" s="23">
        <f t="shared" si="99"/>
        <v>4790.1</v>
      </c>
      <c r="E271" s="40">
        <v>0</v>
      </c>
      <c r="F271" s="35">
        <v>3579.5989428400003</v>
      </c>
      <c r="G271" s="23">
        <f t="shared" si="103"/>
        <v>3579.5989428400003</v>
      </c>
      <c r="H271" s="67">
        <f t="shared" si="104"/>
        <v>8369.698942840001</v>
      </c>
    </row>
    <row r="272" spans="1:8" ht="18" hidden="1">
      <c r="A272" s="46" t="s">
        <v>81</v>
      </c>
      <c r="B272" s="23">
        <v>369.166898</v>
      </c>
      <c r="C272" s="23">
        <v>2153.2524710000002</v>
      </c>
      <c r="D272" s="23">
        <f t="shared" si="99"/>
        <v>2522.419369</v>
      </c>
      <c r="E272" s="40">
        <v>0</v>
      </c>
      <c r="F272" s="35">
        <v>7420.11548518</v>
      </c>
      <c r="G272" s="23">
        <f t="shared" si="103"/>
        <v>7420.11548518</v>
      </c>
      <c r="H272" s="67">
        <f t="shared" si="104"/>
        <v>9942.534854180001</v>
      </c>
    </row>
    <row r="273" spans="1:8" ht="18" hidden="1">
      <c r="A273" s="46" t="s">
        <v>82</v>
      </c>
      <c r="B273" s="23">
        <v>100</v>
      </c>
      <c r="C273" s="23">
        <v>2183.35</v>
      </c>
      <c r="D273" s="23">
        <f t="shared" si="99"/>
        <v>2283.35</v>
      </c>
      <c r="E273" s="40">
        <v>0</v>
      </c>
      <c r="F273" s="35">
        <v>3078.79685265</v>
      </c>
      <c r="G273" s="23">
        <f t="shared" si="103"/>
        <v>3078.79685265</v>
      </c>
      <c r="H273" s="67">
        <f t="shared" si="104"/>
        <v>5362.146852649999</v>
      </c>
    </row>
    <row r="274" spans="1:254" ht="18" hidden="1">
      <c r="A274" s="46" t="s">
        <v>83</v>
      </c>
      <c r="B274" s="23">
        <v>47.2885</v>
      </c>
      <c r="C274" s="23">
        <v>2120.222342</v>
      </c>
      <c r="D274" s="23">
        <f t="shared" si="99"/>
        <v>2167.510842</v>
      </c>
      <c r="E274" s="40">
        <v>0</v>
      </c>
      <c r="F274" s="35">
        <v>5352.465356850001</v>
      </c>
      <c r="G274" s="23">
        <f t="shared" si="103"/>
        <v>5352.465356850001</v>
      </c>
      <c r="H274" s="67">
        <f t="shared" si="104"/>
        <v>7519.976198850001</v>
      </c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>
        <v>47.2885</v>
      </c>
      <c r="BW274" s="42">
        <v>47.2885</v>
      </c>
      <c r="BX274" s="42">
        <v>47.2885</v>
      </c>
      <c r="BY274" s="42">
        <v>47.2885</v>
      </c>
      <c r="BZ274" s="42">
        <v>47.2885</v>
      </c>
      <c r="CA274" s="42">
        <v>47.2885</v>
      </c>
      <c r="CB274" s="42">
        <v>47.2885</v>
      </c>
      <c r="CC274" s="42">
        <v>47.2885</v>
      </c>
      <c r="CD274" s="42">
        <v>47.2885</v>
      </c>
      <c r="CE274" s="42">
        <v>47.2885</v>
      </c>
      <c r="CF274" s="42">
        <v>47.2885</v>
      </c>
      <c r="CG274" s="42">
        <v>47.2885</v>
      </c>
      <c r="CH274" s="42">
        <v>47.2885</v>
      </c>
      <c r="CI274" s="42">
        <v>47.2885</v>
      </c>
      <c r="CJ274" s="42">
        <v>47.2885</v>
      </c>
      <c r="CK274" s="42">
        <v>47.2885</v>
      </c>
      <c r="CL274" s="42">
        <v>47.2885</v>
      </c>
      <c r="CM274" s="42">
        <v>47.2885</v>
      </c>
      <c r="CN274" s="42">
        <v>47.2885</v>
      </c>
      <c r="CO274" s="42">
        <v>47.2885</v>
      </c>
      <c r="CP274" s="42">
        <v>47.2885</v>
      </c>
      <c r="CQ274" s="42">
        <v>47.2885</v>
      </c>
      <c r="CR274" s="42">
        <v>47.2885</v>
      </c>
      <c r="CS274" s="42">
        <v>47.2885</v>
      </c>
      <c r="CT274" s="42">
        <v>47.2885</v>
      </c>
      <c r="CU274" s="42">
        <v>47.2885</v>
      </c>
      <c r="CV274" s="42">
        <v>47.2885</v>
      </c>
      <c r="CW274" s="42">
        <v>47.2885</v>
      </c>
      <c r="CX274" s="42">
        <v>47.2885</v>
      </c>
      <c r="CY274" s="42">
        <v>47.2885</v>
      </c>
      <c r="CZ274" s="42">
        <v>47.2885</v>
      </c>
      <c r="DA274" s="42">
        <v>47.2885</v>
      </c>
      <c r="DB274" s="42">
        <v>47.2885</v>
      </c>
      <c r="DC274" s="42">
        <v>47.2885</v>
      </c>
      <c r="DD274" s="42">
        <v>47.2885</v>
      </c>
      <c r="DE274" s="42">
        <v>47.2885</v>
      </c>
      <c r="DF274" s="42">
        <v>47.2885</v>
      </c>
      <c r="DG274" s="42">
        <v>47.2885</v>
      </c>
      <c r="DH274" s="42">
        <v>47.2885</v>
      </c>
      <c r="DI274" s="42">
        <v>47.2885</v>
      </c>
      <c r="DJ274" s="42">
        <v>47.2885</v>
      </c>
      <c r="DK274" s="42">
        <v>47.2885</v>
      </c>
      <c r="DL274" s="42">
        <v>47.2885</v>
      </c>
      <c r="DM274" s="42">
        <v>47.2885</v>
      </c>
      <c r="DN274" s="42">
        <v>47.2885</v>
      </c>
      <c r="DO274" s="42">
        <v>47.2885</v>
      </c>
      <c r="DP274" s="42">
        <v>47.2885</v>
      </c>
      <c r="DQ274" s="42">
        <v>47.2885</v>
      </c>
      <c r="DR274" s="42">
        <v>47.2885</v>
      </c>
      <c r="DS274" s="42">
        <v>47.2885</v>
      </c>
      <c r="DT274" s="42">
        <v>47.2885</v>
      </c>
      <c r="DU274" s="42">
        <v>47.2885</v>
      </c>
      <c r="DV274" s="42">
        <v>47.2885</v>
      </c>
      <c r="DW274" s="42">
        <v>47.2885</v>
      </c>
      <c r="DX274" s="42">
        <v>47.2885</v>
      </c>
      <c r="DY274" s="42">
        <v>47.2885</v>
      </c>
      <c r="DZ274" s="42">
        <v>47.2885</v>
      </c>
      <c r="EA274" s="42">
        <v>47.2885</v>
      </c>
      <c r="EB274" s="42">
        <v>47.2885</v>
      </c>
      <c r="EC274" s="42">
        <v>47.2885</v>
      </c>
      <c r="ED274" s="42">
        <v>47.2885</v>
      </c>
      <c r="EE274" s="42">
        <v>47.2885</v>
      </c>
      <c r="EF274" s="42">
        <v>47.2885</v>
      </c>
      <c r="EG274" s="42">
        <v>47.2885</v>
      </c>
      <c r="EH274" s="42">
        <v>47.2885</v>
      </c>
      <c r="EI274" s="42">
        <v>47.2885</v>
      </c>
      <c r="EJ274" s="42">
        <v>47.2885</v>
      </c>
      <c r="EK274" s="42">
        <v>47.2885</v>
      </c>
      <c r="EL274" s="42">
        <v>47.2885</v>
      </c>
      <c r="EM274" s="42">
        <v>47.2885</v>
      </c>
      <c r="EN274" s="42">
        <v>47.2885</v>
      </c>
      <c r="EO274" s="42">
        <v>47.2885</v>
      </c>
      <c r="EP274" s="42">
        <v>47.2885</v>
      </c>
      <c r="EQ274" s="42">
        <v>47.2885</v>
      </c>
      <c r="ER274" s="42">
        <v>47.2885</v>
      </c>
      <c r="ES274" s="42">
        <v>47.2885</v>
      </c>
      <c r="ET274" s="42">
        <v>47.2885</v>
      </c>
      <c r="EU274" s="42">
        <v>47.2885</v>
      </c>
      <c r="EV274" s="42">
        <v>47.2885</v>
      </c>
      <c r="EW274" s="42">
        <v>47.2885</v>
      </c>
      <c r="EX274" s="42">
        <v>47.2885</v>
      </c>
      <c r="EY274" s="42">
        <v>47.2885</v>
      </c>
      <c r="EZ274" s="42">
        <v>47.2885</v>
      </c>
      <c r="FA274" s="42">
        <v>47.2885</v>
      </c>
      <c r="FB274" s="42">
        <v>47.2885</v>
      </c>
      <c r="FC274" s="42">
        <v>47.2885</v>
      </c>
      <c r="FD274" s="42">
        <v>47.2885</v>
      </c>
      <c r="FE274" s="42">
        <v>47.2885</v>
      </c>
      <c r="FF274" s="42">
        <v>47.2885</v>
      </c>
      <c r="FG274" s="42">
        <v>47.2885</v>
      </c>
      <c r="FH274" s="42">
        <v>47.2885</v>
      </c>
      <c r="FI274" s="42">
        <v>47.2885</v>
      </c>
      <c r="FJ274" s="42">
        <v>47.2885</v>
      </c>
      <c r="FK274" s="42">
        <v>47.2885</v>
      </c>
      <c r="FL274" s="42">
        <v>47.2885</v>
      </c>
      <c r="FM274" s="42">
        <v>47.2885</v>
      </c>
      <c r="FN274" s="42">
        <v>47.2885</v>
      </c>
      <c r="FO274" s="42">
        <v>47.2885</v>
      </c>
      <c r="FP274" s="42">
        <v>47.2885</v>
      </c>
      <c r="FQ274" s="42">
        <v>47.2885</v>
      </c>
      <c r="FR274" s="42">
        <v>47.2885</v>
      </c>
      <c r="FS274" s="42">
        <v>47.2885</v>
      </c>
      <c r="FT274" s="42">
        <v>47.2885</v>
      </c>
      <c r="FU274" s="42">
        <v>47.2885</v>
      </c>
      <c r="FV274" s="42">
        <v>47.2885</v>
      </c>
      <c r="FW274" s="42">
        <v>47.2885</v>
      </c>
      <c r="FX274" s="42">
        <v>47.2885</v>
      </c>
      <c r="FY274" s="42">
        <v>47.2885</v>
      </c>
      <c r="FZ274" s="42">
        <v>47.2885</v>
      </c>
      <c r="GA274" s="42">
        <v>47.2885</v>
      </c>
      <c r="GB274" s="42">
        <v>47.2885</v>
      </c>
      <c r="GC274" s="42">
        <v>47.2885</v>
      </c>
      <c r="GD274" s="42">
        <v>47.2885</v>
      </c>
      <c r="GE274" s="42">
        <v>47.2885</v>
      </c>
      <c r="GF274" s="42">
        <v>47.2885</v>
      </c>
      <c r="GG274" s="42">
        <v>47.2885</v>
      </c>
      <c r="GH274" s="42">
        <v>47.2885</v>
      </c>
      <c r="GI274" s="42">
        <v>47.2885</v>
      </c>
      <c r="GJ274" s="42">
        <v>47.2885</v>
      </c>
      <c r="GK274" s="42">
        <v>47.2885</v>
      </c>
      <c r="GL274" s="42">
        <v>47.2885</v>
      </c>
      <c r="GM274" s="42">
        <v>47.2885</v>
      </c>
      <c r="GN274" s="42">
        <v>47.2885</v>
      </c>
      <c r="GO274" s="42">
        <v>47.2885</v>
      </c>
      <c r="GP274" s="42">
        <v>47.2885</v>
      </c>
      <c r="GQ274" s="42">
        <v>47.2885</v>
      </c>
      <c r="GR274" s="42">
        <v>47.2885</v>
      </c>
      <c r="GS274" s="42">
        <v>47.2885</v>
      </c>
      <c r="GT274" s="42">
        <v>47.2885</v>
      </c>
      <c r="GU274" s="42">
        <v>47.2885</v>
      </c>
      <c r="GV274" s="42">
        <v>47.2885</v>
      </c>
      <c r="GW274" s="42">
        <v>47.2885</v>
      </c>
      <c r="GX274" s="42">
        <v>47.2885</v>
      </c>
      <c r="GY274" s="42">
        <v>47.2885</v>
      </c>
      <c r="GZ274" s="42">
        <v>47.2885</v>
      </c>
      <c r="HA274" s="42">
        <v>47.2885</v>
      </c>
      <c r="HB274" s="42">
        <v>47.2885</v>
      </c>
      <c r="HC274" s="42">
        <v>47.2885</v>
      </c>
      <c r="HD274" s="42">
        <v>47.2885</v>
      </c>
      <c r="HE274" s="42">
        <v>47.2885</v>
      </c>
      <c r="HF274" s="42">
        <v>47.2885</v>
      </c>
      <c r="HG274" s="42">
        <v>47.2885</v>
      </c>
      <c r="HH274" s="42">
        <v>47.2885</v>
      </c>
      <c r="HI274" s="42">
        <v>47.2885</v>
      </c>
      <c r="HJ274" s="42">
        <v>47.2885</v>
      </c>
      <c r="HK274" s="42">
        <v>47.2885</v>
      </c>
      <c r="HL274" s="42">
        <v>47.2885</v>
      </c>
      <c r="HM274" s="42">
        <v>47.2885</v>
      </c>
      <c r="HN274" s="42">
        <v>47.2885</v>
      </c>
      <c r="HO274" s="42">
        <v>47.2885</v>
      </c>
      <c r="HP274" s="42">
        <v>47.2885</v>
      </c>
      <c r="HQ274" s="42">
        <v>47.2885</v>
      </c>
      <c r="HR274" s="42">
        <v>47.2885</v>
      </c>
      <c r="HS274" s="42">
        <v>47.2885</v>
      </c>
      <c r="HT274" s="42">
        <v>47.2885</v>
      </c>
      <c r="HU274" s="42">
        <v>47.2885</v>
      </c>
      <c r="HV274" s="42">
        <v>47.2885</v>
      </c>
      <c r="HW274" s="42">
        <v>47.2885</v>
      </c>
      <c r="HX274" s="42">
        <v>47.2885</v>
      </c>
      <c r="HY274" s="42">
        <v>47.2885</v>
      </c>
      <c r="HZ274" s="42">
        <v>47.2885</v>
      </c>
      <c r="IA274" s="42">
        <v>47.2885</v>
      </c>
      <c r="IB274" s="42">
        <v>47.2885</v>
      </c>
      <c r="IC274" s="42">
        <v>47.2885</v>
      </c>
      <c r="ID274" s="42">
        <v>47.2885</v>
      </c>
      <c r="IE274" s="42">
        <v>47.2885</v>
      </c>
      <c r="IF274" s="42">
        <v>47.2885</v>
      </c>
      <c r="IG274" s="42">
        <v>47.2885</v>
      </c>
      <c r="IH274" s="42">
        <v>47.2885</v>
      </c>
      <c r="II274" s="42">
        <v>47.2885</v>
      </c>
      <c r="IJ274" s="42">
        <v>47.2885</v>
      </c>
      <c r="IK274" s="42">
        <v>47.2885</v>
      </c>
      <c r="IL274" s="42">
        <v>47.2885</v>
      </c>
      <c r="IM274" s="42">
        <v>47.2885</v>
      </c>
      <c r="IN274" s="42">
        <v>47.2885</v>
      </c>
      <c r="IO274" s="42">
        <v>47.2885</v>
      </c>
      <c r="IP274" s="42">
        <v>47.2885</v>
      </c>
      <c r="IQ274" s="42">
        <v>47.2885</v>
      </c>
      <c r="IR274" s="42">
        <v>47.2885</v>
      </c>
      <c r="IS274" s="42">
        <v>47.2885</v>
      </c>
      <c r="IT274" s="42">
        <v>47.2885</v>
      </c>
    </row>
    <row r="275" spans="1:254" ht="18" hidden="1">
      <c r="A275" s="46" t="s">
        <v>84</v>
      </c>
      <c r="B275" s="23">
        <v>413.409267</v>
      </c>
      <c r="C275" s="23">
        <v>2758.551084</v>
      </c>
      <c r="D275" s="23">
        <f t="shared" si="99"/>
        <v>3171.960351</v>
      </c>
      <c r="E275" s="40">
        <v>0</v>
      </c>
      <c r="F275" s="35">
        <v>13069.21680117</v>
      </c>
      <c r="G275" s="23">
        <f t="shared" si="103"/>
        <v>13069.21680117</v>
      </c>
      <c r="H275" s="67">
        <f t="shared" si="104"/>
        <v>16241.17715217</v>
      </c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  <c r="DB275" s="42"/>
      <c r="DC275" s="42"/>
      <c r="DD275" s="42"/>
      <c r="DE275" s="42"/>
      <c r="DF275" s="42"/>
      <c r="DG275" s="42"/>
      <c r="DH275" s="42"/>
      <c r="DI275" s="42"/>
      <c r="DJ275" s="42"/>
      <c r="DK275" s="42"/>
      <c r="DL275" s="42"/>
      <c r="DM275" s="42"/>
      <c r="DN275" s="42"/>
      <c r="DO275" s="42"/>
      <c r="DP275" s="42"/>
      <c r="DQ275" s="42"/>
      <c r="DR275" s="42"/>
      <c r="DS275" s="42"/>
      <c r="DT275" s="42"/>
      <c r="DU275" s="42"/>
      <c r="DV275" s="42"/>
      <c r="DW275" s="42"/>
      <c r="DX275" s="42"/>
      <c r="DY275" s="42"/>
      <c r="DZ275" s="42"/>
      <c r="EA275" s="42"/>
      <c r="EB275" s="42"/>
      <c r="EC275" s="42"/>
      <c r="ED275" s="42"/>
      <c r="EE275" s="42"/>
      <c r="EF275" s="42"/>
      <c r="EG275" s="42"/>
      <c r="EH275" s="42"/>
      <c r="EI275" s="42"/>
      <c r="EJ275" s="42"/>
      <c r="EK275" s="42"/>
      <c r="EL275" s="42"/>
      <c r="EM275" s="42"/>
      <c r="EN275" s="42"/>
      <c r="EO275" s="42"/>
      <c r="EP275" s="42"/>
      <c r="EQ275" s="42"/>
      <c r="ER275" s="42"/>
      <c r="ES275" s="42"/>
      <c r="ET275" s="42"/>
      <c r="EU275" s="42"/>
      <c r="EV275" s="42"/>
      <c r="EW275" s="42"/>
      <c r="EX275" s="42"/>
      <c r="EY275" s="42"/>
      <c r="EZ275" s="42"/>
      <c r="FA275" s="42"/>
      <c r="FB275" s="42"/>
      <c r="FC275" s="42"/>
      <c r="FD275" s="42"/>
      <c r="FE275" s="42"/>
      <c r="FF275" s="42"/>
      <c r="FG275" s="42"/>
      <c r="FH275" s="42"/>
      <c r="FI275" s="42"/>
      <c r="FJ275" s="42"/>
      <c r="FK275" s="42"/>
      <c r="FL275" s="42"/>
      <c r="FM275" s="42"/>
      <c r="FN275" s="42"/>
      <c r="FO275" s="42"/>
      <c r="FP275" s="42"/>
      <c r="FQ275" s="42"/>
      <c r="FR275" s="42"/>
      <c r="FS275" s="42"/>
      <c r="FT275" s="42"/>
      <c r="FU275" s="42"/>
      <c r="FV275" s="42"/>
      <c r="FW275" s="42"/>
      <c r="FX275" s="42"/>
      <c r="FY275" s="42"/>
      <c r="FZ275" s="42"/>
      <c r="GA275" s="42"/>
      <c r="GB275" s="42"/>
      <c r="GC275" s="42"/>
      <c r="GD275" s="42"/>
      <c r="GE275" s="42"/>
      <c r="GF275" s="42"/>
      <c r="GG275" s="42"/>
      <c r="GH275" s="42"/>
      <c r="GI275" s="42"/>
      <c r="GJ275" s="42"/>
      <c r="GK275" s="42"/>
      <c r="GL275" s="42"/>
      <c r="GM275" s="42"/>
      <c r="GN275" s="42"/>
      <c r="GO275" s="42"/>
      <c r="GP275" s="42"/>
      <c r="GQ275" s="42"/>
      <c r="GR275" s="42"/>
      <c r="GS275" s="42"/>
      <c r="GT275" s="42"/>
      <c r="GU275" s="42"/>
      <c r="GV275" s="42"/>
      <c r="GW275" s="42"/>
      <c r="GX275" s="42"/>
      <c r="GY275" s="42"/>
      <c r="GZ275" s="42"/>
      <c r="HA275" s="42"/>
      <c r="HB275" s="42"/>
      <c r="HC275" s="42"/>
      <c r="HD275" s="42"/>
      <c r="HE275" s="42"/>
      <c r="HF275" s="42"/>
      <c r="HG275" s="42"/>
      <c r="HH275" s="42"/>
      <c r="HI275" s="42"/>
      <c r="HJ275" s="42"/>
      <c r="HK275" s="42"/>
      <c r="HL275" s="42"/>
      <c r="HM275" s="42"/>
      <c r="HN275" s="42"/>
      <c r="HO275" s="42"/>
      <c r="HP275" s="42"/>
      <c r="HQ275" s="42"/>
      <c r="HR275" s="42"/>
      <c r="HS275" s="42"/>
      <c r="HT275" s="42"/>
      <c r="HU275" s="42"/>
      <c r="HV275" s="42"/>
      <c r="HW275" s="42"/>
      <c r="HX275" s="42"/>
      <c r="HY275" s="42"/>
      <c r="HZ275" s="42"/>
      <c r="IA275" s="42"/>
      <c r="IB275" s="42"/>
      <c r="IC275" s="42"/>
      <c r="ID275" s="42"/>
      <c r="IE275" s="42"/>
      <c r="IF275" s="42"/>
      <c r="IG275" s="42"/>
      <c r="IH275" s="42"/>
      <c r="II275" s="42"/>
      <c r="IJ275" s="42"/>
      <c r="IK275" s="42"/>
      <c r="IL275" s="42"/>
      <c r="IM275" s="42"/>
      <c r="IN275" s="42"/>
      <c r="IO275" s="42"/>
      <c r="IP275" s="42"/>
      <c r="IQ275" s="42"/>
      <c r="IR275" s="42"/>
      <c r="IS275" s="42"/>
      <c r="IT275" s="42"/>
    </row>
    <row r="276" spans="1:254" ht="18" hidden="1">
      <c r="A276" s="46" t="s">
        <v>92</v>
      </c>
      <c r="B276" s="23">
        <v>8430.979728</v>
      </c>
      <c r="C276" s="23">
        <f>3729.6844646+1646.1</f>
        <v>5375.784464599999</v>
      </c>
      <c r="D276" s="23">
        <f t="shared" si="99"/>
        <v>13806.7641926</v>
      </c>
      <c r="E276" s="40">
        <v>0</v>
      </c>
      <c r="F276" s="35">
        <v>11254.8257047</v>
      </c>
      <c r="G276" s="23">
        <f>+E276+F276</f>
        <v>11254.8257047</v>
      </c>
      <c r="H276" s="67">
        <f>+D276+G276</f>
        <v>25061.5898973</v>
      </c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  <c r="DB276" s="42"/>
      <c r="DC276" s="42"/>
      <c r="DD276" s="42"/>
      <c r="DE276" s="42"/>
      <c r="DF276" s="42"/>
      <c r="DG276" s="42"/>
      <c r="DH276" s="42"/>
      <c r="DI276" s="42"/>
      <c r="DJ276" s="42"/>
      <c r="DK276" s="42"/>
      <c r="DL276" s="42"/>
      <c r="DM276" s="42"/>
      <c r="DN276" s="42"/>
      <c r="DO276" s="42"/>
      <c r="DP276" s="42"/>
      <c r="DQ276" s="42"/>
      <c r="DR276" s="42"/>
      <c r="DS276" s="42"/>
      <c r="DT276" s="42"/>
      <c r="DU276" s="42"/>
      <c r="DV276" s="42"/>
      <c r="DW276" s="42"/>
      <c r="DX276" s="42"/>
      <c r="DY276" s="42"/>
      <c r="DZ276" s="42"/>
      <c r="EA276" s="42"/>
      <c r="EB276" s="42"/>
      <c r="EC276" s="42"/>
      <c r="ED276" s="42"/>
      <c r="EE276" s="42"/>
      <c r="EF276" s="42"/>
      <c r="EG276" s="42"/>
      <c r="EH276" s="42"/>
      <c r="EI276" s="42"/>
      <c r="EJ276" s="42"/>
      <c r="EK276" s="42"/>
      <c r="EL276" s="42"/>
      <c r="EM276" s="42"/>
      <c r="EN276" s="42"/>
      <c r="EO276" s="42"/>
      <c r="EP276" s="42"/>
      <c r="EQ276" s="42"/>
      <c r="ER276" s="42"/>
      <c r="ES276" s="42"/>
      <c r="ET276" s="42"/>
      <c r="EU276" s="42"/>
      <c r="EV276" s="42"/>
      <c r="EW276" s="42"/>
      <c r="EX276" s="42"/>
      <c r="EY276" s="42"/>
      <c r="EZ276" s="42"/>
      <c r="FA276" s="42"/>
      <c r="FB276" s="42"/>
      <c r="FC276" s="42"/>
      <c r="FD276" s="42"/>
      <c r="FE276" s="42"/>
      <c r="FF276" s="42"/>
      <c r="FG276" s="42"/>
      <c r="FH276" s="42"/>
      <c r="FI276" s="42"/>
      <c r="FJ276" s="42"/>
      <c r="FK276" s="42"/>
      <c r="FL276" s="42"/>
      <c r="FM276" s="42"/>
      <c r="FN276" s="42"/>
      <c r="FO276" s="42"/>
      <c r="FP276" s="42"/>
      <c r="FQ276" s="42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"/>
      <c r="GF276" s="42"/>
      <c r="GG276" s="42"/>
      <c r="GH276" s="42"/>
      <c r="GI276" s="42"/>
      <c r="GJ276" s="42"/>
      <c r="GK276" s="42"/>
      <c r="GL276" s="42"/>
      <c r="GM276" s="42"/>
      <c r="GN276" s="42"/>
      <c r="GO276" s="42"/>
      <c r="GP276" s="42"/>
      <c r="GQ276" s="42"/>
      <c r="GR276" s="42"/>
      <c r="GS276" s="42"/>
      <c r="GT276" s="42"/>
      <c r="GU276" s="42"/>
      <c r="GV276" s="42"/>
      <c r="GW276" s="42"/>
      <c r="GX276" s="42"/>
      <c r="GY276" s="42"/>
      <c r="GZ276" s="42"/>
      <c r="HA276" s="42"/>
      <c r="HB276" s="42"/>
      <c r="HC276" s="42"/>
      <c r="HD276" s="42"/>
      <c r="HE276" s="42"/>
      <c r="HF276" s="42"/>
      <c r="HG276" s="42"/>
      <c r="HH276" s="42"/>
      <c r="HI276" s="42"/>
      <c r="HJ276" s="42"/>
      <c r="HK276" s="42"/>
      <c r="HL276" s="42"/>
      <c r="HM276" s="42"/>
      <c r="HN276" s="42"/>
      <c r="HO276" s="42"/>
      <c r="HP276" s="42"/>
      <c r="HQ276" s="42"/>
      <c r="HR276" s="42"/>
      <c r="HS276" s="42"/>
      <c r="HT276" s="42"/>
      <c r="HU276" s="42"/>
      <c r="HV276" s="42"/>
      <c r="HW276" s="42"/>
      <c r="HX276" s="42"/>
      <c r="HY276" s="42"/>
      <c r="HZ276" s="42"/>
      <c r="IA276" s="42"/>
      <c r="IB276" s="42"/>
      <c r="IC276" s="42"/>
      <c r="ID276" s="42"/>
      <c r="IE276" s="42"/>
      <c r="IF276" s="42"/>
      <c r="IG276" s="42"/>
      <c r="IH276" s="42"/>
      <c r="II276" s="42"/>
      <c r="IJ276" s="42"/>
      <c r="IK276" s="42"/>
      <c r="IL276" s="42"/>
      <c r="IM276" s="42"/>
      <c r="IN276" s="42"/>
      <c r="IO276" s="42"/>
      <c r="IP276" s="42"/>
      <c r="IQ276" s="42"/>
      <c r="IR276" s="42"/>
      <c r="IS276" s="42"/>
      <c r="IT276" s="42"/>
    </row>
    <row r="277" spans="1:254" ht="18" hidden="1">
      <c r="A277" s="46"/>
      <c r="B277" s="23"/>
      <c r="C277" s="23"/>
      <c r="D277" s="23"/>
      <c r="E277" s="40"/>
      <c r="F277" s="35"/>
      <c r="G277" s="23"/>
      <c r="H277" s="67"/>
      <c r="I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  <c r="DB277" s="42"/>
      <c r="DC277" s="42"/>
      <c r="DD277" s="42"/>
      <c r="DE277" s="42"/>
      <c r="DF277" s="42"/>
      <c r="DG277" s="42"/>
      <c r="DH277" s="42"/>
      <c r="DI277" s="42"/>
      <c r="DJ277" s="42"/>
      <c r="DK277" s="42"/>
      <c r="DL277" s="42"/>
      <c r="DM277" s="42"/>
      <c r="DN277" s="42"/>
      <c r="DO277" s="42"/>
      <c r="DP277" s="42"/>
      <c r="DQ277" s="42"/>
      <c r="DR277" s="42"/>
      <c r="DS277" s="42"/>
      <c r="DT277" s="42"/>
      <c r="DU277" s="42"/>
      <c r="DV277" s="42"/>
      <c r="DW277" s="42"/>
      <c r="DX277" s="42"/>
      <c r="DY277" s="42"/>
      <c r="DZ277" s="42"/>
      <c r="EA277" s="42"/>
      <c r="EB277" s="42"/>
      <c r="EC277" s="42"/>
      <c r="ED277" s="42"/>
      <c r="EE277" s="42"/>
      <c r="EF277" s="42"/>
      <c r="EG277" s="42"/>
      <c r="EH277" s="42"/>
      <c r="EI277" s="42"/>
      <c r="EJ277" s="42"/>
      <c r="EK277" s="42"/>
      <c r="EL277" s="42"/>
      <c r="EM277" s="42"/>
      <c r="EN277" s="42"/>
      <c r="EO277" s="42"/>
      <c r="EP277" s="42"/>
      <c r="EQ277" s="42"/>
      <c r="ER277" s="42"/>
      <c r="ES277" s="42"/>
      <c r="ET277" s="42"/>
      <c r="EU277" s="42"/>
      <c r="EV277" s="42"/>
      <c r="EW277" s="42"/>
      <c r="EX277" s="42"/>
      <c r="EY277" s="42"/>
      <c r="EZ277" s="42"/>
      <c r="FA277" s="42"/>
      <c r="FB277" s="42"/>
      <c r="FC277" s="42"/>
      <c r="FD277" s="42"/>
      <c r="FE277" s="42"/>
      <c r="FF277" s="42"/>
      <c r="FG277" s="42"/>
      <c r="FH277" s="42"/>
      <c r="FI277" s="42"/>
      <c r="FJ277" s="42"/>
      <c r="FK277" s="42"/>
      <c r="FL277" s="42"/>
      <c r="FM277" s="42"/>
      <c r="FN277" s="42"/>
      <c r="FO277" s="42"/>
      <c r="FP277" s="42"/>
      <c r="FQ277" s="42"/>
      <c r="FR277" s="42"/>
      <c r="FS277" s="42"/>
      <c r="FT277" s="42"/>
      <c r="FU277" s="42"/>
      <c r="FV277" s="42"/>
      <c r="FW277" s="42"/>
      <c r="FX277" s="42"/>
      <c r="FY277" s="42"/>
      <c r="FZ277" s="42"/>
      <c r="GA277" s="42"/>
      <c r="GB277" s="42"/>
      <c r="GC277" s="42"/>
      <c r="GD277" s="42"/>
      <c r="GE277" s="42"/>
      <c r="GF277" s="42"/>
      <c r="GG277" s="42"/>
      <c r="GH277" s="42"/>
      <c r="GI277" s="42"/>
      <c r="GJ277" s="42"/>
      <c r="GK277" s="42"/>
      <c r="GL277" s="42"/>
      <c r="GM277" s="42"/>
      <c r="GN277" s="42"/>
      <c r="GO277" s="42"/>
      <c r="GP277" s="42"/>
      <c r="GQ277" s="42"/>
      <c r="GR277" s="42"/>
      <c r="GS277" s="42"/>
      <c r="GT277" s="42"/>
      <c r="GU277" s="42"/>
      <c r="GV277" s="42"/>
      <c r="GW277" s="42"/>
      <c r="GX277" s="42"/>
      <c r="GY277" s="42"/>
      <c r="GZ277" s="42"/>
      <c r="HA277" s="42"/>
      <c r="HB277" s="42"/>
      <c r="HC277" s="42"/>
      <c r="HD277" s="42"/>
      <c r="HE277" s="42"/>
      <c r="HF277" s="42"/>
      <c r="HG277" s="42"/>
      <c r="HH277" s="42"/>
      <c r="HI277" s="42"/>
      <c r="HJ277" s="42"/>
      <c r="HK277" s="42"/>
      <c r="HL277" s="42"/>
      <c r="HM277" s="42"/>
      <c r="HN277" s="42"/>
      <c r="HO277" s="42"/>
      <c r="HP277" s="42"/>
      <c r="HQ277" s="42"/>
      <c r="HR277" s="42"/>
      <c r="HS277" s="42"/>
      <c r="HT277" s="42"/>
      <c r="HU277" s="42"/>
      <c r="HV277" s="42"/>
      <c r="HW277" s="42"/>
      <c r="HX277" s="42"/>
      <c r="HY277" s="42"/>
      <c r="HZ277" s="42"/>
      <c r="IA277" s="42"/>
      <c r="IB277" s="42"/>
      <c r="IC277" s="42"/>
      <c r="ID277" s="42"/>
      <c r="IE277" s="42"/>
      <c r="IF277" s="42"/>
      <c r="IG277" s="42"/>
      <c r="IH277" s="42"/>
      <c r="II277" s="42"/>
      <c r="IJ277" s="42"/>
      <c r="IK277" s="42"/>
      <c r="IL277" s="42"/>
      <c r="IM277" s="42"/>
      <c r="IN277" s="42"/>
      <c r="IO277" s="42"/>
      <c r="IP277" s="42"/>
      <c r="IQ277" s="42"/>
      <c r="IR277" s="42"/>
      <c r="IS277" s="42"/>
      <c r="IT277" s="42"/>
    </row>
    <row r="278" spans="1:254" ht="18" hidden="1">
      <c r="A278" s="46" t="s">
        <v>52</v>
      </c>
      <c r="B278" s="23">
        <v>125.764706</v>
      </c>
      <c r="C278" s="23">
        <v>2496.080335368</v>
      </c>
      <c r="D278" s="23">
        <f t="shared" si="99"/>
        <v>2621.845041368</v>
      </c>
      <c r="E278" s="40">
        <v>0</v>
      </c>
      <c r="F278" s="35">
        <v>5895.72</v>
      </c>
      <c r="G278" s="23">
        <f aca="true" t="shared" si="105" ref="G278:G283">+E278+F278</f>
        <v>5895.72</v>
      </c>
      <c r="H278" s="67">
        <f aca="true" t="shared" si="106" ref="H278:H283">+D278+G278</f>
        <v>8517.565041368</v>
      </c>
      <c r="I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  <c r="DB278" s="42"/>
      <c r="DC278" s="42"/>
      <c r="DD278" s="42"/>
      <c r="DE278" s="42"/>
      <c r="DF278" s="42"/>
      <c r="DG278" s="42"/>
      <c r="DH278" s="42"/>
      <c r="DI278" s="42"/>
      <c r="DJ278" s="42"/>
      <c r="DK278" s="42"/>
      <c r="DL278" s="42"/>
      <c r="DM278" s="42"/>
      <c r="DN278" s="42"/>
      <c r="DO278" s="42"/>
      <c r="DP278" s="42"/>
      <c r="DQ278" s="42"/>
      <c r="DR278" s="42"/>
      <c r="DS278" s="42"/>
      <c r="DT278" s="42"/>
      <c r="DU278" s="42"/>
      <c r="DV278" s="42"/>
      <c r="DW278" s="42"/>
      <c r="DX278" s="42"/>
      <c r="DY278" s="42"/>
      <c r="DZ278" s="42"/>
      <c r="EA278" s="42"/>
      <c r="EB278" s="42"/>
      <c r="EC278" s="42"/>
      <c r="ED278" s="42"/>
      <c r="EE278" s="42"/>
      <c r="EF278" s="42"/>
      <c r="EG278" s="42"/>
      <c r="EH278" s="42"/>
      <c r="EI278" s="42"/>
      <c r="EJ278" s="42"/>
      <c r="EK278" s="42"/>
      <c r="EL278" s="42"/>
      <c r="EM278" s="42"/>
      <c r="EN278" s="42"/>
      <c r="EO278" s="42"/>
      <c r="EP278" s="42"/>
      <c r="EQ278" s="42"/>
      <c r="ER278" s="42"/>
      <c r="ES278" s="42"/>
      <c r="ET278" s="42"/>
      <c r="EU278" s="42"/>
      <c r="EV278" s="42"/>
      <c r="EW278" s="42"/>
      <c r="EX278" s="42"/>
      <c r="EY278" s="42"/>
      <c r="EZ278" s="42"/>
      <c r="FA278" s="42"/>
      <c r="FB278" s="42"/>
      <c r="FC278" s="42"/>
      <c r="FD278" s="42"/>
      <c r="FE278" s="42"/>
      <c r="FF278" s="42"/>
      <c r="FG278" s="42"/>
      <c r="FH278" s="42"/>
      <c r="FI278" s="42"/>
      <c r="FJ278" s="42"/>
      <c r="FK278" s="42"/>
      <c r="FL278" s="42"/>
      <c r="FM278" s="42"/>
      <c r="FN278" s="42"/>
      <c r="FO278" s="42"/>
      <c r="FP278" s="42"/>
      <c r="FQ278" s="42"/>
      <c r="FR278" s="42"/>
      <c r="FS278" s="42"/>
      <c r="FT278" s="42"/>
      <c r="FU278" s="42"/>
      <c r="FV278" s="42"/>
      <c r="FW278" s="42"/>
      <c r="FX278" s="42"/>
      <c r="FY278" s="42"/>
      <c r="FZ278" s="42"/>
      <c r="GA278" s="42"/>
      <c r="GB278" s="42"/>
      <c r="GC278" s="42"/>
      <c r="GD278" s="42"/>
      <c r="GE278" s="42"/>
      <c r="GF278" s="42"/>
      <c r="GG278" s="42"/>
      <c r="GH278" s="42"/>
      <c r="GI278" s="42"/>
      <c r="GJ278" s="42"/>
      <c r="GK278" s="42"/>
      <c r="GL278" s="42"/>
      <c r="GM278" s="42"/>
      <c r="GN278" s="42"/>
      <c r="GO278" s="42"/>
      <c r="GP278" s="42"/>
      <c r="GQ278" s="42"/>
      <c r="GR278" s="42"/>
      <c r="GS278" s="42"/>
      <c r="GT278" s="42"/>
      <c r="GU278" s="42"/>
      <c r="GV278" s="42"/>
      <c r="GW278" s="42"/>
      <c r="GX278" s="42"/>
      <c r="GY278" s="42"/>
      <c r="GZ278" s="42"/>
      <c r="HA278" s="42"/>
      <c r="HB278" s="42"/>
      <c r="HC278" s="42"/>
      <c r="HD278" s="42"/>
      <c r="HE278" s="42"/>
      <c r="HF278" s="42"/>
      <c r="HG278" s="42"/>
      <c r="HH278" s="42"/>
      <c r="HI278" s="42"/>
      <c r="HJ278" s="42"/>
      <c r="HK278" s="42"/>
      <c r="HL278" s="42"/>
      <c r="HM278" s="42"/>
      <c r="HN278" s="42"/>
      <c r="HO278" s="42"/>
      <c r="HP278" s="42"/>
      <c r="HQ278" s="42"/>
      <c r="HR278" s="42"/>
      <c r="HS278" s="42"/>
      <c r="HT278" s="42"/>
      <c r="HU278" s="42"/>
      <c r="HV278" s="42"/>
      <c r="HW278" s="42"/>
      <c r="HX278" s="42"/>
      <c r="HY278" s="42"/>
      <c r="HZ278" s="42"/>
      <c r="IA278" s="42"/>
      <c r="IB278" s="42"/>
      <c r="IC278" s="42"/>
      <c r="ID278" s="42"/>
      <c r="IE278" s="42"/>
      <c r="IF278" s="42"/>
      <c r="IG278" s="42"/>
      <c r="IH278" s="42"/>
      <c r="II278" s="42"/>
      <c r="IJ278" s="42"/>
      <c r="IK278" s="42"/>
      <c r="IL278" s="42"/>
      <c r="IM278" s="42"/>
      <c r="IN278" s="42"/>
      <c r="IO278" s="42"/>
      <c r="IP278" s="42"/>
      <c r="IQ278" s="42"/>
      <c r="IR278" s="42"/>
      <c r="IS278" s="42"/>
      <c r="IT278" s="42"/>
    </row>
    <row r="279" spans="1:254" ht="18" hidden="1">
      <c r="A279" s="46" t="s">
        <v>95</v>
      </c>
      <c r="B279" s="23">
        <v>1665.968392</v>
      </c>
      <c r="C279" s="23">
        <v>2560.8284460000004</v>
      </c>
      <c r="D279" s="23">
        <f t="shared" si="99"/>
        <v>4226.796838</v>
      </c>
      <c r="E279" s="40">
        <v>0</v>
      </c>
      <c r="F279" s="35">
        <v>4688.16</v>
      </c>
      <c r="G279" s="23">
        <f t="shared" si="105"/>
        <v>4688.16</v>
      </c>
      <c r="H279" s="67">
        <f t="shared" si="106"/>
        <v>8914.956838</v>
      </c>
      <c r="I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  <c r="DB279" s="42"/>
      <c r="DC279" s="42"/>
      <c r="DD279" s="42"/>
      <c r="DE279" s="42"/>
      <c r="DF279" s="42"/>
      <c r="DG279" s="42"/>
      <c r="DH279" s="42"/>
      <c r="DI279" s="42"/>
      <c r="DJ279" s="42"/>
      <c r="DK279" s="42"/>
      <c r="DL279" s="42"/>
      <c r="DM279" s="42"/>
      <c r="DN279" s="42"/>
      <c r="DO279" s="42"/>
      <c r="DP279" s="42"/>
      <c r="DQ279" s="42"/>
      <c r="DR279" s="42"/>
      <c r="DS279" s="42"/>
      <c r="DT279" s="42"/>
      <c r="DU279" s="42"/>
      <c r="DV279" s="42"/>
      <c r="DW279" s="42"/>
      <c r="DX279" s="42"/>
      <c r="DY279" s="42"/>
      <c r="DZ279" s="42"/>
      <c r="EA279" s="42"/>
      <c r="EB279" s="42"/>
      <c r="EC279" s="42"/>
      <c r="ED279" s="42"/>
      <c r="EE279" s="42"/>
      <c r="EF279" s="42"/>
      <c r="EG279" s="42"/>
      <c r="EH279" s="42"/>
      <c r="EI279" s="42"/>
      <c r="EJ279" s="42"/>
      <c r="EK279" s="42"/>
      <c r="EL279" s="42"/>
      <c r="EM279" s="42"/>
      <c r="EN279" s="42"/>
      <c r="EO279" s="42"/>
      <c r="EP279" s="42"/>
      <c r="EQ279" s="42"/>
      <c r="ER279" s="42"/>
      <c r="ES279" s="42"/>
      <c r="ET279" s="42"/>
      <c r="EU279" s="42"/>
      <c r="EV279" s="42"/>
      <c r="EW279" s="42"/>
      <c r="EX279" s="42"/>
      <c r="EY279" s="42"/>
      <c r="EZ279" s="42"/>
      <c r="FA279" s="42"/>
      <c r="FB279" s="42"/>
      <c r="FC279" s="42"/>
      <c r="FD279" s="42"/>
      <c r="FE279" s="42"/>
      <c r="FF279" s="42"/>
      <c r="FG279" s="42"/>
      <c r="FH279" s="42"/>
      <c r="FI279" s="42"/>
      <c r="FJ279" s="42"/>
      <c r="FK279" s="42"/>
      <c r="FL279" s="42"/>
      <c r="FM279" s="42"/>
      <c r="FN279" s="42"/>
      <c r="FO279" s="42"/>
      <c r="FP279" s="42"/>
      <c r="FQ279" s="42"/>
      <c r="FR279" s="42"/>
      <c r="FS279" s="42"/>
      <c r="FT279" s="42"/>
      <c r="FU279" s="42"/>
      <c r="FV279" s="42"/>
      <c r="FW279" s="42"/>
      <c r="FX279" s="42"/>
      <c r="FY279" s="42"/>
      <c r="FZ279" s="42"/>
      <c r="GA279" s="42"/>
      <c r="GB279" s="42"/>
      <c r="GC279" s="42"/>
      <c r="GD279" s="42"/>
      <c r="GE279" s="42"/>
      <c r="GF279" s="42"/>
      <c r="GG279" s="42"/>
      <c r="GH279" s="42"/>
      <c r="GI279" s="42"/>
      <c r="GJ279" s="42"/>
      <c r="GK279" s="42"/>
      <c r="GL279" s="42"/>
      <c r="GM279" s="42"/>
      <c r="GN279" s="42"/>
      <c r="GO279" s="42"/>
      <c r="GP279" s="42"/>
      <c r="GQ279" s="42"/>
      <c r="GR279" s="42"/>
      <c r="GS279" s="42"/>
      <c r="GT279" s="42"/>
      <c r="GU279" s="42"/>
      <c r="GV279" s="42"/>
      <c r="GW279" s="42"/>
      <c r="GX279" s="42"/>
      <c r="GY279" s="42"/>
      <c r="GZ279" s="42"/>
      <c r="HA279" s="42"/>
      <c r="HB279" s="42"/>
      <c r="HC279" s="42"/>
      <c r="HD279" s="42"/>
      <c r="HE279" s="42"/>
      <c r="HF279" s="42"/>
      <c r="HG279" s="42"/>
      <c r="HH279" s="42"/>
      <c r="HI279" s="42"/>
      <c r="HJ279" s="42"/>
      <c r="HK279" s="42"/>
      <c r="HL279" s="42"/>
      <c r="HM279" s="42"/>
      <c r="HN279" s="42"/>
      <c r="HO279" s="42"/>
      <c r="HP279" s="42"/>
      <c r="HQ279" s="42"/>
      <c r="HR279" s="42"/>
      <c r="HS279" s="42"/>
      <c r="HT279" s="42"/>
      <c r="HU279" s="42"/>
      <c r="HV279" s="42"/>
      <c r="HW279" s="42"/>
      <c r="HX279" s="42"/>
      <c r="HY279" s="42"/>
      <c r="HZ279" s="42"/>
      <c r="IA279" s="42"/>
      <c r="IB279" s="42"/>
      <c r="IC279" s="42"/>
      <c r="ID279" s="42"/>
      <c r="IE279" s="42"/>
      <c r="IF279" s="42"/>
      <c r="IG279" s="42"/>
      <c r="IH279" s="42"/>
      <c r="II279" s="42"/>
      <c r="IJ279" s="42"/>
      <c r="IK279" s="42"/>
      <c r="IL279" s="42"/>
      <c r="IM279" s="42"/>
      <c r="IN279" s="42"/>
      <c r="IO279" s="42"/>
      <c r="IP279" s="42"/>
      <c r="IQ279" s="42"/>
      <c r="IR279" s="42"/>
      <c r="IS279" s="42"/>
      <c r="IT279" s="42"/>
    </row>
    <row r="280" spans="1:254" ht="18" hidden="1">
      <c r="A280" s="46" t="s">
        <v>96</v>
      </c>
      <c r="B280" s="23">
        <v>722.24</v>
      </c>
      <c r="C280" s="23">
        <v>3627.9487900000004</v>
      </c>
      <c r="D280" s="23">
        <f t="shared" si="99"/>
        <v>4350.18879</v>
      </c>
      <c r="E280" s="40">
        <v>0</v>
      </c>
      <c r="F280" s="35">
        <v>10580.41</v>
      </c>
      <c r="G280" s="23">
        <f t="shared" si="105"/>
        <v>10580.41</v>
      </c>
      <c r="H280" s="67">
        <f t="shared" si="106"/>
        <v>14930.59879</v>
      </c>
      <c r="I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  <c r="DB280" s="42"/>
      <c r="DC280" s="42"/>
      <c r="DD280" s="42"/>
      <c r="DE280" s="42"/>
      <c r="DF280" s="42"/>
      <c r="DG280" s="42"/>
      <c r="DH280" s="42"/>
      <c r="DI280" s="42"/>
      <c r="DJ280" s="42"/>
      <c r="DK280" s="42"/>
      <c r="DL280" s="42"/>
      <c r="DM280" s="42"/>
      <c r="DN280" s="42"/>
      <c r="DO280" s="42"/>
      <c r="DP280" s="42"/>
      <c r="DQ280" s="42"/>
      <c r="DR280" s="42"/>
      <c r="DS280" s="42"/>
      <c r="DT280" s="42"/>
      <c r="DU280" s="42"/>
      <c r="DV280" s="42"/>
      <c r="DW280" s="42"/>
      <c r="DX280" s="42"/>
      <c r="DY280" s="42"/>
      <c r="DZ280" s="42"/>
      <c r="EA280" s="42"/>
      <c r="EB280" s="42"/>
      <c r="EC280" s="42"/>
      <c r="ED280" s="42"/>
      <c r="EE280" s="42"/>
      <c r="EF280" s="42"/>
      <c r="EG280" s="42"/>
      <c r="EH280" s="42"/>
      <c r="EI280" s="42"/>
      <c r="EJ280" s="42"/>
      <c r="EK280" s="42"/>
      <c r="EL280" s="42"/>
      <c r="EM280" s="42"/>
      <c r="EN280" s="42"/>
      <c r="EO280" s="42"/>
      <c r="EP280" s="42"/>
      <c r="EQ280" s="42"/>
      <c r="ER280" s="42"/>
      <c r="ES280" s="42"/>
      <c r="ET280" s="42"/>
      <c r="EU280" s="42"/>
      <c r="EV280" s="42"/>
      <c r="EW280" s="42"/>
      <c r="EX280" s="42"/>
      <c r="EY280" s="42"/>
      <c r="EZ280" s="42"/>
      <c r="FA280" s="42"/>
      <c r="FB280" s="42"/>
      <c r="FC280" s="42"/>
      <c r="FD280" s="42"/>
      <c r="FE280" s="42"/>
      <c r="FF280" s="42"/>
      <c r="FG280" s="42"/>
      <c r="FH280" s="42"/>
      <c r="FI280" s="42"/>
      <c r="FJ280" s="42"/>
      <c r="FK280" s="42"/>
      <c r="FL280" s="42"/>
      <c r="FM280" s="42"/>
      <c r="FN280" s="42"/>
      <c r="FO280" s="42"/>
      <c r="FP280" s="42"/>
      <c r="FQ280" s="42"/>
      <c r="FR280" s="42"/>
      <c r="FS280" s="42"/>
      <c r="FT280" s="42"/>
      <c r="FU280" s="42"/>
      <c r="FV280" s="42"/>
      <c r="FW280" s="42"/>
      <c r="FX280" s="42"/>
      <c r="FY280" s="42"/>
      <c r="FZ280" s="42"/>
      <c r="GA280" s="42"/>
      <c r="GB280" s="42"/>
      <c r="GC280" s="42"/>
      <c r="GD280" s="42"/>
      <c r="GE280" s="42"/>
      <c r="GF280" s="42"/>
      <c r="GG280" s="42"/>
      <c r="GH280" s="42"/>
      <c r="GI280" s="42"/>
      <c r="GJ280" s="42"/>
      <c r="GK280" s="42"/>
      <c r="GL280" s="42"/>
      <c r="GM280" s="42"/>
      <c r="GN280" s="42"/>
      <c r="GO280" s="42"/>
      <c r="GP280" s="42"/>
      <c r="GQ280" s="42"/>
      <c r="GR280" s="42"/>
      <c r="GS280" s="42"/>
      <c r="GT280" s="42"/>
      <c r="GU280" s="42"/>
      <c r="GV280" s="42"/>
      <c r="GW280" s="42"/>
      <c r="GX280" s="42"/>
      <c r="GY280" s="42"/>
      <c r="GZ280" s="42"/>
      <c r="HA280" s="42"/>
      <c r="HB280" s="42"/>
      <c r="HC280" s="42"/>
      <c r="HD280" s="42"/>
      <c r="HE280" s="42"/>
      <c r="HF280" s="42"/>
      <c r="HG280" s="42"/>
      <c r="HH280" s="42"/>
      <c r="HI280" s="42"/>
      <c r="HJ280" s="42"/>
      <c r="HK280" s="42"/>
      <c r="HL280" s="42"/>
      <c r="HM280" s="42"/>
      <c r="HN280" s="42"/>
      <c r="HO280" s="42"/>
      <c r="HP280" s="42"/>
      <c r="HQ280" s="42"/>
      <c r="HR280" s="42"/>
      <c r="HS280" s="42"/>
      <c r="HT280" s="42"/>
      <c r="HU280" s="42"/>
      <c r="HV280" s="42"/>
      <c r="HW280" s="42"/>
      <c r="HX280" s="42"/>
      <c r="HY280" s="42"/>
      <c r="HZ280" s="42"/>
      <c r="IA280" s="42"/>
      <c r="IB280" s="42"/>
      <c r="IC280" s="42"/>
      <c r="ID280" s="42"/>
      <c r="IE280" s="42"/>
      <c r="IF280" s="42"/>
      <c r="IG280" s="42"/>
      <c r="IH280" s="42"/>
      <c r="II280" s="42"/>
      <c r="IJ280" s="42"/>
      <c r="IK280" s="42"/>
      <c r="IL280" s="42"/>
      <c r="IM280" s="42"/>
      <c r="IN280" s="42"/>
      <c r="IO280" s="42"/>
      <c r="IP280" s="42"/>
      <c r="IQ280" s="42"/>
      <c r="IR280" s="42"/>
      <c r="IS280" s="42"/>
      <c r="IT280" s="42"/>
    </row>
    <row r="281" spans="1:254" ht="18" hidden="1">
      <c r="A281" s="46" t="s">
        <v>98</v>
      </c>
      <c r="B281" s="23">
        <v>532.972138</v>
      </c>
      <c r="C281" s="23">
        <v>4347.007018</v>
      </c>
      <c r="D281" s="23">
        <f t="shared" si="99"/>
        <v>4879.979156</v>
      </c>
      <c r="E281" s="40">
        <v>0</v>
      </c>
      <c r="F281" s="35">
        <v>5930.51</v>
      </c>
      <c r="G281" s="23">
        <f t="shared" si="105"/>
        <v>5930.51</v>
      </c>
      <c r="H281" s="67">
        <f t="shared" si="106"/>
        <v>10810.489156</v>
      </c>
      <c r="I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  <c r="DB281" s="42"/>
      <c r="DC281" s="42"/>
      <c r="DD281" s="42"/>
      <c r="DE281" s="42"/>
      <c r="DF281" s="42"/>
      <c r="DG281" s="42"/>
      <c r="DH281" s="42"/>
      <c r="DI281" s="42"/>
      <c r="DJ281" s="42"/>
      <c r="DK281" s="42"/>
      <c r="DL281" s="42"/>
      <c r="DM281" s="42"/>
      <c r="DN281" s="42"/>
      <c r="DO281" s="42"/>
      <c r="DP281" s="42"/>
      <c r="DQ281" s="42"/>
      <c r="DR281" s="42"/>
      <c r="DS281" s="42"/>
      <c r="DT281" s="42"/>
      <c r="DU281" s="42"/>
      <c r="DV281" s="42"/>
      <c r="DW281" s="42"/>
      <c r="DX281" s="42"/>
      <c r="DY281" s="42"/>
      <c r="DZ281" s="42"/>
      <c r="EA281" s="42"/>
      <c r="EB281" s="42"/>
      <c r="EC281" s="42"/>
      <c r="ED281" s="42"/>
      <c r="EE281" s="42"/>
      <c r="EF281" s="42"/>
      <c r="EG281" s="42"/>
      <c r="EH281" s="42"/>
      <c r="EI281" s="42"/>
      <c r="EJ281" s="42"/>
      <c r="EK281" s="42"/>
      <c r="EL281" s="42"/>
      <c r="EM281" s="42"/>
      <c r="EN281" s="42"/>
      <c r="EO281" s="42"/>
      <c r="EP281" s="42"/>
      <c r="EQ281" s="42"/>
      <c r="ER281" s="42"/>
      <c r="ES281" s="42"/>
      <c r="ET281" s="42"/>
      <c r="EU281" s="42"/>
      <c r="EV281" s="42"/>
      <c r="EW281" s="42"/>
      <c r="EX281" s="42"/>
      <c r="EY281" s="42"/>
      <c r="EZ281" s="42"/>
      <c r="FA281" s="42"/>
      <c r="FB281" s="42"/>
      <c r="FC281" s="42"/>
      <c r="FD281" s="42"/>
      <c r="FE281" s="42"/>
      <c r="FF281" s="42"/>
      <c r="FG281" s="42"/>
      <c r="FH281" s="42"/>
      <c r="FI281" s="42"/>
      <c r="FJ281" s="42"/>
      <c r="FK281" s="42"/>
      <c r="FL281" s="42"/>
      <c r="FM281" s="42"/>
      <c r="FN281" s="42"/>
      <c r="FO281" s="42"/>
      <c r="FP281" s="42"/>
      <c r="FQ281" s="42"/>
      <c r="FR281" s="42"/>
      <c r="FS281" s="42"/>
      <c r="FT281" s="42"/>
      <c r="FU281" s="42"/>
      <c r="FV281" s="42"/>
      <c r="FW281" s="42"/>
      <c r="FX281" s="42"/>
      <c r="FY281" s="42"/>
      <c r="FZ281" s="42"/>
      <c r="GA281" s="42"/>
      <c r="GB281" s="42"/>
      <c r="GC281" s="42"/>
      <c r="GD281" s="42"/>
      <c r="GE281" s="42"/>
      <c r="GF281" s="42"/>
      <c r="GG281" s="42"/>
      <c r="GH281" s="42"/>
      <c r="GI281" s="42"/>
      <c r="GJ281" s="42"/>
      <c r="GK281" s="42"/>
      <c r="GL281" s="42"/>
      <c r="GM281" s="42"/>
      <c r="GN281" s="42"/>
      <c r="GO281" s="42"/>
      <c r="GP281" s="42"/>
      <c r="GQ281" s="42"/>
      <c r="GR281" s="42"/>
      <c r="GS281" s="42"/>
      <c r="GT281" s="42"/>
      <c r="GU281" s="42"/>
      <c r="GV281" s="42"/>
      <c r="GW281" s="42"/>
      <c r="GX281" s="42"/>
      <c r="GY281" s="42"/>
      <c r="GZ281" s="42"/>
      <c r="HA281" s="42"/>
      <c r="HB281" s="42"/>
      <c r="HC281" s="42"/>
      <c r="HD281" s="42"/>
      <c r="HE281" s="42"/>
      <c r="HF281" s="42"/>
      <c r="HG281" s="42"/>
      <c r="HH281" s="42"/>
      <c r="HI281" s="42"/>
      <c r="HJ281" s="42"/>
      <c r="HK281" s="42"/>
      <c r="HL281" s="42"/>
      <c r="HM281" s="42"/>
      <c r="HN281" s="42"/>
      <c r="HO281" s="42"/>
      <c r="HP281" s="42"/>
      <c r="HQ281" s="42"/>
      <c r="HR281" s="42"/>
      <c r="HS281" s="42"/>
      <c r="HT281" s="42"/>
      <c r="HU281" s="42"/>
      <c r="HV281" s="42"/>
      <c r="HW281" s="42"/>
      <c r="HX281" s="42"/>
      <c r="HY281" s="42"/>
      <c r="HZ281" s="42"/>
      <c r="IA281" s="42"/>
      <c r="IB281" s="42"/>
      <c r="IC281" s="42"/>
      <c r="ID281" s="42"/>
      <c r="IE281" s="42"/>
      <c r="IF281" s="42"/>
      <c r="IG281" s="42"/>
      <c r="IH281" s="42"/>
      <c r="II281" s="42"/>
      <c r="IJ281" s="42"/>
      <c r="IK281" s="42"/>
      <c r="IL281" s="42"/>
      <c r="IM281" s="42"/>
      <c r="IN281" s="42"/>
      <c r="IO281" s="42"/>
      <c r="IP281" s="42"/>
      <c r="IQ281" s="42"/>
      <c r="IR281" s="42"/>
      <c r="IS281" s="42"/>
      <c r="IT281" s="42"/>
    </row>
    <row r="282" spans="1:254" ht="18" hidden="1">
      <c r="A282" s="46" t="s">
        <v>99</v>
      </c>
      <c r="B282" s="23">
        <v>112</v>
      </c>
      <c r="C282" s="23">
        <v>4239.666681</v>
      </c>
      <c r="D282" s="23">
        <f t="shared" si="99"/>
        <v>4351.666681</v>
      </c>
      <c r="E282" s="40">
        <v>0</v>
      </c>
      <c r="F282" s="35">
        <v>12366.32</v>
      </c>
      <c r="G282" s="23">
        <f t="shared" si="105"/>
        <v>12366.32</v>
      </c>
      <c r="H282" s="67">
        <f t="shared" si="106"/>
        <v>16717.986681</v>
      </c>
      <c r="I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  <c r="DB282" s="42"/>
      <c r="DC282" s="42"/>
      <c r="DD282" s="42"/>
      <c r="DE282" s="42"/>
      <c r="DF282" s="42"/>
      <c r="DG282" s="42"/>
      <c r="DH282" s="42"/>
      <c r="DI282" s="42"/>
      <c r="DJ282" s="42"/>
      <c r="DK282" s="42"/>
      <c r="DL282" s="42"/>
      <c r="DM282" s="42"/>
      <c r="DN282" s="42"/>
      <c r="DO282" s="42"/>
      <c r="DP282" s="42"/>
      <c r="DQ282" s="42"/>
      <c r="DR282" s="42"/>
      <c r="DS282" s="42"/>
      <c r="DT282" s="42"/>
      <c r="DU282" s="42"/>
      <c r="DV282" s="42"/>
      <c r="DW282" s="42"/>
      <c r="DX282" s="42"/>
      <c r="DY282" s="42"/>
      <c r="DZ282" s="42"/>
      <c r="EA282" s="42"/>
      <c r="EB282" s="42"/>
      <c r="EC282" s="42"/>
      <c r="ED282" s="42"/>
      <c r="EE282" s="42"/>
      <c r="EF282" s="42"/>
      <c r="EG282" s="42"/>
      <c r="EH282" s="42"/>
      <c r="EI282" s="42"/>
      <c r="EJ282" s="42"/>
      <c r="EK282" s="42"/>
      <c r="EL282" s="42"/>
      <c r="EM282" s="42"/>
      <c r="EN282" s="42"/>
      <c r="EO282" s="42"/>
      <c r="EP282" s="42"/>
      <c r="EQ282" s="42"/>
      <c r="ER282" s="42"/>
      <c r="ES282" s="42"/>
      <c r="ET282" s="42"/>
      <c r="EU282" s="42"/>
      <c r="EV282" s="42"/>
      <c r="EW282" s="42"/>
      <c r="EX282" s="42"/>
      <c r="EY282" s="42"/>
      <c r="EZ282" s="42"/>
      <c r="FA282" s="42"/>
      <c r="FB282" s="42"/>
      <c r="FC282" s="42"/>
      <c r="FD282" s="42"/>
      <c r="FE282" s="42"/>
      <c r="FF282" s="42"/>
      <c r="FG282" s="42"/>
      <c r="FH282" s="42"/>
      <c r="FI282" s="42"/>
      <c r="FJ282" s="42"/>
      <c r="FK282" s="42"/>
      <c r="FL282" s="42"/>
      <c r="FM282" s="42"/>
      <c r="FN282" s="42"/>
      <c r="FO282" s="42"/>
      <c r="FP282" s="42"/>
      <c r="FQ282" s="42"/>
      <c r="FR282" s="42"/>
      <c r="FS282" s="42"/>
      <c r="FT282" s="42"/>
      <c r="FU282" s="42"/>
      <c r="FV282" s="42"/>
      <c r="FW282" s="42"/>
      <c r="FX282" s="42"/>
      <c r="FY282" s="42"/>
      <c r="FZ282" s="42"/>
      <c r="GA282" s="42"/>
      <c r="GB282" s="42"/>
      <c r="GC282" s="42"/>
      <c r="GD282" s="42"/>
      <c r="GE282" s="42"/>
      <c r="GF282" s="42"/>
      <c r="GG282" s="42"/>
      <c r="GH282" s="42"/>
      <c r="GI282" s="42"/>
      <c r="GJ282" s="42"/>
      <c r="GK282" s="42"/>
      <c r="GL282" s="42"/>
      <c r="GM282" s="42"/>
      <c r="GN282" s="42"/>
      <c r="GO282" s="42"/>
      <c r="GP282" s="42"/>
      <c r="GQ282" s="42"/>
      <c r="GR282" s="42"/>
      <c r="GS282" s="42"/>
      <c r="GT282" s="42"/>
      <c r="GU282" s="42"/>
      <c r="GV282" s="42"/>
      <c r="GW282" s="42"/>
      <c r="GX282" s="42"/>
      <c r="GY282" s="42"/>
      <c r="GZ282" s="42"/>
      <c r="HA282" s="42"/>
      <c r="HB282" s="42"/>
      <c r="HC282" s="42"/>
      <c r="HD282" s="42"/>
      <c r="HE282" s="42"/>
      <c r="HF282" s="42"/>
      <c r="HG282" s="42"/>
      <c r="HH282" s="42"/>
      <c r="HI282" s="42"/>
      <c r="HJ282" s="42"/>
      <c r="HK282" s="42"/>
      <c r="HL282" s="42"/>
      <c r="HM282" s="42"/>
      <c r="HN282" s="42"/>
      <c r="HO282" s="42"/>
      <c r="HP282" s="42"/>
      <c r="HQ282" s="42"/>
      <c r="HR282" s="42"/>
      <c r="HS282" s="42"/>
      <c r="HT282" s="42"/>
      <c r="HU282" s="42"/>
      <c r="HV282" s="42"/>
      <c r="HW282" s="42"/>
      <c r="HX282" s="42"/>
      <c r="HY282" s="42"/>
      <c r="HZ282" s="42"/>
      <c r="IA282" s="42"/>
      <c r="IB282" s="42"/>
      <c r="IC282" s="42"/>
      <c r="ID282" s="42"/>
      <c r="IE282" s="42"/>
      <c r="IF282" s="42"/>
      <c r="IG282" s="42"/>
      <c r="IH282" s="42"/>
      <c r="II282" s="42"/>
      <c r="IJ282" s="42"/>
      <c r="IK282" s="42"/>
      <c r="IL282" s="42"/>
      <c r="IM282" s="42"/>
      <c r="IN282" s="42"/>
      <c r="IO282" s="42"/>
      <c r="IP282" s="42"/>
      <c r="IQ282" s="42"/>
      <c r="IR282" s="42"/>
      <c r="IS282" s="42"/>
      <c r="IT282" s="42"/>
    </row>
    <row r="283" spans="1:254" ht="18" hidden="1">
      <c r="A283" s="46" t="s">
        <v>101</v>
      </c>
      <c r="B283" s="23">
        <v>25.235294</v>
      </c>
      <c r="C283" s="23">
        <v>4362.926666</v>
      </c>
      <c r="D283" s="23">
        <f t="shared" si="99"/>
        <v>4388.16196</v>
      </c>
      <c r="E283" s="40">
        <v>0</v>
      </c>
      <c r="F283" s="35">
        <v>11341.82</v>
      </c>
      <c r="G283" s="23">
        <f t="shared" si="105"/>
        <v>11341.82</v>
      </c>
      <c r="H283" s="67">
        <f t="shared" si="106"/>
        <v>15729.981960000001</v>
      </c>
      <c r="I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  <c r="DB283" s="42"/>
      <c r="DC283" s="42"/>
      <c r="DD283" s="42"/>
      <c r="DE283" s="42"/>
      <c r="DF283" s="42"/>
      <c r="DG283" s="42"/>
      <c r="DH283" s="42"/>
      <c r="DI283" s="42"/>
      <c r="DJ283" s="42"/>
      <c r="DK283" s="42"/>
      <c r="DL283" s="42"/>
      <c r="DM283" s="42"/>
      <c r="DN283" s="42"/>
      <c r="DO283" s="42"/>
      <c r="DP283" s="42"/>
      <c r="DQ283" s="42"/>
      <c r="DR283" s="42"/>
      <c r="DS283" s="42"/>
      <c r="DT283" s="42"/>
      <c r="DU283" s="42"/>
      <c r="DV283" s="42"/>
      <c r="DW283" s="42"/>
      <c r="DX283" s="42"/>
      <c r="DY283" s="42"/>
      <c r="DZ283" s="42"/>
      <c r="EA283" s="42"/>
      <c r="EB283" s="42"/>
      <c r="EC283" s="42"/>
      <c r="ED283" s="42"/>
      <c r="EE283" s="42"/>
      <c r="EF283" s="42"/>
      <c r="EG283" s="42"/>
      <c r="EH283" s="42"/>
      <c r="EI283" s="42"/>
      <c r="EJ283" s="42"/>
      <c r="EK283" s="42"/>
      <c r="EL283" s="42"/>
      <c r="EM283" s="42"/>
      <c r="EN283" s="42"/>
      <c r="EO283" s="42"/>
      <c r="EP283" s="42"/>
      <c r="EQ283" s="42"/>
      <c r="ER283" s="42"/>
      <c r="ES283" s="42"/>
      <c r="ET283" s="42"/>
      <c r="EU283" s="42"/>
      <c r="EV283" s="42"/>
      <c r="EW283" s="42"/>
      <c r="EX283" s="42"/>
      <c r="EY283" s="42"/>
      <c r="EZ283" s="42"/>
      <c r="FA283" s="42"/>
      <c r="FB283" s="42"/>
      <c r="FC283" s="42"/>
      <c r="FD283" s="42"/>
      <c r="FE283" s="42"/>
      <c r="FF283" s="42"/>
      <c r="FG283" s="42"/>
      <c r="FH283" s="42"/>
      <c r="FI283" s="42"/>
      <c r="FJ283" s="42"/>
      <c r="FK283" s="42"/>
      <c r="FL283" s="42"/>
      <c r="FM283" s="42"/>
      <c r="FN283" s="42"/>
      <c r="FO283" s="42"/>
      <c r="FP283" s="42"/>
      <c r="FQ283" s="42"/>
      <c r="FR283" s="42"/>
      <c r="FS283" s="42"/>
      <c r="FT283" s="42"/>
      <c r="FU283" s="42"/>
      <c r="FV283" s="42"/>
      <c r="FW283" s="42"/>
      <c r="FX283" s="42"/>
      <c r="FY283" s="42"/>
      <c r="FZ283" s="42"/>
      <c r="GA283" s="42"/>
      <c r="GB283" s="42"/>
      <c r="GC283" s="42"/>
      <c r="GD283" s="42"/>
      <c r="GE283" s="42"/>
      <c r="GF283" s="42"/>
      <c r="GG283" s="42"/>
      <c r="GH283" s="42"/>
      <c r="GI283" s="42"/>
      <c r="GJ283" s="42"/>
      <c r="GK283" s="42"/>
      <c r="GL283" s="42"/>
      <c r="GM283" s="42"/>
      <c r="GN283" s="42"/>
      <c r="GO283" s="42"/>
      <c r="GP283" s="42"/>
      <c r="GQ283" s="42"/>
      <c r="GR283" s="42"/>
      <c r="GS283" s="42"/>
      <c r="GT283" s="42"/>
      <c r="GU283" s="42"/>
      <c r="GV283" s="42"/>
      <c r="GW283" s="42"/>
      <c r="GX283" s="42"/>
      <c r="GY283" s="42"/>
      <c r="GZ283" s="42"/>
      <c r="HA283" s="42"/>
      <c r="HB283" s="42"/>
      <c r="HC283" s="42"/>
      <c r="HD283" s="42"/>
      <c r="HE283" s="42"/>
      <c r="HF283" s="42"/>
      <c r="HG283" s="42"/>
      <c r="HH283" s="42"/>
      <c r="HI283" s="42"/>
      <c r="HJ283" s="42"/>
      <c r="HK283" s="42"/>
      <c r="HL283" s="42"/>
      <c r="HM283" s="42"/>
      <c r="HN283" s="42"/>
      <c r="HO283" s="42"/>
      <c r="HP283" s="42"/>
      <c r="HQ283" s="42"/>
      <c r="HR283" s="42"/>
      <c r="HS283" s="42"/>
      <c r="HT283" s="42"/>
      <c r="HU283" s="42"/>
      <c r="HV283" s="42"/>
      <c r="HW283" s="42"/>
      <c r="HX283" s="42"/>
      <c r="HY283" s="42"/>
      <c r="HZ283" s="42"/>
      <c r="IA283" s="42"/>
      <c r="IB283" s="42"/>
      <c r="IC283" s="42"/>
      <c r="ID283" s="42"/>
      <c r="IE283" s="42"/>
      <c r="IF283" s="42"/>
      <c r="IG283" s="42"/>
      <c r="IH283" s="42"/>
      <c r="II283" s="42"/>
      <c r="IJ283" s="42"/>
      <c r="IK283" s="42"/>
      <c r="IL283" s="42"/>
      <c r="IM283" s="42"/>
      <c r="IN283" s="42"/>
      <c r="IO283" s="42"/>
      <c r="IP283" s="42"/>
      <c r="IQ283" s="42"/>
      <c r="IR283" s="42"/>
      <c r="IS283" s="42"/>
      <c r="IT283" s="42"/>
    </row>
    <row r="284" spans="1:254" ht="18" hidden="1">
      <c r="A284" s="46" t="s">
        <v>103</v>
      </c>
      <c r="B284" s="23">
        <v>3103.949452</v>
      </c>
      <c r="C284" s="23">
        <v>3356.907698</v>
      </c>
      <c r="D284" s="23">
        <f t="shared" si="99"/>
        <v>6460.85715</v>
      </c>
      <c r="E284" s="40">
        <v>0</v>
      </c>
      <c r="F284" s="35">
        <v>3203.36</v>
      </c>
      <c r="G284" s="23">
        <f aca="true" t="shared" si="107" ref="G284:G289">+E284+F284</f>
        <v>3203.36</v>
      </c>
      <c r="H284" s="67">
        <f aca="true" t="shared" si="108" ref="H284:H289">+D284+G284</f>
        <v>9664.21715</v>
      </c>
      <c r="I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  <c r="DB284" s="42"/>
      <c r="DC284" s="42"/>
      <c r="DD284" s="42"/>
      <c r="DE284" s="42"/>
      <c r="DF284" s="42"/>
      <c r="DG284" s="42"/>
      <c r="DH284" s="42"/>
      <c r="DI284" s="42"/>
      <c r="DJ284" s="42"/>
      <c r="DK284" s="42"/>
      <c r="DL284" s="42"/>
      <c r="DM284" s="42"/>
      <c r="DN284" s="42"/>
      <c r="DO284" s="42"/>
      <c r="DP284" s="42"/>
      <c r="DQ284" s="42"/>
      <c r="DR284" s="42"/>
      <c r="DS284" s="42"/>
      <c r="DT284" s="42"/>
      <c r="DU284" s="42"/>
      <c r="DV284" s="42"/>
      <c r="DW284" s="42"/>
      <c r="DX284" s="42"/>
      <c r="DY284" s="42"/>
      <c r="DZ284" s="42"/>
      <c r="EA284" s="42"/>
      <c r="EB284" s="42"/>
      <c r="EC284" s="42"/>
      <c r="ED284" s="42"/>
      <c r="EE284" s="42"/>
      <c r="EF284" s="42"/>
      <c r="EG284" s="42"/>
      <c r="EH284" s="42"/>
      <c r="EI284" s="42"/>
      <c r="EJ284" s="42"/>
      <c r="EK284" s="42"/>
      <c r="EL284" s="42"/>
      <c r="EM284" s="42"/>
      <c r="EN284" s="42"/>
      <c r="EO284" s="42"/>
      <c r="EP284" s="42"/>
      <c r="EQ284" s="42"/>
      <c r="ER284" s="42"/>
      <c r="ES284" s="42"/>
      <c r="ET284" s="42"/>
      <c r="EU284" s="42"/>
      <c r="EV284" s="42"/>
      <c r="EW284" s="42"/>
      <c r="EX284" s="42"/>
      <c r="EY284" s="42"/>
      <c r="EZ284" s="42"/>
      <c r="FA284" s="42"/>
      <c r="FB284" s="42"/>
      <c r="FC284" s="42"/>
      <c r="FD284" s="42"/>
      <c r="FE284" s="42"/>
      <c r="FF284" s="42"/>
      <c r="FG284" s="42"/>
      <c r="FH284" s="42"/>
      <c r="FI284" s="42"/>
      <c r="FJ284" s="42"/>
      <c r="FK284" s="42"/>
      <c r="FL284" s="42"/>
      <c r="FM284" s="42"/>
      <c r="FN284" s="42"/>
      <c r="FO284" s="42"/>
      <c r="FP284" s="42"/>
      <c r="FQ284" s="42"/>
      <c r="FR284" s="42"/>
      <c r="FS284" s="42"/>
      <c r="FT284" s="42"/>
      <c r="FU284" s="42"/>
      <c r="FV284" s="42"/>
      <c r="FW284" s="42"/>
      <c r="FX284" s="42"/>
      <c r="FY284" s="42"/>
      <c r="FZ284" s="42"/>
      <c r="GA284" s="42"/>
      <c r="GB284" s="42"/>
      <c r="GC284" s="42"/>
      <c r="GD284" s="42"/>
      <c r="GE284" s="42"/>
      <c r="GF284" s="42"/>
      <c r="GG284" s="42"/>
      <c r="GH284" s="42"/>
      <c r="GI284" s="42"/>
      <c r="GJ284" s="42"/>
      <c r="GK284" s="42"/>
      <c r="GL284" s="42"/>
      <c r="GM284" s="42"/>
      <c r="GN284" s="42"/>
      <c r="GO284" s="42"/>
      <c r="GP284" s="42"/>
      <c r="GQ284" s="42"/>
      <c r="GR284" s="42"/>
      <c r="GS284" s="42"/>
      <c r="GT284" s="42"/>
      <c r="GU284" s="42"/>
      <c r="GV284" s="42"/>
      <c r="GW284" s="42"/>
      <c r="GX284" s="42"/>
      <c r="GY284" s="42"/>
      <c r="GZ284" s="42"/>
      <c r="HA284" s="42"/>
      <c r="HB284" s="42"/>
      <c r="HC284" s="42"/>
      <c r="HD284" s="42"/>
      <c r="HE284" s="42"/>
      <c r="HF284" s="42"/>
      <c r="HG284" s="42"/>
      <c r="HH284" s="42"/>
      <c r="HI284" s="42"/>
      <c r="HJ284" s="42"/>
      <c r="HK284" s="42"/>
      <c r="HL284" s="42"/>
      <c r="HM284" s="42"/>
      <c r="HN284" s="42"/>
      <c r="HO284" s="42"/>
      <c r="HP284" s="42"/>
      <c r="HQ284" s="42"/>
      <c r="HR284" s="42"/>
      <c r="HS284" s="42"/>
      <c r="HT284" s="42"/>
      <c r="HU284" s="42"/>
      <c r="HV284" s="42"/>
      <c r="HW284" s="42"/>
      <c r="HX284" s="42"/>
      <c r="HY284" s="42"/>
      <c r="HZ284" s="42"/>
      <c r="IA284" s="42"/>
      <c r="IB284" s="42"/>
      <c r="IC284" s="42"/>
      <c r="ID284" s="42"/>
      <c r="IE284" s="42"/>
      <c r="IF284" s="42"/>
      <c r="IG284" s="42"/>
      <c r="IH284" s="42"/>
      <c r="II284" s="42"/>
      <c r="IJ284" s="42"/>
      <c r="IK284" s="42"/>
      <c r="IL284" s="42"/>
      <c r="IM284" s="42"/>
      <c r="IN284" s="42"/>
      <c r="IO284" s="42"/>
      <c r="IP284" s="42"/>
      <c r="IQ284" s="42"/>
      <c r="IR284" s="42"/>
      <c r="IS284" s="42"/>
      <c r="IT284" s="42"/>
    </row>
    <row r="285" spans="1:254" ht="18" hidden="1">
      <c r="A285" s="46" t="s">
        <v>104</v>
      </c>
      <c r="B285" s="23">
        <v>1928.062913</v>
      </c>
      <c r="C285" s="23">
        <v>3504.401559</v>
      </c>
      <c r="D285" s="23">
        <f t="shared" si="99"/>
        <v>5432.464472</v>
      </c>
      <c r="E285" s="40">
        <v>0</v>
      </c>
      <c r="F285" s="35">
        <v>4202.54</v>
      </c>
      <c r="G285" s="23">
        <f t="shared" si="107"/>
        <v>4202.54</v>
      </c>
      <c r="H285" s="67">
        <f t="shared" si="108"/>
        <v>9635.004472</v>
      </c>
      <c r="I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  <c r="DB285" s="42"/>
      <c r="DC285" s="42"/>
      <c r="DD285" s="42"/>
      <c r="DE285" s="42"/>
      <c r="DF285" s="42"/>
      <c r="DG285" s="42"/>
      <c r="DH285" s="42"/>
      <c r="DI285" s="42"/>
      <c r="DJ285" s="42"/>
      <c r="DK285" s="42"/>
      <c r="DL285" s="42"/>
      <c r="DM285" s="42"/>
      <c r="DN285" s="42"/>
      <c r="DO285" s="42"/>
      <c r="DP285" s="42"/>
      <c r="DQ285" s="42"/>
      <c r="DR285" s="42"/>
      <c r="DS285" s="42"/>
      <c r="DT285" s="42"/>
      <c r="DU285" s="42"/>
      <c r="DV285" s="42"/>
      <c r="DW285" s="42"/>
      <c r="DX285" s="42"/>
      <c r="DY285" s="42"/>
      <c r="DZ285" s="42"/>
      <c r="EA285" s="42"/>
      <c r="EB285" s="42"/>
      <c r="EC285" s="42"/>
      <c r="ED285" s="42"/>
      <c r="EE285" s="42"/>
      <c r="EF285" s="42"/>
      <c r="EG285" s="42"/>
      <c r="EH285" s="42"/>
      <c r="EI285" s="42"/>
      <c r="EJ285" s="42"/>
      <c r="EK285" s="42"/>
      <c r="EL285" s="42"/>
      <c r="EM285" s="42"/>
      <c r="EN285" s="42"/>
      <c r="EO285" s="42"/>
      <c r="EP285" s="42"/>
      <c r="EQ285" s="42"/>
      <c r="ER285" s="42"/>
      <c r="ES285" s="42"/>
      <c r="ET285" s="42"/>
      <c r="EU285" s="42"/>
      <c r="EV285" s="42"/>
      <c r="EW285" s="42"/>
      <c r="EX285" s="42"/>
      <c r="EY285" s="42"/>
      <c r="EZ285" s="42"/>
      <c r="FA285" s="42"/>
      <c r="FB285" s="42"/>
      <c r="FC285" s="42"/>
      <c r="FD285" s="42"/>
      <c r="FE285" s="42"/>
      <c r="FF285" s="42"/>
      <c r="FG285" s="42"/>
      <c r="FH285" s="42"/>
      <c r="FI285" s="42"/>
      <c r="FJ285" s="42"/>
      <c r="FK285" s="42"/>
      <c r="FL285" s="42"/>
      <c r="FM285" s="42"/>
      <c r="FN285" s="42"/>
      <c r="FO285" s="42"/>
      <c r="FP285" s="42"/>
      <c r="FQ285" s="42"/>
      <c r="FR285" s="42"/>
      <c r="FS285" s="42"/>
      <c r="FT285" s="42"/>
      <c r="FU285" s="42"/>
      <c r="FV285" s="42"/>
      <c r="FW285" s="42"/>
      <c r="FX285" s="42"/>
      <c r="FY285" s="42"/>
      <c r="FZ285" s="42"/>
      <c r="GA285" s="42"/>
      <c r="GB285" s="42"/>
      <c r="GC285" s="42"/>
      <c r="GD285" s="42"/>
      <c r="GE285" s="42"/>
      <c r="GF285" s="42"/>
      <c r="GG285" s="42"/>
      <c r="GH285" s="42"/>
      <c r="GI285" s="42"/>
      <c r="GJ285" s="42"/>
      <c r="GK285" s="42"/>
      <c r="GL285" s="42"/>
      <c r="GM285" s="42"/>
      <c r="GN285" s="42"/>
      <c r="GO285" s="42"/>
      <c r="GP285" s="42"/>
      <c r="GQ285" s="42"/>
      <c r="GR285" s="42"/>
      <c r="GS285" s="42"/>
      <c r="GT285" s="42"/>
      <c r="GU285" s="42"/>
      <c r="GV285" s="42"/>
      <c r="GW285" s="42"/>
      <c r="GX285" s="42"/>
      <c r="GY285" s="42"/>
      <c r="GZ285" s="42"/>
      <c r="HA285" s="42"/>
      <c r="HB285" s="42"/>
      <c r="HC285" s="42"/>
      <c r="HD285" s="42"/>
      <c r="HE285" s="42"/>
      <c r="HF285" s="42"/>
      <c r="HG285" s="42"/>
      <c r="HH285" s="42"/>
      <c r="HI285" s="42"/>
      <c r="HJ285" s="42"/>
      <c r="HK285" s="42"/>
      <c r="HL285" s="42"/>
      <c r="HM285" s="42"/>
      <c r="HN285" s="42"/>
      <c r="HO285" s="42"/>
      <c r="HP285" s="42"/>
      <c r="HQ285" s="42"/>
      <c r="HR285" s="42"/>
      <c r="HS285" s="42"/>
      <c r="HT285" s="42"/>
      <c r="HU285" s="42"/>
      <c r="HV285" s="42"/>
      <c r="HW285" s="42"/>
      <c r="HX285" s="42"/>
      <c r="HY285" s="42"/>
      <c r="HZ285" s="42"/>
      <c r="IA285" s="42"/>
      <c r="IB285" s="42"/>
      <c r="IC285" s="42"/>
      <c r="ID285" s="42"/>
      <c r="IE285" s="42"/>
      <c r="IF285" s="42"/>
      <c r="IG285" s="42"/>
      <c r="IH285" s="42"/>
      <c r="II285" s="42"/>
      <c r="IJ285" s="42"/>
      <c r="IK285" s="42"/>
      <c r="IL285" s="42"/>
      <c r="IM285" s="42"/>
      <c r="IN285" s="42"/>
      <c r="IO285" s="42"/>
      <c r="IP285" s="42"/>
      <c r="IQ285" s="42"/>
      <c r="IR285" s="42"/>
      <c r="IS285" s="42"/>
      <c r="IT285" s="42"/>
    </row>
    <row r="286" spans="1:254" ht="18" hidden="1">
      <c r="A286" s="46" t="s">
        <v>105</v>
      </c>
      <c r="B286" s="40">
        <v>0</v>
      </c>
      <c r="C286" s="16">
        <v>4401.188368</v>
      </c>
      <c r="D286" s="23">
        <f t="shared" si="99"/>
        <v>4401.188368</v>
      </c>
      <c r="E286" s="40">
        <v>0</v>
      </c>
      <c r="F286" s="35">
        <v>10797.4</v>
      </c>
      <c r="G286" s="23">
        <f t="shared" si="107"/>
        <v>10797.4</v>
      </c>
      <c r="H286" s="67">
        <f t="shared" si="108"/>
        <v>15198.588368</v>
      </c>
      <c r="I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  <c r="DB286" s="42"/>
      <c r="DC286" s="42"/>
      <c r="DD286" s="42"/>
      <c r="DE286" s="42"/>
      <c r="DF286" s="42"/>
      <c r="DG286" s="42"/>
      <c r="DH286" s="42"/>
      <c r="DI286" s="42"/>
      <c r="DJ286" s="42"/>
      <c r="DK286" s="42"/>
      <c r="DL286" s="42"/>
      <c r="DM286" s="42"/>
      <c r="DN286" s="42"/>
      <c r="DO286" s="42"/>
      <c r="DP286" s="42"/>
      <c r="DQ286" s="42"/>
      <c r="DR286" s="42"/>
      <c r="DS286" s="42"/>
      <c r="DT286" s="42"/>
      <c r="DU286" s="42"/>
      <c r="DV286" s="42"/>
      <c r="DW286" s="42"/>
      <c r="DX286" s="42"/>
      <c r="DY286" s="42"/>
      <c r="DZ286" s="42"/>
      <c r="EA286" s="42"/>
      <c r="EB286" s="42"/>
      <c r="EC286" s="42"/>
      <c r="ED286" s="42"/>
      <c r="EE286" s="42"/>
      <c r="EF286" s="42"/>
      <c r="EG286" s="42"/>
      <c r="EH286" s="42"/>
      <c r="EI286" s="42"/>
      <c r="EJ286" s="42"/>
      <c r="EK286" s="42"/>
      <c r="EL286" s="42"/>
      <c r="EM286" s="42"/>
      <c r="EN286" s="42"/>
      <c r="EO286" s="42"/>
      <c r="EP286" s="42"/>
      <c r="EQ286" s="42"/>
      <c r="ER286" s="42"/>
      <c r="ES286" s="42"/>
      <c r="ET286" s="42"/>
      <c r="EU286" s="42"/>
      <c r="EV286" s="42"/>
      <c r="EW286" s="42"/>
      <c r="EX286" s="42"/>
      <c r="EY286" s="42"/>
      <c r="EZ286" s="42"/>
      <c r="FA286" s="42"/>
      <c r="FB286" s="42"/>
      <c r="FC286" s="42"/>
      <c r="FD286" s="42"/>
      <c r="FE286" s="42"/>
      <c r="FF286" s="42"/>
      <c r="FG286" s="42"/>
      <c r="FH286" s="42"/>
      <c r="FI286" s="42"/>
      <c r="FJ286" s="42"/>
      <c r="FK286" s="42"/>
      <c r="FL286" s="42"/>
      <c r="FM286" s="42"/>
      <c r="FN286" s="42"/>
      <c r="FO286" s="42"/>
      <c r="FP286" s="42"/>
      <c r="FQ286" s="42"/>
      <c r="FR286" s="42"/>
      <c r="FS286" s="42"/>
      <c r="FT286" s="42"/>
      <c r="FU286" s="42"/>
      <c r="FV286" s="42"/>
      <c r="FW286" s="42"/>
      <c r="FX286" s="42"/>
      <c r="FY286" s="42"/>
      <c r="FZ286" s="42"/>
      <c r="GA286" s="42"/>
      <c r="GB286" s="42"/>
      <c r="GC286" s="42"/>
      <c r="GD286" s="42"/>
      <c r="GE286" s="42"/>
      <c r="GF286" s="42"/>
      <c r="GG286" s="42"/>
      <c r="GH286" s="42"/>
      <c r="GI286" s="42"/>
      <c r="GJ286" s="42"/>
      <c r="GK286" s="42"/>
      <c r="GL286" s="42"/>
      <c r="GM286" s="42"/>
      <c r="GN286" s="42"/>
      <c r="GO286" s="42"/>
      <c r="GP286" s="42"/>
      <c r="GQ286" s="42"/>
      <c r="GR286" s="42"/>
      <c r="GS286" s="42"/>
      <c r="GT286" s="42"/>
      <c r="GU286" s="42"/>
      <c r="GV286" s="42"/>
      <c r="GW286" s="42"/>
      <c r="GX286" s="42"/>
      <c r="GY286" s="42"/>
      <c r="GZ286" s="42"/>
      <c r="HA286" s="42"/>
      <c r="HB286" s="42"/>
      <c r="HC286" s="42"/>
      <c r="HD286" s="42"/>
      <c r="HE286" s="42"/>
      <c r="HF286" s="42"/>
      <c r="HG286" s="42"/>
      <c r="HH286" s="42"/>
      <c r="HI286" s="42"/>
      <c r="HJ286" s="42"/>
      <c r="HK286" s="42"/>
      <c r="HL286" s="42"/>
      <c r="HM286" s="42"/>
      <c r="HN286" s="42"/>
      <c r="HO286" s="42"/>
      <c r="HP286" s="42"/>
      <c r="HQ286" s="42"/>
      <c r="HR286" s="42"/>
      <c r="HS286" s="42"/>
      <c r="HT286" s="42"/>
      <c r="HU286" s="42"/>
      <c r="HV286" s="42"/>
      <c r="HW286" s="42"/>
      <c r="HX286" s="42"/>
      <c r="HY286" s="42"/>
      <c r="HZ286" s="42"/>
      <c r="IA286" s="42"/>
      <c r="IB286" s="42"/>
      <c r="IC286" s="42"/>
      <c r="ID286" s="42"/>
      <c r="IE286" s="42"/>
      <c r="IF286" s="42"/>
      <c r="IG286" s="42"/>
      <c r="IH286" s="42"/>
      <c r="II286" s="42"/>
      <c r="IJ286" s="42"/>
      <c r="IK286" s="42"/>
      <c r="IL286" s="42"/>
      <c r="IM286" s="42"/>
      <c r="IN286" s="42"/>
      <c r="IO286" s="42"/>
      <c r="IP286" s="42"/>
      <c r="IQ286" s="42"/>
      <c r="IR286" s="42"/>
      <c r="IS286" s="42"/>
      <c r="IT286" s="42"/>
    </row>
    <row r="287" spans="1:254" ht="18" hidden="1">
      <c r="A287" s="46" t="s">
        <v>107</v>
      </c>
      <c r="B287" s="23">
        <v>22.058824</v>
      </c>
      <c r="C287" s="16">
        <v>2480.574597</v>
      </c>
      <c r="D287" s="23">
        <f t="shared" si="99"/>
        <v>2502.633421</v>
      </c>
      <c r="E287" s="40">
        <v>0</v>
      </c>
      <c r="F287" s="35">
        <v>12755.89</v>
      </c>
      <c r="G287" s="23">
        <f t="shared" si="107"/>
        <v>12755.89</v>
      </c>
      <c r="H287" s="67">
        <f t="shared" si="108"/>
        <v>15258.523421</v>
      </c>
      <c r="I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  <c r="DB287" s="42"/>
      <c r="DC287" s="42"/>
      <c r="DD287" s="42"/>
      <c r="DE287" s="42"/>
      <c r="DF287" s="42"/>
      <c r="DG287" s="42"/>
      <c r="DH287" s="42"/>
      <c r="DI287" s="42"/>
      <c r="DJ287" s="42"/>
      <c r="DK287" s="42"/>
      <c r="DL287" s="42"/>
      <c r="DM287" s="42"/>
      <c r="DN287" s="42"/>
      <c r="DO287" s="42"/>
      <c r="DP287" s="42"/>
      <c r="DQ287" s="42"/>
      <c r="DR287" s="42"/>
      <c r="DS287" s="42"/>
      <c r="DT287" s="42"/>
      <c r="DU287" s="42"/>
      <c r="DV287" s="42"/>
      <c r="DW287" s="42"/>
      <c r="DX287" s="42"/>
      <c r="DY287" s="42"/>
      <c r="DZ287" s="42"/>
      <c r="EA287" s="42"/>
      <c r="EB287" s="42"/>
      <c r="EC287" s="42"/>
      <c r="ED287" s="42"/>
      <c r="EE287" s="42"/>
      <c r="EF287" s="42"/>
      <c r="EG287" s="42"/>
      <c r="EH287" s="42"/>
      <c r="EI287" s="42"/>
      <c r="EJ287" s="42"/>
      <c r="EK287" s="42"/>
      <c r="EL287" s="42"/>
      <c r="EM287" s="42"/>
      <c r="EN287" s="42"/>
      <c r="EO287" s="42"/>
      <c r="EP287" s="42"/>
      <c r="EQ287" s="42"/>
      <c r="ER287" s="42"/>
      <c r="ES287" s="42"/>
      <c r="ET287" s="42"/>
      <c r="EU287" s="42"/>
      <c r="EV287" s="42"/>
      <c r="EW287" s="42"/>
      <c r="EX287" s="42"/>
      <c r="EY287" s="42"/>
      <c r="EZ287" s="42"/>
      <c r="FA287" s="42"/>
      <c r="FB287" s="42"/>
      <c r="FC287" s="42"/>
      <c r="FD287" s="42"/>
      <c r="FE287" s="42"/>
      <c r="FF287" s="42"/>
      <c r="FG287" s="42"/>
      <c r="FH287" s="42"/>
      <c r="FI287" s="42"/>
      <c r="FJ287" s="42"/>
      <c r="FK287" s="42"/>
      <c r="FL287" s="42"/>
      <c r="FM287" s="42"/>
      <c r="FN287" s="42"/>
      <c r="FO287" s="42"/>
      <c r="FP287" s="42"/>
      <c r="FQ287" s="42"/>
      <c r="FR287" s="42"/>
      <c r="FS287" s="42"/>
      <c r="FT287" s="42"/>
      <c r="FU287" s="42"/>
      <c r="FV287" s="42"/>
      <c r="FW287" s="42"/>
      <c r="FX287" s="42"/>
      <c r="FY287" s="42"/>
      <c r="FZ287" s="42"/>
      <c r="GA287" s="42"/>
      <c r="GB287" s="42"/>
      <c r="GC287" s="42"/>
      <c r="GD287" s="42"/>
      <c r="GE287" s="42"/>
      <c r="GF287" s="42"/>
      <c r="GG287" s="42"/>
      <c r="GH287" s="42"/>
      <c r="GI287" s="42"/>
      <c r="GJ287" s="42"/>
      <c r="GK287" s="42"/>
      <c r="GL287" s="42"/>
      <c r="GM287" s="42"/>
      <c r="GN287" s="42"/>
      <c r="GO287" s="42"/>
      <c r="GP287" s="42"/>
      <c r="GQ287" s="42"/>
      <c r="GR287" s="42"/>
      <c r="GS287" s="42"/>
      <c r="GT287" s="42"/>
      <c r="GU287" s="42"/>
      <c r="GV287" s="42"/>
      <c r="GW287" s="42"/>
      <c r="GX287" s="42"/>
      <c r="GY287" s="42"/>
      <c r="GZ287" s="42"/>
      <c r="HA287" s="42"/>
      <c r="HB287" s="42"/>
      <c r="HC287" s="42"/>
      <c r="HD287" s="42"/>
      <c r="HE287" s="42"/>
      <c r="HF287" s="42"/>
      <c r="HG287" s="42"/>
      <c r="HH287" s="42"/>
      <c r="HI287" s="42"/>
      <c r="HJ287" s="42"/>
      <c r="HK287" s="42"/>
      <c r="HL287" s="42"/>
      <c r="HM287" s="42"/>
      <c r="HN287" s="42"/>
      <c r="HO287" s="42"/>
      <c r="HP287" s="42"/>
      <c r="HQ287" s="42"/>
      <c r="HR287" s="42"/>
      <c r="HS287" s="42"/>
      <c r="HT287" s="42"/>
      <c r="HU287" s="42"/>
      <c r="HV287" s="42"/>
      <c r="HW287" s="42"/>
      <c r="HX287" s="42"/>
      <c r="HY287" s="42"/>
      <c r="HZ287" s="42"/>
      <c r="IA287" s="42"/>
      <c r="IB287" s="42"/>
      <c r="IC287" s="42"/>
      <c r="ID287" s="42"/>
      <c r="IE287" s="42"/>
      <c r="IF287" s="42"/>
      <c r="IG287" s="42"/>
      <c r="IH287" s="42"/>
      <c r="II287" s="42"/>
      <c r="IJ287" s="42"/>
      <c r="IK287" s="42"/>
      <c r="IL287" s="42"/>
      <c r="IM287" s="42"/>
      <c r="IN287" s="42"/>
      <c r="IO287" s="42"/>
      <c r="IP287" s="42"/>
      <c r="IQ287" s="42"/>
      <c r="IR287" s="42"/>
      <c r="IS287" s="42"/>
      <c r="IT287" s="42"/>
    </row>
    <row r="288" spans="1:254" ht="18" hidden="1">
      <c r="A288" s="46" t="s">
        <v>108</v>
      </c>
      <c r="B288" s="23">
        <v>3671.319342</v>
      </c>
      <c r="C288" s="23">
        <v>2803.133602632005</v>
      </c>
      <c r="D288" s="23">
        <f t="shared" si="99"/>
        <v>6474.452944632005</v>
      </c>
      <c r="E288" s="40">
        <v>0</v>
      </c>
      <c r="F288" s="35">
        <v>15941.57</v>
      </c>
      <c r="G288" s="23">
        <f t="shared" si="107"/>
        <v>15941.57</v>
      </c>
      <c r="H288" s="67">
        <f t="shared" si="108"/>
        <v>22416.022944632005</v>
      </c>
      <c r="I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  <c r="DB288" s="42"/>
      <c r="DC288" s="42"/>
      <c r="DD288" s="42"/>
      <c r="DE288" s="42"/>
      <c r="DF288" s="42"/>
      <c r="DG288" s="42"/>
      <c r="DH288" s="42"/>
      <c r="DI288" s="42"/>
      <c r="DJ288" s="42"/>
      <c r="DK288" s="42"/>
      <c r="DL288" s="42"/>
      <c r="DM288" s="42"/>
      <c r="DN288" s="42"/>
      <c r="DO288" s="42"/>
      <c r="DP288" s="42"/>
      <c r="DQ288" s="42"/>
      <c r="DR288" s="42"/>
      <c r="DS288" s="42"/>
      <c r="DT288" s="42"/>
      <c r="DU288" s="42"/>
      <c r="DV288" s="42"/>
      <c r="DW288" s="42"/>
      <c r="DX288" s="42"/>
      <c r="DY288" s="42"/>
      <c r="DZ288" s="42"/>
      <c r="EA288" s="42"/>
      <c r="EB288" s="42"/>
      <c r="EC288" s="42"/>
      <c r="ED288" s="42"/>
      <c r="EE288" s="42"/>
      <c r="EF288" s="42"/>
      <c r="EG288" s="42"/>
      <c r="EH288" s="42"/>
      <c r="EI288" s="42"/>
      <c r="EJ288" s="42"/>
      <c r="EK288" s="42"/>
      <c r="EL288" s="42"/>
      <c r="EM288" s="42"/>
      <c r="EN288" s="42"/>
      <c r="EO288" s="42"/>
      <c r="EP288" s="42"/>
      <c r="EQ288" s="42"/>
      <c r="ER288" s="42"/>
      <c r="ES288" s="42"/>
      <c r="ET288" s="42"/>
      <c r="EU288" s="42"/>
      <c r="EV288" s="42"/>
      <c r="EW288" s="42"/>
      <c r="EX288" s="42"/>
      <c r="EY288" s="42"/>
      <c r="EZ288" s="42"/>
      <c r="FA288" s="42"/>
      <c r="FB288" s="42"/>
      <c r="FC288" s="42"/>
      <c r="FD288" s="42"/>
      <c r="FE288" s="42"/>
      <c r="FF288" s="42"/>
      <c r="FG288" s="42"/>
      <c r="FH288" s="42"/>
      <c r="FI288" s="42"/>
      <c r="FJ288" s="42"/>
      <c r="FK288" s="42"/>
      <c r="FL288" s="42"/>
      <c r="FM288" s="42"/>
      <c r="FN288" s="42"/>
      <c r="FO288" s="42"/>
      <c r="FP288" s="42"/>
      <c r="FQ288" s="42"/>
      <c r="FR288" s="42"/>
      <c r="FS288" s="42"/>
      <c r="FT288" s="42"/>
      <c r="FU288" s="42"/>
      <c r="FV288" s="42"/>
      <c r="FW288" s="42"/>
      <c r="FX288" s="42"/>
      <c r="FY288" s="42"/>
      <c r="FZ288" s="42"/>
      <c r="GA288" s="42"/>
      <c r="GB288" s="42"/>
      <c r="GC288" s="42"/>
      <c r="GD288" s="42"/>
      <c r="GE288" s="42"/>
      <c r="GF288" s="42"/>
      <c r="GG288" s="42"/>
      <c r="GH288" s="42"/>
      <c r="GI288" s="42"/>
      <c r="GJ288" s="42"/>
      <c r="GK288" s="42"/>
      <c r="GL288" s="42"/>
      <c r="GM288" s="42"/>
      <c r="GN288" s="42"/>
      <c r="GO288" s="42"/>
      <c r="GP288" s="42"/>
      <c r="GQ288" s="42"/>
      <c r="GR288" s="42"/>
      <c r="GS288" s="42"/>
      <c r="GT288" s="42"/>
      <c r="GU288" s="42"/>
      <c r="GV288" s="42"/>
      <c r="GW288" s="42"/>
      <c r="GX288" s="42"/>
      <c r="GY288" s="42"/>
      <c r="GZ288" s="42"/>
      <c r="HA288" s="42"/>
      <c r="HB288" s="42"/>
      <c r="HC288" s="42"/>
      <c r="HD288" s="42"/>
      <c r="HE288" s="42"/>
      <c r="HF288" s="42"/>
      <c r="HG288" s="42"/>
      <c r="HH288" s="42"/>
      <c r="HI288" s="42"/>
      <c r="HJ288" s="42"/>
      <c r="HK288" s="42"/>
      <c r="HL288" s="42"/>
      <c r="HM288" s="42"/>
      <c r="HN288" s="42"/>
      <c r="HO288" s="42"/>
      <c r="HP288" s="42"/>
      <c r="HQ288" s="42"/>
      <c r="HR288" s="42"/>
      <c r="HS288" s="42"/>
      <c r="HT288" s="42"/>
      <c r="HU288" s="42"/>
      <c r="HV288" s="42"/>
      <c r="HW288" s="42"/>
      <c r="HX288" s="42"/>
      <c r="HY288" s="42"/>
      <c r="HZ288" s="42"/>
      <c r="IA288" s="42"/>
      <c r="IB288" s="42"/>
      <c r="IC288" s="42"/>
      <c r="ID288" s="42"/>
      <c r="IE288" s="42"/>
      <c r="IF288" s="42"/>
      <c r="IG288" s="42"/>
      <c r="IH288" s="42"/>
      <c r="II288" s="42"/>
      <c r="IJ288" s="42"/>
      <c r="IK288" s="42"/>
      <c r="IL288" s="42"/>
      <c r="IM288" s="42"/>
      <c r="IN288" s="42"/>
      <c r="IO288" s="42"/>
      <c r="IP288" s="42"/>
      <c r="IQ288" s="42"/>
      <c r="IR288" s="42"/>
      <c r="IS288" s="42"/>
      <c r="IT288" s="42"/>
    </row>
    <row r="289" spans="1:254" ht="18" hidden="1">
      <c r="A289" s="46" t="s">
        <v>109</v>
      </c>
      <c r="B289" s="23">
        <v>15</v>
      </c>
      <c r="C289" s="23">
        <v>3222.97933110295</v>
      </c>
      <c r="D289" s="23">
        <f t="shared" si="99"/>
        <v>3237.97933110295</v>
      </c>
      <c r="E289" s="40">
        <v>0</v>
      </c>
      <c r="F289" s="35">
        <v>21314.78</v>
      </c>
      <c r="G289" s="23">
        <f t="shared" si="107"/>
        <v>21314.78</v>
      </c>
      <c r="H289" s="67">
        <f t="shared" si="108"/>
        <v>24552.75933110295</v>
      </c>
      <c r="I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  <c r="DB289" s="42"/>
      <c r="DC289" s="42"/>
      <c r="DD289" s="42"/>
      <c r="DE289" s="42"/>
      <c r="DF289" s="42"/>
      <c r="DG289" s="42"/>
      <c r="DH289" s="42"/>
      <c r="DI289" s="42"/>
      <c r="DJ289" s="42"/>
      <c r="DK289" s="42"/>
      <c r="DL289" s="42"/>
      <c r="DM289" s="42"/>
      <c r="DN289" s="42"/>
      <c r="DO289" s="42"/>
      <c r="DP289" s="42"/>
      <c r="DQ289" s="42"/>
      <c r="DR289" s="42"/>
      <c r="DS289" s="42"/>
      <c r="DT289" s="42"/>
      <c r="DU289" s="42"/>
      <c r="DV289" s="42"/>
      <c r="DW289" s="42"/>
      <c r="DX289" s="42"/>
      <c r="DY289" s="42"/>
      <c r="DZ289" s="42"/>
      <c r="EA289" s="42"/>
      <c r="EB289" s="42"/>
      <c r="EC289" s="42"/>
      <c r="ED289" s="42"/>
      <c r="EE289" s="42"/>
      <c r="EF289" s="42"/>
      <c r="EG289" s="42"/>
      <c r="EH289" s="42"/>
      <c r="EI289" s="42"/>
      <c r="EJ289" s="42"/>
      <c r="EK289" s="42"/>
      <c r="EL289" s="42"/>
      <c r="EM289" s="42"/>
      <c r="EN289" s="42"/>
      <c r="EO289" s="42"/>
      <c r="EP289" s="42"/>
      <c r="EQ289" s="42"/>
      <c r="ER289" s="42"/>
      <c r="ES289" s="42"/>
      <c r="ET289" s="42"/>
      <c r="EU289" s="42"/>
      <c r="EV289" s="42"/>
      <c r="EW289" s="42"/>
      <c r="EX289" s="42"/>
      <c r="EY289" s="42"/>
      <c r="EZ289" s="42"/>
      <c r="FA289" s="42"/>
      <c r="FB289" s="42"/>
      <c r="FC289" s="42"/>
      <c r="FD289" s="42"/>
      <c r="FE289" s="42"/>
      <c r="FF289" s="42"/>
      <c r="FG289" s="42"/>
      <c r="FH289" s="42"/>
      <c r="FI289" s="42"/>
      <c r="FJ289" s="42"/>
      <c r="FK289" s="42"/>
      <c r="FL289" s="42"/>
      <c r="FM289" s="42"/>
      <c r="FN289" s="42"/>
      <c r="FO289" s="42"/>
      <c r="FP289" s="42"/>
      <c r="FQ289" s="42"/>
      <c r="FR289" s="42"/>
      <c r="FS289" s="42"/>
      <c r="FT289" s="42"/>
      <c r="FU289" s="42"/>
      <c r="FV289" s="42"/>
      <c r="FW289" s="42"/>
      <c r="FX289" s="42"/>
      <c r="FY289" s="42"/>
      <c r="FZ289" s="42"/>
      <c r="GA289" s="42"/>
      <c r="GB289" s="42"/>
      <c r="GC289" s="42"/>
      <c r="GD289" s="42"/>
      <c r="GE289" s="42"/>
      <c r="GF289" s="42"/>
      <c r="GG289" s="42"/>
      <c r="GH289" s="42"/>
      <c r="GI289" s="42"/>
      <c r="GJ289" s="42"/>
      <c r="GK289" s="42"/>
      <c r="GL289" s="42"/>
      <c r="GM289" s="42"/>
      <c r="GN289" s="42"/>
      <c r="GO289" s="42"/>
      <c r="GP289" s="42"/>
      <c r="GQ289" s="42"/>
      <c r="GR289" s="42"/>
      <c r="GS289" s="42"/>
      <c r="GT289" s="42"/>
      <c r="GU289" s="42"/>
      <c r="GV289" s="42"/>
      <c r="GW289" s="42"/>
      <c r="GX289" s="42"/>
      <c r="GY289" s="42"/>
      <c r="GZ289" s="42"/>
      <c r="HA289" s="42"/>
      <c r="HB289" s="42"/>
      <c r="HC289" s="42"/>
      <c r="HD289" s="42"/>
      <c r="HE289" s="42"/>
      <c r="HF289" s="42"/>
      <c r="HG289" s="42"/>
      <c r="HH289" s="42"/>
      <c r="HI289" s="42"/>
      <c r="HJ289" s="42"/>
      <c r="HK289" s="42"/>
      <c r="HL289" s="42"/>
      <c r="HM289" s="42"/>
      <c r="HN289" s="42"/>
      <c r="HO289" s="42"/>
      <c r="HP289" s="42"/>
      <c r="HQ289" s="42"/>
      <c r="HR289" s="42"/>
      <c r="HS289" s="42"/>
      <c r="HT289" s="42"/>
      <c r="HU289" s="42"/>
      <c r="HV289" s="42"/>
      <c r="HW289" s="42"/>
      <c r="HX289" s="42"/>
      <c r="HY289" s="42"/>
      <c r="HZ289" s="42"/>
      <c r="IA289" s="42"/>
      <c r="IB289" s="42"/>
      <c r="IC289" s="42"/>
      <c r="ID289" s="42"/>
      <c r="IE289" s="42"/>
      <c r="IF289" s="42"/>
      <c r="IG289" s="42"/>
      <c r="IH289" s="42"/>
      <c r="II289" s="42"/>
      <c r="IJ289" s="42"/>
      <c r="IK289" s="42"/>
      <c r="IL289" s="42"/>
      <c r="IM289" s="42"/>
      <c r="IN289" s="42"/>
      <c r="IO289" s="42"/>
      <c r="IP289" s="42"/>
      <c r="IQ289" s="42"/>
      <c r="IR289" s="42"/>
      <c r="IS289" s="42"/>
      <c r="IT289" s="42"/>
    </row>
    <row r="290" spans="1:254" ht="18" hidden="1">
      <c r="A290" s="46"/>
      <c r="B290" s="23"/>
      <c r="C290" s="23"/>
      <c r="D290" s="23"/>
      <c r="E290" s="40"/>
      <c r="F290" s="35"/>
      <c r="G290" s="23"/>
      <c r="H290" s="67"/>
      <c r="I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  <c r="DB290" s="42"/>
      <c r="DC290" s="42"/>
      <c r="DD290" s="42"/>
      <c r="DE290" s="42"/>
      <c r="DF290" s="42"/>
      <c r="DG290" s="42"/>
      <c r="DH290" s="42"/>
      <c r="DI290" s="42"/>
      <c r="DJ290" s="42"/>
      <c r="DK290" s="42"/>
      <c r="DL290" s="42"/>
      <c r="DM290" s="42"/>
      <c r="DN290" s="42"/>
      <c r="DO290" s="42"/>
      <c r="DP290" s="42"/>
      <c r="DQ290" s="42"/>
      <c r="DR290" s="42"/>
      <c r="DS290" s="42"/>
      <c r="DT290" s="42"/>
      <c r="DU290" s="42"/>
      <c r="DV290" s="42"/>
      <c r="DW290" s="42"/>
      <c r="DX290" s="42"/>
      <c r="DY290" s="42"/>
      <c r="DZ290" s="42"/>
      <c r="EA290" s="42"/>
      <c r="EB290" s="42"/>
      <c r="EC290" s="42"/>
      <c r="ED290" s="42"/>
      <c r="EE290" s="42"/>
      <c r="EF290" s="42"/>
      <c r="EG290" s="42"/>
      <c r="EH290" s="42"/>
      <c r="EI290" s="42"/>
      <c r="EJ290" s="42"/>
      <c r="EK290" s="42"/>
      <c r="EL290" s="42"/>
      <c r="EM290" s="42"/>
      <c r="EN290" s="42"/>
      <c r="EO290" s="42"/>
      <c r="EP290" s="42"/>
      <c r="EQ290" s="42"/>
      <c r="ER290" s="42"/>
      <c r="ES290" s="42"/>
      <c r="ET290" s="42"/>
      <c r="EU290" s="42"/>
      <c r="EV290" s="42"/>
      <c r="EW290" s="42"/>
      <c r="EX290" s="42"/>
      <c r="EY290" s="42"/>
      <c r="EZ290" s="42"/>
      <c r="FA290" s="42"/>
      <c r="FB290" s="42"/>
      <c r="FC290" s="42"/>
      <c r="FD290" s="42"/>
      <c r="FE290" s="42"/>
      <c r="FF290" s="42"/>
      <c r="FG290" s="42"/>
      <c r="FH290" s="42"/>
      <c r="FI290" s="42"/>
      <c r="FJ290" s="42"/>
      <c r="FK290" s="42"/>
      <c r="FL290" s="42"/>
      <c r="FM290" s="42"/>
      <c r="FN290" s="42"/>
      <c r="FO290" s="42"/>
      <c r="FP290" s="42"/>
      <c r="FQ290" s="42"/>
      <c r="FR290" s="42"/>
      <c r="FS290" s="42"/>
      <c r="FT290" s="42"/>
      <c r="FU290" s="42"/>
      <c r="FV290" s="42"/>
      <c r="FW290" s="42"/>
      <c r="FX290" s="42"/>
      <c r="FY290" s="42"/>
      <c r="FZ290" s="42"/>
      <c r="GA290" s="42"/>
      <c r="GB290" s="42"/>
      <c r="GC290" s="42"/>
      <c r="GD290" s="42"/>
      <c r="GE290" s="42"/>
      <c r="GF290" s="42"/>
      <c r="GG290" s="42"/>
      <c r="GH290" s="42"/>
      <c r="GI290" s="42"/>
      <c r="GJ290" s="42"/>
      <c r="GK290" s="42"/>
      <c r="GL290" s="42"/>
      <c r="GM290" s="42"/>
      <c r="GN290" s="42"/>
      <c r="GO290" s="42"/>
      <c r="GP290" s="42"/>
      <c r="GQ290" s="42"/>
      <c r="GR290" s="42"/>
      <c r="GS290" s="42"/>
      <c r="GT290" s="42"/>
      <c r="GU290" s="42"/>
      <c r="GV290" s="42"/>
      <c r="GW290" s="42"/>
      <c r="GX290" s="42"/>
      <c r="GY290" s="42"/>
      <c r="GZ290" s="42"/>
      <c r="HA290" s="42"/>
      <c r="HB290" s="42"/>
      <c r="HC290" s="42"/>
      <c r="HD290" s="42"/>
      <c r="HE290" s="42"/>
      <c r="HF290" s="42"/>
      <c r="HG290" s="42"/>
      <c r="HH290" s="42"/>
      <c r="HI290" s="42"/>
      <c r="HJ290" s="42"/>
      <c r="HK290" s="42"/>
      <c r="HL290" s="42"/>
      <c r="HM290" s="42"/>
      <c r="HN290" s="42"/>
      <c r="HO290" s="42"/>
      <c r="HP290" s="42"/>
      <c r="HQ290" s="42"/>
      <c r="HR290" s="42"/>
      <c r="HS290" s="42"/>
      <c r="HT290" s="42"/>
      <c r="HU290" s="42"/>
      <c r="HV290" s="42"/>
      <c r="HW290" s="42"/>
      <c r="HX290" s="42"/>
      <c r="HY290" s="42"/>
      <c r="HZ290" s="42"/>
      <c r="IA290" s="42"/>
      <c r="IB290" s="42"/>
      <c r="IC290" s="42"/>
      <c r="ID290" s="42"/>
      <c r="IE290" s="42"/>
      <c r="IF290" s="42"/>
      <c r="IG290" s="42"/>
      <c r="IH290" s="42"/>
      <c r="II290" s="42"/>
      <c r="IJ290" s="42"/>
      <c r="IK290" s="42"/>
      <c r="IL290" s="42"/>
      <c r="IM290" s="42"/>
      <c r="IN290" s="42"/>
      <c r="IO290" s="42"/>
      <c r="IP290" s="42"/>
      <c r="IQ290" s="42"/>
      <c r="IR290" s="42"/>
      <c r="IS290" s="42"/>
      <c r="IT290" s="42"/>
    </row>
    <row r="291" spans="1:254" ht="18" hidden="1">
      <c r="A291" s="46" t="s">
        <v>54</v>
      </c>
      <c r="B291" s="40">
        <v>0</v>
      </c>
      <c r="C291" s="16">
        <v>3205.155134</v>
      </c>
      <c r="D291" s="23">
        <f t="shared" si="99"/>
        <v>3205.155134</v>
      </c>
      <c r="E291" s="40">
        <v>0</v>
      </c>
      <c r="F291" s="35">
        <v>9142.812505525044</v>
      </c>
      <c r="G291" s="23">
        <f aca="true" t="shared" si="109" ref="G291:G296">+E291+F291</f>
        <v>9142.812505525044</v>
      </c>
      <c r="H291" s="67">
        <f aca="true" t="shared" si="110" ref="H291:H296">+D291+G291</f>
        <v>12347.967639525044</v>
      </c>
      <c r="I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  <c r="DB291" s="42"/>
      <c r="DC291" s="42"/>
      <c r="DD291" s="42"/>
      <c r="DE291" s="42"/>
      <c r="DF291" s="42"/>
      <c r="DG291" s="42"/>
      <c r="DH291" s="42"/>
      <c r="DI291" s="42"/>
      <c r="DJ291" s="42"/>
      <c r="DK291" s="42"/>
      <c r="DL291" s="42"/>
      <c r="DM291" s="42"/>
      <c r="DN291" s="42"/>
      <c r="DO291" s="42"/>
      <c r="DP291" s="42"/>
      <c r="DQ291" s="42"/>
      <c r="DR291" s="42"/>
      <c r="DS291" s="42"/>
      <c r="DT291" s="42"/>
      <c r="DU291" s="42"/>
      <c r="DV291" s="42"/>
      <c r="DW291" s="42"/>
      <c r="DX291" s="42"/>
      <c r="DY291" s="42"/>
      <c r="DZ291" s="42"/>
      <c r="EA291" s="42"/>
      <c r="EB291" s="42"/>
      <c r="EC291" s="42"/>
      <c r="ED291" s="42"/>
      <c r="EE291" s="42"/>
      <c r="EF291" s="42"/>
      <c r="EG291" s="42"/>
      <c r="EH291" s="42"/>
      <c r="EI291" s="42"/>
      <c r="EJ291" s="42"/>
      <c r="EK291" s="42"/>
      <c r="EL291" s="42"/>
      <c r="EM291" s="42"/>
      <c r="EN291" s="42"/>
      <c r="EO291" s="42"/>
      <c r="EP291" s="42"/>
      <c r="EQ291" s="42"/>
      <c r="ER291" s="42"/>
      <c r="ES291" s="42"/>
      <c r="ET291" s="42"/>
      <c r="EU291" s="42"/>
      <c r="EV291" s="42"/>
      <c r="EW291" s="42"/>
      <c r="EX291" s="42"/>
      <c r="EY291" s="42"/>
      <c r="EZ291" s="42"/>
      <c r="FA291" s="42"/>
      <c r="FB291" s="42"/>
      <c r="FC291" s="42"/>
      <c r="FD291" s="42"/>
      <c r="FE291" s="42"/>
      <c r="FF291" s="42"/>
      <c r="FG291" s="42"/>
      <c r="FH291" s="42"/>
      <c r="FI291" s="42"/>
      <c r="FJ291" s="42"/>
      <c r="FK291" s="42"/>
      <c r="FL291" s="42"/>
      <c r="FM291" s="42"/>
      <c r="FN291" s="42"/>
      <c r="FO291" s="42"/>
      <c r="FP291" s="42"/>
      <c r="FQ291" s="42"/>
      <c r="FR291" s="42"/>
      <c r="FS291" s="42"/>
      <c r="FT291" s="42"/>
      <c r="FU291" s="42"/>
      <c r="FV291" s="42"/>
      <c r="FW291" s="42"/>
      <c r="FX291" s="42"/>
      <c r="FY291" s="42"/>
      <c r="FZ291" s="42"/>
      <c r="GA291" s="42"/>
      <c r="GB291" s="42"/>
      <c r="GC291" s="42"/>
      <c r="GD291" s="42"/>
      <c r="GE291" s="42"/>
      <c r="GF291" s="42"/>
      <c r="GG291" s="42"/>
      <c r="GH291" s="42"/>
      <c r="GI291" s="42"/>
      <c r="GJ291" s="42"/>
      <c r="GK291" s="42"/>
      <c r="GL291" s="42"/>
      <c r="GM291" s="42"/>
      <c r="GN291" s="42"/>
      <c r="GO291" s="42"/>
      <c r="GP291" s="42"/>
      <c r="GQ291" s="42"/>
      <c r="GR291" s="42"/>
      <c r="GS291" s="42"/>
      <c r="GT291" s="42"/>
      <c r="GU291" s="42"/>
      <c r="GV291" s="42"/>
      <c r="GW291" s="42"/>
      <c r="GX291" s="42"/>
      <c r="GY291" s="42"/>
      <c r="GZ291" s="42"/>
      <c r="HA291" s="42"/>
      <c r="HB291" s="42"/>
      <c r="HC291" s="42"/>
      <c r="HD291" s="42"/>
      <c r="HE291" s="42"/>
      <c r="HF291" s="42"/>
      <c r="HG291" s="42"/>
      <c r="HH291" s="42"/>
      <c r="HI291" s="42"/>
      <c r="HJ291" s="42"/>
      <c r="HK291" s="42"/>
      <c r="HL291" s="42"/>
      <c r="HM291" s="42"/>
      <c r="HN291" s="42"/>
      <c r="HO291" s="42"/>
      <c r="HP291" s="42"/>
      <c r="HQ291" s="42"/>
      <c r="HR291" s="42"/>
      <c r="HS291" s="42"/>
      <c r="HT291" s="42"/>
      <c r="HU291" s="42"/>
      <c r="HV291" s="42"/>
      <c r="HW291" s="42"/>
      <c r="HX291" s="42"/>
      <c r="HY291" s="42"/>
      <c r="HZ291" s="42"/>
      <c r="IA291" s="42"/>
      <c r="IB291" s="42"/>
      <c r="IC291" s="42"/>
      <c r="ID291" s="42"/>
      <c r="IE291" s="42"/>
      <c r="IF291" s="42"/>
      <c r="IG291" s="42"/>
      <c r="IH291" s="42"/>
      <c r="II291" s="42"/>
      <c r="IJ291" s="42"/>
      <c r="IK291" s="42"/>
      <c r="IL291" s="42"/>
      <c r="IM291" s="42"/>
      <c r="IN291" s="42"/>
      <c r="IO291" s="42"/>
      <c r="IP291" s="42"/>
      <c r="IQ291" s="42"/>
      <c r="IR291" s="42"/>
      <c r="IS291" s="42"/>
      <c r="IT291" s="42"/>
    </row>
    <row r="292" spans="1:254" ht="18" hidden="1">
      <c r="A292" s="46" t="s">
        <v>113</v>
      </c>
      <c r="B292" s="40">
        <v>0</v>
      </c>
      <c r="C292" s="16">
        <v>2598.606845</v>
      </c>
      <c r="D292" s="23">
        <f aca="true" t="shared" si="111" ref="D292:D304">+B292+C292</f>
        <v>2598.606845</v>
      </c>
      <c r="E292" s="40">
        <v>0</v>
      </c>
      <c r="F292" s="35">
        <v>13597.699510303157</v>
      </c>
      <c r="G292" s="23">
        <f t="shared" si="109"/>
        <v>13597.699510303157</v>
      </c>
      <c r="H292" s="67">
        <f t="shared" si="110"/>
        <v>16196.306355303157</v>
      </c>
      <c r="I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  <c r="DB292" s="42"/>
      <c r="DC292" s="42"/>
      <c r="DD292" s="42"/>
      <c r="DE292" s="42"/>
      <c r="DF292" s="42"/>
      <c r="DG292" s="42"/>
      <c r="DH292" s="42"/>
      <c r="DI292" s="42"/>
      <c r="DJ292" s="42"/>
      <c r="DK292" s="42"/>
      <c r="DL292" s="42"/>
      <c r="DM292" s="42"/>
      <c r="DN292" s="42"/>
      <c r="DO292" s="42"/>
      <c r="DP292" s="42"/>
      <c r="DQ292" s="42"/>
      <c r="DR292" s="42"/>
      <c r="DS292" s="42"/>
      <c r="DT292" s="42"/>
      <c r="DU292" s="42"/>
      <c r="DV292" s="42"/>
      <c r="DW292" s="42"/>
      <c r="DX292" s="42"/>
      <c r="DY292" s="42"/>
      <c r="DZ292" s="42"/>
      <c r="EA292" s="42"/>
      <c r="EB292" s="42"/>
      <c r="EC292" s="42"/>
      <c r="ED292" s="42"/>
      <c r="EE292" s="42"/>
      <c r="EF292" s="42"/>
      <c r="EG292" s="42"/>
      <c r="EH292" s="42"/>
      <c r="EI292" s="42"/>
      <c r="EJ292" s="42"/>
      <c r="EK292" s="42"/>
      <c r="EL292" s="42"/>
      <c r="EM292" s="42"/>
      <c r="EN292" s="42"/>
      <c r="EO292" s="42"/>
      <c r="EP292" s="42"/>
      <c r="EQ292" s="42"/>
      <c r="ER292" s="42"/>
      <c r="ES292" s="42"/>
      <c r="ET292" s="42"/>
      <c r="EU292" s="42"/>
      <c r="EV292" s="42"/>
      <c r="EW292" s="42"/>
      <c r="EX292" s="42"/>
      <c r="EY292" s="42"/>
      <c r="EZ292" s="42"/>
      <c r="FA292" s="42"/>
      <c r="FB292" s="42"/>
      <c r="FC292" s="42"/>
      <c r="FD292" s="42"/>
      <c r="FE292" s="42"/>
      <c r="FF292" s="42"/>
      <c r="FG292" s="42"/>
      <c r="FH292" s="42"/>
      <c r="FI292" s="42"/>
      <c r="FJ292" s="42"/>
      <c r="FK292" s="42"/>
      <c r="FL292" s="42"/>
      <c r="FM292" s="42"/>
      <c r="FN292" s="42"/>
      <c r="FO292" s="42"/>
      <c r="FP292" s="42"/>
      <c r="FQ292" s="42"/>
      <c r="FR292" s="42"/>
      <c r="FS292" s="42"/>
      <c r="FT292" s="42"/>
      <c r="FU292" s="42"/>
      <c r="FV292" s="42"/>
      <c r="FW292" s="42"/>
      <c r="FX292" s="42"/>
      <c r="FY292" s="42"/>
      <c r="FZ292" s="42"/>
      <c r="GA292" s="42"/>
      <c r="GB292" s="42"/>
      <c r="GC292" s="42"/>
      <c r="GD292" s="42"/>
      <c r="GE292" s="42"/>
      <c r="GF292" s="42"/>
      <c r="GG292" s="42"/>
      <c r="GH292" s="42"/>
      <c r="GI292" s="42"/>
      <c r="GJ292" s="42"/>
      <c r="GK292" s="42"/>
      <c r="GL292" s="42"/>
      <c r="GM292" s="42"/>
      <c r="GN292" s="42"/>
      <c r="GO292" s="42"/>
      <c r="GP292" s="42"/>
      <c r="GQ292" s="42"/>
      <c r="GR292" s="42"/>
      <c r="GS292" s="42"/>
      <c r="GT292" s="42"/>
      <c r="GU292" s="42"/>
      <c r="GV292" s="42"/>
      <c r="GW292" s="42"/>
      <c r="GX292" s="42"/>
      <c r="GY292" s="42"/>
      <c r="GZ292" s="42"/>
      <c r="HA292" s="42"/>
      <c r="HB292" s="42"/>
      <c r="HC292" s="42"/>
      <c r="HD292" s="42"/>
      <c r="HE292" s="42"/>
      <c r="HF292" s="42"/>
      <c r="HG292" s="42"/>
      <c r="HH292" s="42"/>
      <c r="HI292" s="42"/>
      <c r="HJ292" s="42"/>
      <c r="HK292" s="42"/>
      <c r="HL292" s="42"/>
      <c r="HM292" s="42"/>
      <c r="HN292" s="42"/>
      <c r="HO292" s="42"/>
      <c r="HP292" s="42"/>
      <c r="HQ292" s="42"/>
      <c r="HR292" s="42"/>
      <c r="HS292" s="42"/>
      <c r="HT292" s="42"/>
      <c r="HU292" s="42"/>
      <c r="HV292" s="42"/>
      <c r="HW292" s="42"/>
      <c r="HX292" s="42"/>
      <c r="HY292" s="42"/>
      <c r="HZ292" s="42"/>
      <c r="IA292" s="42"/>
      <c r="IB292" s="42"/>
      <c r="IC292" s="42"/>
      <c r="ID292" s="42"/>
      <c r="IE292" s="42"/>
      <c r="IF292" s="42"/>
      <c r="IG292" s="42"/>
      <c r="IH292" s="42"/>
      <c r="II292" s="42"/>
      <c r="IJ292" s="42"/>
      <c r="IK292" s="42"/>
      <c r="IL292" s="42"/>
      <c r="IM292" s="42"/>
      <c r="IN292" s="42"/>
      <c r="IO292" s="42"/>
      <c r="IP292" s="42"/>
      <c r="IQ292" s="42"/>
      <c r="IR292" s="42"/>
      <c r="IS292" s="42"/>
      <c r="IT292" s="42"/>
    </row>
    <row r="293" spans="1:254" ht="18" hidden="1">
      <c r="A293" s="46" t="s">
        <v>114</v>
      </c>
      <c r="B293" s="16">
        <v>446.388499</v>
      </c>
      <c r="C293" s="16">
        <v>4720.108879</v>
      </c>
      <c r="D293" s="23">
        <f t="shared" si="111"/>
        <v>5166.497378</v>
      </c>
      <c r="E293" s="40">
        <v>0</v>
      </c>
      <c r="F293" s="35">
        <v>13243.55807731</v>
      </c>
      <c r="G293" s="23">
        <f t="shared" si="109"/>
        <v>13243.55807731</v>
      </c>
      <c r="H293" s="67">
        <f t="shared" si="110"/>
        <v>18410.05545531</v>
      </c>
      <c r="I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  <c r="DB293" s="42"/>
      <c r="DC293" s="42"/>
      <c r="DD293" s="42"/>
      <c r="DE293" s="42"/>
      <c r="DF293" s="42"/>
      <c r="DG293" s="42"/>
      <c r="DH293" s="42"/>
      <c r="DI293" s="42"/>
      <c r="DJ293" s="42"/>
      <c r="DK293" s="42"/>
      <c r="DL293" s="42"/>
      <c r="DM293" s="42"/>
      <c r="DN293" s="42"/>
      <c r="DO293" s="42"/>
      <c r="DP293" s="42"/>
      <c r="DQ293" s="42"/>
      <c r="DR293" s="42"/>
      <c r="DS293" s="42"/>
      <c r="DT293" s="42"/>
      <c r="DU293" s="42"/>
      <c r="DV293" s="42"/>
      <c r="DW293" s="42"/>
      <c r="DX293" s="42"/>
      <c r="DY293" s="42"/>
      <c r="DZ293" s="42"/>
      <c r="EA293" s="42"/>
      <c r="EB293" s="42"/>
      <c r="EC293" s="42"/>
      <c r="ED293" s="42"/>
      <c r="EE293" s="42"/>
      <c r="EF293" s="42"/>
      <c r="EG293" s="42"/>
      <c r="EH293" s="42"/>
      <c r="EI293" s="42"/>
      <c r="EJ293" s="42"/>
      <c r="EK293" s="42"/>
      <c r="EL293" s="42"/>
      <c r="EM293" s="42"/>
      <c r="EN293" s="42"/>
      <c r="EO293" s="42"/>
      <c r="EP293" s="42"/>
      <c r="EQ293" s="42"/>
      <c r="ER293" s="42"/>
      <c r="ES293" s="42"/>
      <c r="ET293" s="42"/>
      <c r="EU293" s="42"/>
      <c r="EV293" s="42"/>
      <c r="EW293" s="42"/>
      <c r="EX293" s="42"/>
      <c r="EY293" s="42"/>
      <c r="EZ293" s="42"/>
      <c r="FA293" s="42"/>
      <c r="FB293" s="42"/>
      <c r="FC293" s="42"/>
      <c r="FD293" s="42"/>
      <c r="FE293" s="42"/>
      <c r="FF293" s="42"/>
      <c r="FG293" s="42"/>
      <c r="FH293" s="42"/>
      <c r="FI293" s="42"/>
      <c r="FJ293" s="42"/>
      <c r="FK293" s="42"/>
      <c r="FL293" s="42"/>
      <c r="FM293" s="42"/>
      <c r="FN293" s="42"/>
      <c r="FO293" s="42"/>
      <c r="FP293" s="42"/>
      <c r="FQ293" s="42"/>
      <c r="FR293" s="42"/>
      <c r="FS293" s="42"/>
      <c r="FT293" s="42"/>
      <c r="FU293" s="42"/>
      <c r="FV293" s="42"/>
      <c r="FW293" s="42"/>
      <c r="FX293" s="42"/>
      <c r="FY293" s="42"/>
      <c r="FZ293" s="42"/>
      <c r="GA293" s="42"/>
      <c r="GB293" s="42"/>
      <c r="GC293" s="42"/>
      <c r="GD293" s="42"/>
      <c r="GE293" s="42"/>
      <c r="GF293" s="42"/>
      <c r="GG293" s="42"/>
      <c r="GH293" s="42"/>
      <c r="GI293" s="42"/>
      <c r="GJ293" s="42"/>
      <c r="GK293" s="42"/>
      <c r="GL293" s="42"/>
      <c r="GM293" s="42"/>
      <c r="GN293" s="42"/>
      <c r="GO293" s="42"/>
      <c r="GP293" s="42"/>
      <c r="GQ293" s="42"/>
      <c r="GR293" s="42"/>
      <c r="GS293" s="42"/>
      <c r="GT293" s="42"/>
      <c r="GU293" s="42"/>
      <c r="GV293" s="42"/>
      <c r="GW293" s="42"/>
      <c r="GX293" s="42"/>
      <c r="GY293" s="42"/>
      <c r="GZ293" s="42"/>
      <c r="HA293" s="42"/>
      <c r="HB293" s="42"/>
      <c r="HC293" s="42"/>
      <c r="HD293" s="42"/>
      <c r="HE293" s="42"/>
      <c r="HF293" s="42"/>
      <c r="HG293" s="42"/>
      <c r="HH293" s="42"/>
      <c r="HI293" s="42"/>
      <c r="HJ293" s="42"/>
      <c r="HK293" s="42"/>
      <c r="HL293" s="42"/>
      <c r="HM293" s="42"/>
      <c r="HN293" s="42"/>
      <c r="HO293" s="42"/>
      <c r="HP293" s="42"/>
      <c r="HQ293" s="42"/>
      <c r="HR293" s="42"/>
      <c r="HS293" s="42"/>
      <c r="HT293" s="42"/>
      <c r="HU293" s="42"/>
      <c r="HV293" s="42"/>
      <c r="HW293" s="42"/>
      <c r="HX293" s="42"/>
      <c r="HY293" s="42"/>
      <c r="HZ293" s="42"/>
      <c r="IA293" s="42"/>
      <c r="IB293" s="42"/>
      <c r="IC293" s="42"/>
      <c r="ID293" s="42"/>
      <c r="IE293" s="42"/>
      <c r="IF293" s="42"/>
      <c r="IG293" s="42"/>
      <c r="IH293" s="42"/>
      <c r="II293" s="42"/>
      <c r="IJ293" s="42"/>
      <c r="IK293" s="42"/>
      <c r="IL293" s="42"/>
      <c r="IM293" s="42"/>
      <c r="IN293" s="42"/>
      <c r="IO293" s="42"/>
      <c r="IP293" s="42"/>
      <c r="IQ293" s="42"/>
      <c r="IR293" s="42"/>
      <c r="IS293" s="42"/>
      <c r="IT293" s="42"/>
    </row>
    <row r="294" spans="1:254" ht="18" hidden="1">
      <c r="A294" s="46" t="s">
        <v>116</v>
      </c>
      <c r="B294" s="23">
        <v>597.473844</v>
      </c>
      <c r="C294" s="23">
        <v>4233.6443979999995</v>
      </c>
      <c r="D294" s="23">
        <f t="shared" si="111"/>
        <v>4831.118242</v>
      </c>
      <c r="E294" s="40">
        <v>0</v>
      </c>
      <c r="F294" s="35">
        <v>9769.606335280001</v>
      </c>
      <c r="G294" s="23">
        <f t="shared" si="109"/>
        <v>9769.606335280001</v>
      </c>
      <c r="H294" s="67">
        <f t="shared" si="110"/>
        <v>14600.724577280002</v>
      </c>
      <c r="I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  <c r="DB294" s="42"/>
      <c r="DC294" s="42"/>
      <c r="DD294" s="42"/>
      <c r="DE294" s="42"/>
      <c r="DF294" s="42"/>
      <c r="DG294" s="42"/>
      <c r="DH294" s="42"/>
      <c r="DI294" s="42"/>
      <c r="DJ294" s="42"/>
      <c r="DK294" s="42"/>
      <c r="DL294" s="42"/>
      <c r="DM294" s="42"/>
      <c r="DN294" s="42"/>
      <c r="DO294" s="42"/>
      <c r="DP294" s="42"/>
      <c r="DQ294" s="42"/>
      <c r="DR294" s="42"/>
      <c r="DS294" s="42"/>
      <c r="DT294" s="42"/>
      <c r="DU294" s="42"/>
      <c r="DV294" s="42"/>
      <c r="DW294" s="42"/>
      <c r="DX294" s="42"/>
      <c r="DY294" s="42"/>
      <c r="DZ294" s="42"/>
      <c r="EA294" s="42"/>
      <c r="EB294" s="42"/>
      <c r="EC294" s="42"/>
      <c r="ED294" s="42"/>
      <c r="EE294" s="42"/>
      <c r="EF294" s="42"/>
      <c r="EG294" s="42"/>
      <c r="EH294" s="42"/>
      <c r="EI294" s="42"/>
      <c r="EJ294" s="42"/>
      <c r="EK294" s="42"/>
      <c r="EL294" s="42"/>
      <c r="EM294" s="42"/>
      <c r="EN294" s="42"/>
      <c r="EO294" s="42"/>
      <c r="EP294" s="42"/>
      <c r="EQ294" s="42"/>
      <c r="ER294" s="42"/>
      <c r="ES294" s="42"/>
      <c r="ET294" s="42"/>
      <c r="EU294" s="42"/>
      <c r="EV294" s="42"/>
      <c r="EW294" s="42"/>
      <c r="EX294" s="42"/>
      <c r="EY294" s="42"/>
      <c r="EZ294" s="42"/>
      <c r="FA294" s="42"/>
      <c r="FB294" s="42"/>
      <c r="FC294" s="42"/>
      <c r="FD294" s="42"/>
      <c r="FE294" s="42"/>
      <c r="FF294" s="42"/>
      <c r="FG294" s="42"/>
      <c r="FH294" s="42"/>
      <c r="FI294" s="42"/>
      <c r="FJ294" s="42"/>
      <c r="FK294" s="42"/>
      <c r="FL294" s="42"/>
      <c r="FM294" s="42"/>
      <c r="FN294" s="42"/>
      <c r="FO294" s="42"/>
      <c r="FP294" s="42"/>
      <c r="FQ294" s="42"/>
      <c r="FR294" s="42"/>
      <c r="FS294" s="42"/>
      <c r="FT294" s="42"/>
      <c r="FU294" s="42"/>
      <c r="FV294" s="42"/>
      <c r="FW294" s="42"/>
      <c r="FX294" s="42"/>
      <c r="FY294" s="42"/>
      <c r="FZ294" s="42"/>
      <c r="GA294" s="42"/>
      <c r="GB294" s="42"/>
      <c r="GC294" s="42"/>
      <c r="GD294" s="42"/>
      <c r="GE294" s="42"/>
      <c r="GF294" s="42"/>
      <c r="GG294" s="42"/>
      <c r="GH294" s="42"/>
      <c r="GI294" s="42"/>
      <c r="GJ294" s="42"/>
      <c r="GK294" s="42"/>
      <c r="GL294" s="42"/>
      <c r="GM294" s="42"/>
      <c r="GN294" s="42"/>
      <c r="GO294" s="42"/>
      <c r="GP294" s="42"/>
      <c r="GQ294" s="42"/>
      <c r="GR294" s="42"/>
      <c r="GS294" s="42"/>
      <c r="GT294" s="42"/>
      <c r="GU294" s="42"/>
      <c r="GV294" s="42"/>
      <c r="GW294" s="42"/>
      <c r="GX294" s="42"/>
      <c r="GY294" s="42"/>
      <c r="GZ294" s="42"/>
      <c r="HA294" s="42"/>
      <c r="HB294" s="42"/>
      <c r="HC294" s="42"/>
      <c r="HD294" s="42"/>
      <c r="HE294" s="42"/>
      <c r="HF294" s="42"/>
      <c r="HG294" s="42"/>
      <c r="HH294" s="42"/>
      <c r="HI294" s="42"/>
      <c r="HJ294" s="42"/>
      <c r="HK294" s="42"/>
      <c r="HL294" s="42"/>
      <c r="HM294" s="42"/>
      <c r="HN294" s="42"/>
      <c r="HO294" s="42"/>
      <c r="HP294" s="42"/>
      <c r="HQ294" s="42"/>
      <c r="HR294" s="42"/>
      <c r="HS294" s="42"/>
      <c r="HT294" s="42"/>
      <c r="HU294" s="42"/>
      <c r="HV294" s="42"/>
      <c r="HW294" s="42"/>
      <c r="HX294" s="42"/>
      <c r="HY294" s="42"/>
      <c r="HZ294" s="42"/>
      <c r="IA294" s="42"/>
      <c r="IB294" s="42"/>
      <c r="IC294" s="42"/>
      <c r="ID294" s="42"/>
      <c r="IE294" s="42"/>
      <c r="IF294" s="42"/>
      <c r="IG294" s="42"/>
      <c r="IH294" s="42"/>
      <c r="II294" s="42"/>
      <c r="IJ294" s="42"/>
      <c r="IK294" s="42"/>
      <c r="IL294" s="42"/>
      <c r="IM294" s="42"/>
      <c r="IN294" s="42"/>
      <c r="IO294" s="42"/>
      <c r="IP294" s="42"/>
      <c r="IQ294" s="42"/>
      <c r="IR294" s="42"/>
      <c r="IS294" s="42"/>
      <c r="IT294" s="42"/>
    </row>
    <row r="295" spans="1:254" ht="18" hidden="1">
      <c r="A295" s="46" t="s">
        <v>118</v>
      </c>
      <c r="B295" s="23">
        <v>3565.814194</v>
      </c>
      <c r="C295" s="23">
        <v>2860.01409</v>
      </c>
      <c r="D295" s="23">
        <f t="shared" si="111"/>
        <v>6425.828284</v>
      </c>
      <c r="E295" s="40">
        <v>0</v>
      </c>
      <c r="F295" s="35">
        <v>9909.377755564326</v>
      </c>
      <c r="G295" s="23">
        <f t="shared" si="109"/>
        <v>9909.377755564326</v>
      </c>
      <c r="H295" s="67">
        <f t="shared" si="110"/>
        <v>16335.206039564328</v>
      </c>
      <c r="I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  <c r="DB295" s="42"/>
      <c r="DC295" s="42"/>
      <c r="DD295" s="42"/>
      <c r="DE295" s="42"/>
      <c r="DF295" s="42"/>
      <c r="DG295" s="42"/>
      <c r="DH295" s="42"/>
      <c r="DI295" s="42"/>
      <c r="DJ295" s="42"/>
      <c r="DK295" s="42"/>
      <c r="DL295" s="42"/>
      <c r="DM295" s="42"/>
      <c r="DN295" s="42"/>
      <c r="DO295" s="42"/>
      <c r="DP295" s="42"/>
      <c r="DQ295" s="42"/>
      <c r="DR295" s="42"/>
      <c r="DS295" s="42"/>
      <c r="DT295" s="42"/>
      <c r="DU295" s="42"/>
      <c r="DV295" s="42"/>
      <c r="DW295" s="42"/>
      <c r="DX295" s="42"/>
      <c r="DY295" s="42"/>
      <c r="DZ295" s="42"/>
      <c r="EA295" s="42"/>
      <c r="EB295" s="42"/>
      <c r="EC295" s="42"/>
      <c r="ED295" s="42"/>
      <c r="EE295" s="42"/>
      <c r="EF295" s="42"/>
      <c r="EG295" s="42"/>
      <c r="EH295" s="42"/>
      <c r="EI295" s="42"/>
      <c r="EJ295" s="42"/>
      <c r="EK295" s="42"/>
      <c r="EL295" s="42"/>
      <c r="EM295" s="42"/>
      <c r="EN295" s="42"/>
      <c r="EO295" s="42"/>
      <c r="EP295" s="42"/>
      <c r="EQ295" s="42"/>
      <c r="ER295" s="42"/>
      <c r="ES295" s="42"/>
      <c r="ET295" s="42"/>
      <c r="EU295" s="42"/>
      <c r="EV295" s="42"/>
      <c r="EW295" s="42"/>
      <c r="EX295" s="42"/>
      <c r="EY295" s="42"/>
      <c r="EZ295" s="42"/>
      <c r="FA295" s="42"/>
      <c r="FB295" s="42"/>
      <c r="FC295" s="42"/>
      <c r="FD295" s="42"/>
      <c r="FE295" s="42"/>
      <c r="FF295" s="42"/>
      <c r="FG295" s="42"/>
      <c r="FH295" s="42"/>
      <c r="FI295" s="42"/>
      <c r="FJ295" s="42"/>
      <c r="FK295" s="42"/>
      <c r="FL295" s="42"/>
      <c r="FM295" s="42"/>
      <c r="FN295" s="42"/>
      <c r="FO295" s="42"/>
      <c r="FP295" s="42"/>
      <c r="FQ295" s="42"/>
      <c r="FR295" s="42"/>
      <c r="FS295" s="42"/>
      <c r="FT295" s="42"/>
      <c r="FU295" s="42"/>
      <c r="FV295" s="42"/>
      <c r="FW295" s="42"/>
      <c r="FX295" s="42"/>
      <c r="FY295" s="42"/>
      <c r="FZ295" s="42"/>
      <c r="GA295" s="42"/>
      <c r="GB295" s="42"/>
      <c r="GC295" s="42"/>
      <c r="GD295" s="42"/>
      <c r="GE295" s="42"/>
      <c r="GF295" s="42"/>
      <c r="GG295" s="42"/>
      <c r="GH295" s="42"/>
      <c r="GI295" s="42"/>
      <c r="GJ295" s="42"/>
      <c r="GK295" s="42"/>
      <c r="GL295" s="42"/>
      <c r="GM295" s="42"/>
      <c r="GN295" s="42"/>
      <c r="GO295" s="42"/>
      <c r="GP295" s="42"/>
      <c r="GQ295" s="42"/>
      <c r="GR295" s="42"/>
      <c r="GS295" s="42"/>
      <c r="GT295" s="42"/>
      <c r="GU295" s="42"/>
      <c r="GV295" s="42"/>
      <c r="GW295" s="42"/>
      <c r="GX295" s="42"/>
      <c r="GY295" s="42"/>
      <c r="GZ295" s="42"/>
      <c r="HA295" s="42"/>
      <c r="HB295" s="42"/>
      <c r="HC295" s="42"/>
      <c r="HD295" s="42"/>
      <c r="HE295" s="42"/>
      <c r="HF295" s="42"/>
      <c r="HG295" s="42"/>
      <c r="HH295" s="42"/>
      <c r="HI295" s="42"/>
      <c r="HJ295" s="42"/>
      <c r="HK295" s="42"/>
      <c r="HL295" s="42"/>
      <c r="HM295" s="42"/>
      <c r="HN295" s="42"/>
      <c r="HO295" s="42"/>
      <c r="HP295" s="42"/>
      <c r="HQ295" s="42"/>
      <c r="HR295" s="42"/>
      <c r="HS295" s="42"/>
      <c r="HT295" s="42"/>
      <c r="HU295" s="42"/>
      <c r="HV295" s="42"/>
      <c r="HW295" s="42"/>
      <c r="HX295" s="42"/>
      <c r="HY295" s="42"/>
      <c r="HZ295" s="42"/>
      <c r="IA295" s="42"/>
      <c r="IB295" s="42"/>
      <c r="IC295" s="42"/>
      <c r="ID295" s="42"/>
      <c r="IE295" s="42"/>
      <c r="IF295" s="42"/>
      <c r="IG295" s="42"/>
      <c r="IH295" s="42"/>
      <c r="II295" s="42"/>
      <c r="IJ295" s="42"/>
      <c r="IK295" s="42"/>
      <c r="IL295" s="42"/>
      <c r="IM295" s="42"/>
      <c r="IN295" s="42"/>
      <c r="IO295" s="42"/>
      <c r="IP295" s="42"/>
      <c r="IQ295" s="42"/>
      <c r="IR295" s="42"/>
      <c r="IS295" s="42"/>
      <c r="IT295" s="42"/>
    </row>
    <row r="296" spans="1:254" ht="18" hidden="1">
      <c r="A296" s="46" t="s">
        <v>119</v>
      </c>
      <c r="B296" s="23">
        <v>25.5</v>
      </c>
      <c r="C296" s="23">
        <v>2984.43301</v>
      </c>
      <c r="D296" s="23">
        <f t="shared" si="111"/>
        <v>3009.93301</v>
      </c>
      <c r="E296" s="40">
        <v>0</v>
      </c>
      <c r="F296" s="35">
        <v>22169.00346314578</v>
      </c>
      <c r="G296" s="23">
        <f t="shared" si="109"/>
        <v>22169.00346314578</v>
      </c>
      <c r="H296" s="67">
        <f t="shared" si="110"/>
        <v>25178.93647314578</v>
      </c>
      <c r="I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  <c r="DB296" s="42"/>
      <c r="DC296" s="42"/>
      <c r="DD296" s="42"/>
      <c r="DE296" s="42"/>
      <c r="DF296" s="42"/>
      <c r="DG296" s="42"/>
      <c r="DH296" s="42"/>
      <c r="DI296" s="42"/>
      <c r="DJ296" s="42"/>
      <c r="DK296" s="42"/>
      <c r="DL296" s="42"/>
      <c r="DM296" s="42"/>
      <c r="DN296" s="42"/>
      <c r="DO296" s="42"/>
      <c r="DP296" s="42"/>
      <c r="DQ296" s="42"/>
      <c r="DR296" s="42"/>
      <c r="DS296" s="42"/>
      <c r="DT296" s="42"/>
      <c r="DU296" s="42"/>
      <c r="DV296" s="42"/>
      <c r="DW296" s="42"/>
      <c r="DX296" s="42"/>
      <c r="DY296" s="42"/>
      <c r="DZ296" s="42"/>
      <c r="EA296" s="42"/>
      <c r="EB296" s="42"/>
      <c r="EC296" s="42"/>
      <c r="ED296" s="42"/>
      <c r="EE296" s="42"/>
      <c r="EF296" s="42"/>
      <c r="EG296" s="42"/>
      <c r="EH296" s="42"/>
      <c r="EI296" s="42"/>
      <c r="EJ296" s="42"/>
      <c r="EK296" s="42"/>
      <c r="EL296" s="42"/>
      <c r="EM296" s="42"/>
      <c r="EN296" s="42"/>
      <c r="EO296" s="42"/>
      <c r="EP296" s="42"/>
      <c r="EQ296" s="42"/>
      <c r="ER296" s="42"/>
      <c r="ES296" s="42"/>
      <c r="ET296" s="42"/>
      <c r="EU296" s="42"/>
      <c r="EV296" s="42"/>
      <c r="EW296" s="42"/>
      <c r="EX296" s="42"/>
      <c r="EY296" s="42"/>
      <c r="EZ296" s="42"/>
      <c r="FA296" s="42"/>
      <c r="FB296" s="42"/>
      <c r="FC296" s="42"/>
      <c r="FD296" s="42"/>
      <c r="FE296" s="42"/>
      <c r="FF296" s="42"/>
      <c r="FG296" s="42"/>
      <c r="FH296" s="42"/>
      <c r="FI296" s="42"/>
      <c r="FJ296" s="42"/>
      <c r="FK296" s="42"/>
      <c r="FL296" s="42"/>
      <c r="FM296" s="42"/>
      <c r="FN296" s="42"/>
      <c r="FO296" s="42"/>
      <c r="FP296" s="42"/>
      <c r="FQ296" s="42"/>
      <c r="FR296" s="42"/>
      <c r="FS296" s="42"/>
      <c r="FT296" s="42"/>
      <c r="FU296" s="42"/>
      <c r="FV296" s="42"/>
      <c r="FW296" s="42"/>
      <c r="FX296" s="42"/>
      <c r="FY296" s="42"/>
      <c r="FZ296" s="42"/>
      <c r="GA296" s="42"/>
      <c r="GB296" s="42"/>
      <c r="GC296" s="42"/>
      <c r="GD296" s="42"/>
      <c r="GE296" s="42"/>
      <c r="GF296" s="42"/>
      <c r="GG296" s="42"/>
      <c r="GH296" s="42"/>
      <c r="GI296" s="42"/>
      <c r="GJ296" s="42"/>
      <c r="GK296" s="42"/>
      <c r="GL296" s="42"/>
      <c r="GM296" s="42"/>
      <c r="GN296" s="42"/>
      <c r="GO296" s="42"/>
      <c r="GP296" s="42"/>
      <c r="GQ296" s="42"/>
      <c r="GR296" s="42"/>
      <c r="GS296" s="42"/>
      <c r="GT296" s="42"/>
      <c r="GU296" s="42"/>
      <c r="GV296" s="42"/>
      <c r="GW296" s="42"/>
      <c r="GX296" s="42"/>
      <c r="GY296" s="42"/>
      <c r="GZ296" s="42"/>
      <c r="HA296" s="42"/>
      <c r="HB296" s="42"/>
      <c r="HC296" s="42"/>
      <c r="HD296" s="42"/>
      <c r="HE296" s="42"/>
      <c r="HF296" s="42"/>
      <c r="HG296" s="42"/>
      <c r="HH296" s="42"/>
      <c r="HI296" s="42"/>
      <c r="HJ296" s="42"/>
      <c r="HK296" s="42"/>
      <c r="HL296" s="42"/>
      <c r="HM296" s="42"/>
      <c r="HN296" s="42"/>
      <c r="HO296" s="42"/>
      <c r="HP296" s="42"/>
      <c r="HQ296" s="42"/>
      <c r="HR296" s="42"/>
      <c r="HS296" s="42"/>
      <c r="HT296" s="42"/>
      <c r="HU296" s="42"/>
      <c r="HV296" s="42"/>
      <c r="HW296" s="42"/>
      <c r="HX296" s="42"/>
      <c r="HY296" s="42"/>
      <c r="HZ296" s="42"/>
      <c r="IA296" s="42"/>
      <c r="IB296" s="42"/>
      <c r="IC296" s="42"/>
      <c r="ID296" s="42"/>
      <c r="IE296" s="42"/>
      <c r="IF296" s="42"/>
      <c r="IG296" s="42"/>
      <c r="IH296" s="42"/>
      <c r="II296" s="42"/>
      <c r="IJ296" s="42"/>
      <c r="IK296" s="42"/>
      <c r="IL296" s="42"/>
      <c r="IM296" s="42"/>
      <c r="IN296" s="42"/>
      <c r="IO296" s="42"/>
      <c r="IP296" s="42"/>
      <c r="IQ296" s="42"/>
      <c r="IR296" s="42"/>
      <c r="IS296" s="42"/>
      <c r="IT296" s="42"/>
    </row>
    <row r="297" spans="1:254" ht="18" hidden="1">
      <c r="A297" s="46" t="s">
        <v>120</v>
      </c>
      <c r="B297" s="23">
        <v>2845.334478</v>
      </c>
      <c r="C297" s="23">
        <v>4509.61772</v>
      </c>
      <c r="D297" s="23">
        <f t="shared" si="111"/>
        <v>7354.952198000001</v>
      </c>
      <c r="E297" s="40">
        <v>0</v>
      </c>
      <c r="F297" s="35">
        <v>11005.539006144969</v>
      </c>
      <c r="G297" s="23">
        <f aca="true" t="shared" si="112" ref="G297:G302">+E297+F297</f>
        <v>11005.539006144969</v>
      </c>
      <c r="H297" s="67">
        <f aca="true" t="shared" si="113" ref="H297:H302">+D297+G297</f>
        <v>18360.49120414497</v>
      </c>
      <c r="I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  <c r="DB297" s="42"/>
      <c r="DC297" s="42"/>
      <c r="DD297" s="42"/>
      <c r="DE297" s="42"/>
      <c r="DF297" s="42"/>
      <c r="DG297" s="42"/>
      <c r="DH297" s="42"/>
      <c r="DI297" s="42"/>
      <c r="DJ297" s="42"/>
      <c r="DK297" s="42"/>
      <c r="DL297" s="42"/>
      <c r="DM297" s="42"/>
      <c r="DN297" s="42"/>
      <c r="DO297" s="42"/>
      <c r="DP297" s="42"/>
      <c r="DQ297" s="42"/>
      <c r="DR297" s="42"/>
      <c r="DS297" s="42"/>
      <c r="DT297" s="42"/>
      <c r="DU297" s="42"/>
      <c r="DV297" s="42"/>
      <c r="DW297" s="42"/>
      <c r="DX297" s="42"/>
      <c r="DY297" s="42"/>
      <c r="DZ297" s="42"/>
      <c r="EA297" s="42"/>
      <c r="EB297" s="42"/>
      <c r="EC297" s="42"/>
      <c r="ED297" s="42"/>
      <c r="EE297" s="42"/>
      <c r="EF297" s="42"/>
      <c r="EG297" s="42"/>
      <c r="EH297" s="42"/>
      <c r="EI297" s="42"/>
      <c r="EJ297" s="42"/>
      <c r="EK297" s="42"/>
      <c r="EL297" s="42"/>
      <c r="EM297" s="42"/>
      <c r="EN297" s="42"/>
      <c r="EO297" s="42"/>
      <c r="EP297" s="42"/>
      <c r="EQ297" s="42"/>
      <c r="ER297" s="42"/>
      <c r="ES297" s="42"/>
      <c r="ET297" s="42"/>
      <c r="EU297" s="42"/>
      <c r="EV297" s="42"/>
      <c r="EW297" s="42"/>
      <c r="EX297" s="42"/>
      <c r="EY297" s="42"/>
      <c r="EZ297" s="42"/>
      <c r="FA297" s="42"/>
      <c r="FB297" s="42"/>
      <c r="FC297" s="42"/>
      <c r="FD297" s="42"/>
      <c r="FE297" s="42"/>
      <c r="FF297" s="42"/>
      <c r="FG297" s="42"/>
      <c r="FH297" s="42"/>
      <c r="FI297" s="42"/>
      <c r="FJ297" s="42"/>
      <c r="FK297" s="42"/>
      <c r="FL297" s="42"/>
      <c r="FM297" s="42"/>
      <c r="FN297" s="42"/>
      <c r="FO297" s="42"/>
      <c r="FP297" s="42"/>
      <c r="FQ297" s="42"/>
      <c r="FR297" s="42"/>
      <c r="FS297" s="42"/>
      <c r="FT297" s="42"/>
      <c r="FU297" s="42"/>
      <c r="FV297" s="42"/>
      <c r="FW297" s="42"/>
      <c r="FX297" s="42"/>
      <c r="FY297" s="42"/>
      <c r="FZ297" s="42"/>
      <c r="GA297" s="42"/>
      <c r="GB297" s="42"/>
      <c r="GC297" s="42"/>
      <c r="GD297" s="42"/>
      <c r="GE297" s="42"/>
      <c r="GF297" s="42"/>
      <c r="GG297" s="42"/>
      <c r="GH297" s="42"/>
      <c r="GI297" s="42"/>
      <c r="GJ297" s="42"/>
      <c r="GK297" s="42"/>
      <c r="GL297" s="42"/>
      <c r="GM297" s="42"/>
      <c r="GN297" s="42"/>
      <c r="GO297" s="42"/>
      <c r="GP297" s="42"/>
      <c r="GQ297" s="42"/>
      <c r="GR297" s="42"/>
      <c r="GS297" s="42"/>
      <c r="GT297" s="42"/>
      <c r="GU297" s="42"/>
      <c r="GV297" s="42"/>
      <c r="GW297" s="42"/>
      <c r="GX297" s="42"/>
      <c r="GY297" s="42"/>
      <c r="GZ297" s="42"/>
      <c r="HA297" s="42"/>
      <c r="HB297" s="42"/>
      <c r="HC297" s="42"/>
      <c r="HD297" s="42"/>
      <c r="HE297" s="42"/>
      <c r="HF297" s="42"/>
      <c r="HG297" s="42"/>
      <c r="HH297" s="42"/>
      <c r="HI297" s="42"/>
      <c r="HJ297" s="42"/>
      <c r="HK297" s="42"/>
      <c r="HL297" s="42"/>
      <c r="HM297" s="42"/>
      <c r="HN297" s="42"/>
      <c r="HO297" s="42"/>
      <c r="HP297" s="42"/>
      <c r="HQ297" s="42"/>
      <c r="HR297" s="42"/>
      <c r="HS297" s="42"/>
      <c r="HT297" s="42"/>
      <c r="HU297" s="42"/>
      <c r="HV297" s="42"/>
      <c r="HW297" s="42"/>
      <c r="HX297" s="42"/>
      <c r="HY297" s="42"/>
      <c r="HZ297" s="42"/>
      <c r="IA297" s="42"/>
      <c r="IB297" s="42"/>
      <c r="IC297" s="42"/>
      <c r="ID297" s="42"/>
      <c r="IE297" s="42"/>
      <c r="IF297" s="42"/>
      <c r="IG297" s="42"/>
      <c r="IH297" s="42"/>
      <c r="II297" s="42"/>
      <c r="IJ297" s="42"/>
      <c r="IK297" s="42"/>
      <c r="IL297" s="42"/>
      <c r="IM297" s="42"/>
      <c r="IN297" s="42"/>
      <c r="IO297" s="42"/>
      <c r="IP297" s="42"/>
      <c r="IQ297" s="42"/>
      <c r="IR297" s="42"/>
      <c r="IS297" s="42"/>
      <c r="IT297" s="42"/>
    </row>
    <row r="298" spans="1:254" ht="18" hidden="1">
      <c r="A298" s="46" t="s">
        <v>121</v>
      </c>
      <c r="B298" s="23">
        <v>10.65</v>
      </c>
      <c r="C298" s="23">
        <v>4655.597642000001</v>
      </c>
      <c r="D298" s="23">
        <f t="shared" si="111"/>
        <v>4666.247642</v>
      </c>
      <c r="E298" s="40">
        <v>0</v>
      </c>
      <c r="F298" s="35">
        <v>9379.196834469138</v>
      </c>
      <c r="G298" s="23">
        <f t="shared" si="112"/>
        <v>9379.196834469138</v>
      </c>
      <c r="H298" s="67">
        <f t="shared" si="113"/>
        <v>14045.444476469138</v>
      </c>
      <c r="I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  <c r="DB298" s="42"/>
      <c r="DC298" s="42"/>
      <c r="DD298" s="42"/>
      <c r="DE298" s="42"/>
      <c r="DF298" s="42"/>
      <c r="DG298" s="42"/>
      <c r="DH298" s="42"/>
      <c r="DI298" s="42"/>
      <c r="DJ298" s="42"/>
      <c r="DK298" s="42"/>
      <c r="DL298" s="42"/>
      <c r="DM298" s="42"/>
      <c r="DN298" s="42"/>
      <c r="DO298" s="42"/>
      <c r="DP298" s="42"/>
      <c r="DQ298" s="42"/>
      <c r="DR298" s="42"/>
      <c r="DS298" s="42"/>
      <c r="DT298" s="42"/>
      <c r="DU298" s="42"/>
      <c r="DV298" s="42"/>
      <c r="DW298" s="42"/>
      <c r="DX298" s="42"/>
      <c r="DY298" s="42"/>
      <c r="DZ298" s="42"/>
      <c r="EA298" s="42"/>
      <c r="EB298" s="42"/>
      <c r="EC298" s="42"/>
      <c r="ED298" s="42"/>
      <c r="EE298" s="42"/>
      <c r="EF298" s="42"/>
      <c r="EG298" s="42"/>
      <c r="EH298" s="42"/>
      <c r="EI298" s="42"/>
      <c r="EJ298" s="42"/>
      <c r="EK298" s="42"/>
      <c r="EL298" s="42"/>
      <c r="EM298" s="42"/>
      <c r="EN298" s="42"/>
      <c r="EO298" s="42"/>
      <c r="EP298" s="42"/>
      <c r="EQ298" s="42"/>
      <c r="ER298" s="42"/>
      <c r="ES298" s="42"/>
      <c r="ET298" s="42"/>
      <c r="EU298" s="42"/>
      <c r="EV298" s="42"/>
      <c r="EW298" s="42"/>
      <c r="EX298" s="42"/>
      <c r="EY298" s="42"/>
      <c r="EZ298" s="42"/>
      <c r="FA298" s="42"/>
      <c r="FB298" s="42"/>
      <c r="FC298" s="42"/>
      <c r="FD298" s="42"/>
      <c r="FE298" s="42"/>
      <c r="FF298" s="42"/>
      <c r="FG298" s="42"/>
      <c r="FH298" s="42"/>
      <c r="FI298" s="42"/>
      <c r="FJ298" s="42"/>
      <c r="FK298" s="42"/>
      <c r="FL298" s="42"/>
      <c r="FM298" s="42"/>
      <c r="FN298" s="42"/>
      <c r="FO298" s="42"/>
      <c r="FP298" s="42"/>
      <c r="FQ298" s="42"/>
      <c r="FR298" s="42"/>
      <c r="FS298" s="42"/>
      <c r="FT298" s="42"/>
      <c r="FU298" s="42"/>
      <c r="FV298" s="42"/>
      <c r="FW298" s="42"/>
      <c r="FX298" s="42"/>
      <c r="FY298" s="42"/>
      <c r="FZ298" s="42"/>
      <c r="GA298" s="42"/>
      <c r="GB298" s="42"/>
      <c r="GC298" s="42"/>
      <c r="GD298" s="42"/>
      <c r="GE298" s="42"/>
      <c r="GF298" s="42"/>
      <c r="GG298" s="42"/>
      <c r="GH298" s="42"/>
      <c r="GI298" s="42"/>
      <c r="GJ298" s="42"/>
      <c r="GK298" s="42"/>
      <c r="GL298" s="42"/>
      <c r="GM298" s="42"/>
      <c r="GN298" s="42"/>
      <c r="GO298" s="42"/>
      <c r="GP298" s="42"/>
      <c r="GQ298" s="42"/>
      <c r="GR298" s="42"/>
      <c r="GS298" s="42"/>
      <c r="GT298" s="42"/>
      <c r="GU298" s="42"/>
      <c r="GV298" s="42"/>
      <c r="GW298" s="42"/>
      <c r="GX298" s="42"/>
      <c r="GY298" s="42"/>
      <c r="GZ298" s="42"/>
      <c r="HA298" s="42"/>
      <c r="HB298" s="42"/>
      <c r="HC298" s="42"/>
      <c r="HD298" s="42"/>
      <c r="HE298" s="42"/>
      <c r="HF298" s="42"/>
      <c r="HG298" s="42"/>
      <c r="HH298" s="42"/>
      <c r="HI298" s="42"/>
      <c r="HJ298" s="42"/>
      <c r="HK298" s="42"/>
      <c r="HL298" s="42"/>
      <c r="HM298" s="42"/>
      <c r="HN298" s="42"/>
      <c r="HO298" s="42"/>
      <c r="HP298" s="42"/>
      <c r="HQ298" s="42"/>
      <c r="HR298" s="42"/>
      <c r="HS298" s="42"/>
      <c r="HT298" s="42"/>
      <c r="HU298" s="42"/>
      <c r="HV298" s="42"/>
      <c r="HW298" s="42"/>
      <c r="HX298" s="42"/>
      <c r="HY298" s="42"/>
      <c r="HZ298" s="42"/>
      <c r="IA298" s="42"/>
      <c r="IB298" s="42"/>
      <c r="IC298" s="42"/>
      <c r="ID298" s="42"/>
      <c r="IE298" s="42"/>
      <c r="IF298" s="42"/>
      <c r="IG298" s="42"/>
      <c r="IH298" s="42"/>
      <c r="II298" s="42"/>
      <c r="IJ298" s="42"/>
      <c r="IK298" s="42"/>
      <c r="IL298" s="42"/>
      <c r="IM298" s="42"/>
      <c r="IN298" s="42"/>
      <c r="IO298" s="42"/>
      <c r="IP298" s="42"/>
      <c r="IQ298" s="42"/>
      <c r="IR298" s="42"/>
      <c r="IS298" s="42"/>
      <c r="IT298" s="42"/>
    </row>
    <row r="299" spans="1:254" ht="18" hidden="1">
      <c r="A299" s="46" t="s">
        <v>122</v>
      </c>
      <c r="B299" s="23">
        <v>124.32675</v>
      </c>
      <c r="C299" s="23">
        <v>3554.777233</v>
      </c>
      <c r="D299" s="23">
        <f t="shared" si="111"/>
        <v>3679.103983</v>
      </c>
      <c r="E299" s="45">
        <v>0</v>
      </c>
      <c r="F299" s="35">
        <v>8503.160799227499</v>
      </c>
      <c r="G299" s="23">
        <f t="shared" si="112"/>
        <v>8503.160799227499</v>
      </c>
      <c r="H299" s="67">
        <f t="shared" si="113"/>
        <v>12182.2647822275</v>
      </c>
      <c r="I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  <c r="DB299" s="42"/>
      <c r="DC299" s="42"/>
      <c r="DD299" s="42"/>
      <c r="DE299" s="42"/>
      <c r="DF299" s="42"/>
      <c r="DG299" s="42"/>
      <c r="DH299" s="42"/>
      <c r="DI299" s="42"/>
      <c r="DJ299" s="42"/>
      <c r="DK299" s="42"/>
      <c r="DL299" s="42"/>
      <c r="DM299" s="42"/>
      <c r="DN299" s="42"/>
      <c r="DO299" s="42"/>
      <c r="DP299" s="42"/>
      <c r="DQ299" s="42"/>
      <c r="DR299" s="42"/>
      <c r="DS299" s="42"/>
      <c r="DT299" s="42"/>
      <c r="DU299" s="42"/>
      <c r="DV299" s="42"/>
      <c r="DW299" s="42"/>
      <c r="DX299" s="42"/>
      <c r="DY299" s="42"/>
      <c r="DZ299" s="42"/>
      <c r="EA299" s="42"/>
      <c r="EB299" s="42"/>
      <c r="EC299" s="42"/>
      <c r="ED299" s="42"/>
      <c r="EE299" s="42"/>
      <c r="EF299" s="42"/>
      <c r="EG299" s="42"/>
      <c r="EH299" s="42"/>
      <c r="EI299" s="42"/>
      <c r="EJ299" s="42"/>
      <c r="EK299" s="42"/>
      <c r="EL299" s="42"/>
      <c r="EM299" s="42"/>
      <c r="EN299" s="42"/>
      <c r="EO299" s="42"/>
      <c r="EP299" s="42"/>
      <c r="EQ299" s="42"/>
      <c r="ER299" s="42"/>
      <c r="ES299" s="42"/>
      <c r="ET299" s="42"/>
      <c r="EU299" s="42"/>
      <c r="EV299" s="42"/>
      <c r="EW299" s="42"/>
      <c r="EX299" s="42"/>
      <c r="EY299" s="42"/>
      <c r="EZ299" s="42"/>
      <c r="FA299" s="42"/>
      <c r="FB299" s="42"/>
      <c r="FC299" s="42"/>
      <c r="FD299" s="42"/>
      <c r="FE299" s="42"/>
      <c r="FF299" s="42"/>
      <c r="FG299" s="42"/>
      <c r="FH299" s="42"/>
      <c r="FI299" s="42"/>
      <c r="FJ299" s="42"/>
      <c r="FK299" s="42"/>
      <c r="FL299" s="42"/>
      <c r="FM299" s="42"/>
      <c r="FN299" s="42"/>
      <c r="FO299" s="42"/>
      <c r="FP299" s="42"/>
      <c r="FQ299" s="42"/>
      <c r="FR299" s="42"/>
      <c r="FS299" s="42"/>
      <c r="FT299" s="42"/>
      <c r="FU299" s="42"/>
      <c r="FV299" s="42"/>
      <c r="FW299" s="42"/>
      <c r="FX299" s="42"/>
      <c r="FY299" s="42"/>
      <c r="FZ299" s="42"/>
      <c r="GA299" s="42"/>
      <c r="GB299" s="42"/>
      <c r="GC299" s="42"/>
      <c r="GD299" s="42"/>
      <c r="GE299" s="42"/>
      <c r="GF299" s="42"/>
      <c r="GG299" s="42"/>
      <c r="GH299" s="42"/>
      <c r="GI299" s="42"/>
      <c r="GJ299" s="42"/>
      <c r="GK299" s="42"/>
      <c r="GL299" s="42"/>
      <c r="GM299" s="42"/>
      <c r="GN299" s="42"/>
      <c r="GO299" s="42"/>
      <c r="GP299" s="42"/>
      <c r="GQ299" s="42"/>
      <c r="GR299" s="42"/>
      <c r="GS299" s="42"/>
      <c r="GT299" s="42"/>
      <c r="GU299" s="42"/>
      <c r="GV299" s="42"/>
      <c r="GW299" s="42"/>
      <c r="GX299" s="42"/>
      <c r="GY299" s="42"/>
      <c r="GZ299" s="42"/>
      <c r="HA299" s="42"/>
      <c r="HB299" s="42"/>
      <c r="HC299" s="42"/>
      <c r="HD299" s="42"/>
      <c r="HE299" s="42"/>
      <c r="HF299" s="42"/>
      <c r="HG299" s="42"/>
      <c r="HH299" s="42"/>
      <c r="HI299" s="42"/>
      <c r="HJ299" s="42"/>
      <c r="HK299" s="42"/>
      <c r="HL299" s="42"/>
      <c r="HM299" s="42"/>
      <c r="HN299" s="42"/>
      <c r="HO299" s="42"/>
      <c r="HP299" s="42"/>
      <c r="HQ299" s="42"/>
      <c r="HR299" s="42"/>
      <c r="HS299" s="42"/>
      <c r="HT299" s="42"/>
      <c r="HU299" s="42"/>
      <c r="HV299" s="42"/>
      <c r="HW299" s="42"/>
      <c r="HX299" s="42"/>
      <c r="HY299" s="42"/>
      <c r="HZ299" s="42"/>
      <c r="IA299" s="42"/>
      <c r="IB299" s="42"/>
      <c r="IC299" s="42"/>
      <c r="ID299" s="42"/>
      <c r="IE299" s="42"/>
      <c r="IF299" s="42"/>
      <c r="IG299" s="42"/>
      <c r="IH299" s="42"/>
      <c r="II299" s="42"/>
      <c r="IJ299" s="42"/>
      <c r="IK299" s="42"/>
      <c r="IL299" s="42"/>
      <c r="IM299" s="42"/>
      <c r="IN299" s="42"/>
      <c r="IO299" s="42"/>
      <c r="IP299" s="42"/>
      <c r="IQ299" s="42"/>
      <c r="IR299" s="42"/>
      <c r="IS299" s="42"/>
      <c r="IT299" s="42"/>
    </row>
    <row r="300" spans="1:254" ht="18" hidden="1">
      <c r="A300" s="46" t="s">
        <v>123</v>
      </c>
      <c r="B300" s="40">
        <v>0</v>
      </c>
      <c r="C300" s="16">
        <v>3964.533298</v>
      </c>
      <c r="D300" s="23">
        <f t="shared" si="111"/>
        <v>3964.533298</v>
      </c>
      <c r="E300" s="45">
        <v>0</v>
      </c>
      <c r="F300" s="35">
        <v>16279.214773025698</v>
      </c>
      <c r="G300" s="23">
        <f t="shared" si="112"/>
        <v>16279.214773025698</v>
      </c>
      <c r="H300" s="67">
        <f t="shared" si="113"/>
        <v>20243.748071025697</v>
      </c>
      <c r="I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  <c r="DB300" s="42"/>
      <c r="DC300" s="42"/>
      <c r="DD300" s="42"/>
      <c r="DE300" s="42"/>
      <c r="DF300" s="42"/>
      <c r="DG300" s="42"/>
      <c r="DH300" s="42"/>
      <c r="DI300" s="42"/>
      <c r="DJ300" s="42"/>
      <c r="DK300" s="42"/>
      <c r="DL300" s="42"/>
      <c r="DM300" s="42"/>
      <c r="DN300" s="42"/>
      <c r="DO300" s="42"/>
      <c r="DP300" s="42"/>
      <c r="DQ300" s="42"/>
      <c r="DR300" s="42"/>
      <c r="DS300" s="42"/>
      <c r="DT300" s="42"/>
      <c r="DU300" s="42"/>
      <c r="DV300" s="42"/>
      <c r="DW300" s="42"/>
      <c r="DX300" s="42"/>
      <c r="DY300" s="42"/>
      <c r="DZ300" s="42"/>
      <c r="EA300" s="42"/>
      <c r="EB300" s="42"/>
      <c r="EC300" s="42"/>
      <c r="ED300" s="42"/>
      <c r="EE300" s="42"/>
      <c r="EF300" s="42"/>
      <c r="EG300" s="42"/>
      <c r="EH300" s="42"/>
      <c r="EI300" s="42"/>
      <c r="EJ300" s="42"/>
      <c r="EK300" s="42"/>
      <c r="EL300" s="42"/>
      <c r="EM300" s="42"/>
      <c r="EN300" s="42"/>
      <c r="EO300" s="42"/>
      <c r="EP300" s="42"/>
      <c r="EQ300" s="42"/>
      <c r="ER300" s="42"/>
      <c r="ES300" s="42"/>
      <c r="ET300" s="42"/>
      <c r="EU300" s="42"/>
      <c r="EV300" s="42"/>
      <c r="EW300" s="42"/>
      <c r="EX300" s="42"/>
      <c r="EY300" s="42"/>
      <c r="EZ300" s="42"/>
      <c r="FA300" s="42"/>
      <c r="FB300" s="42"/>
      <c r="FC300" s="42"/>
      <c r="FD300" s="42"/>
      <c r="FE300" s="42"/>
      <c r="FF300" s="42"/>
      <c r="FG300" s="42"/>
      <c r="FH300" s="42"/>
      <c r="FI300" s="42"/>
      <c r="FJ300" s="42"/>
      <c r="FK300" s="42"/>
      <c r="FL300" s="42"/>
      <c r="FM300" s="42"/>
      <c r="FN300" s="42"/>
      <c r="FO300" s="42"/>
      <c r="FP300" s="42"/>
      <c r="FQ300" s="42"/>
      <c r="FR300" s="42"/>
      <c r="FS300" s="42"/>
      <c r="FT300" s="42"/>
      <c r="FU300" s="42"/>
      <c r="FV300" s="42"/>
      <c r="FW300" s="42"/>
      <c r="FX300" s="42"/>
      <c r="FY300" s="42"/>
      <c r="FZ300" s="42"/>
      <c r="GA300" s="42"/>
      <c r="GB300" s="42"/>
      <c r="GC300" s="42"/>
      <c r="GD300" s="42"/>
      <c r="GE300" s="42"/>
      <c r="GF300" s="42"/>
      <c r="GG300" s="42"/>
      <c r="GH300" s="42"/>
      <c r="GI300" s="42"/>
      <c r="GJ300" s="42"/>
      <c r="GK300" s="42"/>
      <c r="GL300" s="42"/>
      <c r="GM300" s="42"/>
      <c r="GN300" s="42"/>
      <c r="GO300" s="42"/>
      <c r="GP300" s="42"/>
      <c r="GQ300" s="42"/>
      <c r="GR300" s="42"/>
      <c r="GS300" s="42"/>
      <c r="GT300" s="42"/>
      <c r="GU300" s="42"/>
      <c r="GV300" s="42"/>
      <c r="GW300" s="42"/>
      <c r="GX300" s="42"/>
      <c r="GY300" s="42"/>
      <c r="GZ300" s="42"/>
      <c r="HA300" s="42"/>
      <c r="HB300" s="42"/>
      <c r="HC300" s="42"/>
      <c r="HD300" s="42"/>
      <c r="HE300" s="42"/>
      <c r="HF300" s="42"/>
      <c r="HG300" s="42"/>
      <c r="HH300" s="42"/>
      <c r="HI300" s="42"/>
      <c r="HJ300" s="42"/>
      <c r="HK300" s="42"/>
      <c r="HL300" s="42"/>
      <c r="HM300" s="42"/>
      <c r="HN300" s="42"/>
      <c r="HO300" s="42"/>
      <c r="HP300" s="42"/>
      <c r="HQ300" s="42"/>
      <c r="HR300" s="42"/>
      <c r="HS300" s="42"/>
      <c r="HT300" s="42"/>
      <c r="HU300" s="42"/>
      <c r="HV300" s="42"/>
      <c r="HW300" s="42"/>
      <c r="HX300" s="42"/>
      <c r="HY300" s="42"/>
      <c r="HZ300" s="42"/>
      <c r="IA300" s="42"/>
      <c r="IB300" s="42"/>
      <c r="IC300" s="42"/>
      <c r="ID300" s="42"/>
      <c r="IE300" s="42"/>
      <c r="IF300" s="42"/>
      <c r="IG300" s="42"/>
      <c r="IH300" s="42"/>
      <c r="II300" s="42"/>
      <c r="IJ300" s="42"/>
      <c r="IK300" s="42"/>
      <c r="IL300" s="42"/>
      <c r="IM300" s="42"/>
      <c r="IN300" s="42"/>
      <c r="IO300" s="42"/>
      <c r="IP300" s="42"/>
      <c r="IQ300" s="42"/>
      <c r="IR300" s="42"/>
      <c r="IS300" s="42"/>
      <c r="IT300" s="42"/>
    </row>
    <row r="301" spans="1:254" ht="18" hidden="1">
      <c r="A301" s="46" t="s">
        <v>124</v>
      </c>
      <c r="B301" s="23">
        <v>3118.756781</v>
      </c>
      <c r="C301" s="23">
        <v>3410.7869419999997</v>
      </c>
      <c r="D301" s="23">
        <f t="shared" si="111"/>
        <v>6529.543723</v>
      </c>
      <c r="E301" s="45">
        <v>0</v>
      </c>
      <c r="F301" s="35">
        <v>8264.823527115654</v>
      </c>
      <c r="G301" s="23">
        <f t="shared" si="112"/>
        <v>8264.823527115654</v>
      </c>
      <c r="H301" s="67">
        <f t="shared" si="113"/>
        <v>14794.367250115654</v>
      </c>
      <c r="I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  <c r="DB301" s="42"/>
      <c r="DC301" s="42"/>
      <c r="DD301" s="42"/>
      <c r="DE301" s="42"/>
      <c r="DF301" s="42"/>
      <c r="DG301" s="42"/>
      <c r="DH301" s="42"/>
      <c r="DI301" s="42"/>
      <c r="DJ301" s="42"/>
      <c r="DK301" s="42"/>
      <c r="DL301" s="42"/>
      <c r="DM301" s="42"/>
      <c r="DN301" s="42"/>
      <c r="DO301" s="42"/>
      <c r="DP301" s="42"/>
      <c r="DQ301" s="42"/>
      <c r="DR301" s="42"/>
      <c r="DS301" s="42"/>
      <c r="DT301" s="42"/>
      <c r="DU301" s="42"/>
      <c r="DV301" s="42"/>
      <c r="DW301" s="42"/>
      <c r="DX301" s="42"/>
      <c r="DY301" s="42"/>
      <c r="DZ301" s="42"/>
      <c r="EA301" s="42"/>
      <c r="EB301" s="42"/>
      <c r="EC301" s="42"/>
      <c r="ED301" s="42"/>
      <c r="EE301" s="42"/>
      <c r="EF301" s="42"/>
      <c r="EG301" s="42"/>
      <c r="EH301" s="42"/>
      <c r="EI301" s="42"/>
      <c r="EJ301" s="42"/>
      <c r="EK301" s="42"/>
      <c r="EL301" s="42"/>
      <c r="EM301" s="42"/>
      <c r="EN301" s="42"/>
      <c r="EO301" s="42"/>
      <c r="EP301" s="42"/>
      <c r="EQ301" s="42"/>
      <c r="ER301" s="42"/>
      <c r="ES301" s="42"/>
      <c r="ET301" s="42"/>
      <c r="EU301" s="42"/>
      <c r="EV301" s="42"/>
      <c r="EW301" s="42"/>
      <c r="EX301" s="42"/>
      <c r="EY301" s="42"/>
      <c r="EZ301" s="42"/>
      <c r="FA301" s="42"/>
      <c r="FB301" s="42"/>
      <c r="FC301" s="42"/>
      <c r="FD301" s="42"/>
      <c r="FE301" s="42"/>
      <c r="FF301" s="42"/>
      <c r="FG301" s="42"/>
      <c r="FH301" s="42"/>
      <c r="FI301" s="42"/>
      <c r="FJ301" s="42"/>
      <c r="FK301" s="42"/>
      <c r="FL301" s="42"/>
      <c r="FM301" s="42"/>
      <c r="FN301" s="42"/>
      <c r="FO301" s="42"/>
      <c r="FP301" s="42"/>
      <c r="FQ301" s="42"/>
      <c r="FR301" s="42"/>
      <c r="FS301" s="42"/>
      <c r="FT301" s="42"/>
      <c r="FU301" s="42"/>
      <c r="FV301" s="42"/>
      <c r="FW301" s="42"/>
      <c r="FX301" s="42"/>
      <c r="FY301" s="42"/>
      <c r="FZ301" s="42"/>
      <c r="GA301" s="42"/>
      <c r="GB301" s="42"/>
      <c r="GC301" s="42"/>
      <c r="GD301" s="42"/>
      <c r="GE301" s="42"/>
      <c r="GF301" s="42"/>
      <c r="GG301" s="42"/>
      <c r="GH301" s="42"/>
      <c r="GI301" s="42"/>
      <c r="GJ301" s="42"/>
      <c r="GK301" s="42"/>
      <c r="GL301" s="42"/>
      <c r="GM301" s="42"/>
      <c r="GN301" s="42"/>
      <c r="GO301" s="42"/>
      <c r="GP301" s="42"/>
      <c r="GQ301" s="42"/>
      <c r="GR301" s="42"/>
      <c r="GS301" s="42"/>
      <c r="GT301" s="42"/>
      <c r="GU301" s="42"/>
      <c r="GV301" s="42"/>
      <c r="GW301" s="42"/>
      <c r="GX301" s="42"/>
      <c r="GY301" s="42"/>
      <c r="GZ301" s="42"/>
      <c r="HA301" s="42"/>
      <c r="HB301" s="42"/>
      <c r="HC301" s="42"/>
      <c r="HD301" s="42"/>
      <c r="HE301" s="42"/>
      <c r="HF301" s="42"/>
      <c r="HG301" s="42"/>
      <c r="HH301" s="42"/>
      <c r="HI301" s="42"/>
      <c r="HJ301" s="42"/>
      <c r="HK301" s="42"/>
      <c r="HL301" s="42"/>
      <c r="HM301" s="42"/>
      <c r="HN301" s="42"/>
      <c r="HO301" s="42"/>
      <c r="HP301" s="42"/>
      <c r="HQ301" s="42"/>
      <c r="HR301" s="42"/>
      <c r="HS301" s="42"/>
      <c r="HT301" s="42"/>
      <c r="HU301" s="42"/>
      <c r="HV301" s="42"/>
      <c r="HW301" s="42"/>
      <c r="HX301" s="42"/>
      <c r="HY301" s="42"/>
      <c r="HZ301" s="42"/>
      <c r="IA301" s="42"/>
      <c r="IB301" s="42"/>
      <c r="IC301" s="42"/>
      <c r="ID301" s="42"/>
      <c r="IE301" s="42"/>
      <c r="IF301" s="42"/>
      <c r="IG301" s="42"/>
      <c r="IH301" s="42"/>
      <c r="II301" s="42"/>
      <c r="IJ301" s="42"/>
      <c r="IK301" s="42"/>
      <c r="IL301" s="42"/>
      <c r="IM301" s="42"/>
      <c r="IN301" s="42"/>
      <c r="IO301" s="42"/>
      <c r="IP301" s="42"/>
      <c r="IQ301" s="42"/>
      <c r="IR301" s="42"/>
      <c r="IS301" s="42"/>
      <c r="IT301" s="42"/>
    </row>
    <row r="302" spans="1:254" ht="18" hidden="1">
      <c r="A302" s="46" t="s">
        <v>125</v>
      </c>
      <c r="B302" s="40">
        <v>0</v>
      </c>
      <c r="C302" s="16">
        <v>3620.202085</v>
      </c>
      <c r="D302" s="23">
        <f t="shared" si="111"/>
        <v>3620.202085</v>
      </c>
      <c r="E302" s="45">
        <v>0</v>
      </c>
      <c r="F302" s="35">
        <v>13024.167962681544</v>
      </c>
      <c r="G302" s="23">
        <f t="shared" si="112"/>
        <v>13024.167962681544</v>
      </c>
      <c r="H302" s="67">
        <f t="shared" si="113"/>
        <v>16644.370047681543</v>
      </c>
      <c r="I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  <c r="DB302" s="42"/>
      <c r="DC302" s="42"/>
      <c r="DD302" s="42"/>
      <c r="DE302" s="42"/>
      <c r="DF302" s="42"/>
      <c r="DG302" s="42"/>
      <c r="DH302" s="42"/>
      <c r="DI302" s="42"/>
      <c r="DJ302" s="42"/>
      <c r="DK302" s="42"/>
      <c r="DL302" s="42"/>
      <c r="DM302" s="42"/>
      <c r="DN302" s="42"/>
      <c r="DO302" s="42"/>
      <c r="DP302" s="42"/>
      <c r="DQ302" s="42"/>
      <c r="DR302" s="42"/>
      <c r="DS302" s="42"/>
      <c r="DT302" s="42"/>
      <c r="DU302" s="42"/>
      <c r="DV302" s="42"/>
      <c r="DW302" s="42"/>
      <c r="DX302" s="42"/>
      <c r="DY302" s="42"/>
      <c r="DZ302" s="42"/>
      <c r="EA302" s="42"/>
      <c r="EB302" s="42"/>
      <c r="EC302" s="42"/>
      <c r="ED302" s="42"/>
      <c r="EE302" s="42"/>
      <c r="EF302" s="42"/>
      <c r="EG302" s="42"/>
      <c r="EH302" s="42"/>
      <c r="EI302" s="42"/>
      <c r="EJ302" s="42"/>
      <c r="EK302" s="42"/>
      <c r="EL302" s="42"/>
      <c r="EM302" s="42"/>
      <c r="EN302" s="42"/>
      <c r="EO302" s="42"/>
      <c r="EP302" s="42"/>
      <c r="EQ302" s="42"/>
      <c r="ER302" s="42"/>
      <c r="ES302" s="42"/>
      <c r="ET302" s="42"/>
      <c r="EU302" s="42"/>
      <c r="EV302" s="42"/>
      <c r="EW302" s="42"/>
      <c r="EX302" s="42"/>
      <c r="EY302" s="42"/>
      <c r="EZ302" s="42"/>
      <c r="FA302" s="42"/>
      <c r="FB302" s="42"/>
      <c r="FC302" s="42"/>
      <c r="FD302" s="42"/>
      <c r="FE302" s="42"/>
      <c r="FF302" s="42"/>
      <c r="FG302" s="42"/>
      <c r="FH302" s="42"/>
      <c r="FI302" s="42"/>
      <c r="FJ302" s="42"/>
      <c r="FK302" s="42"/>
      <c r="FL302" s="42"/>
      <c r="FM302" s="42"/>
      <c r="FN302" s="42"/>
      <c r="FO302" s="42"/>
      <c r="FP302" s="42"/>
      <c r="FQ302" s="42"/>
      <c r="FR302" s="42"/>
      <c r="FS302" s="42"/>
      <c r="FT302" s="42"/>
      <c r="FU302" s="42"/>
      <c r="FV302" s="42"/>
      <c r="FW302" s="42"/>
      <c r="FX302" s="42"/>
      <c r="FY302" s="42"/>
      <c r="FZ302" s="42"/>
      <c r="GA302" s="42"/>
      <c r="GB302" s="42"/>
      <c r="GC302" s="42"/>
      <c r="GD302" s="42"/>
      <c r="GE302" s="42"/>
      <c r="GF302" s="42"/>
      <c r="GG302" s="42"/>
      <c r="GH302" s="42"/>
      <c r="GI302" s="42"/>
      <c r="GJ302" s="42"/>
      <c r="GK302" s="42"/>
      <c r="GL302" s="42"/>
      <c r="GM302" s="42"/>
      <c r="GN302" s="42"/>
      <c r="GO302" s="42"/>
      <c r="GP302" s="42"/>
      <c r="GQ302" s="42"/>
      <c r="GR302" s="42"/>
      <c r="GS302" s="42"/>
      <c r="GT302" s="42"/>
      <c r="GU302" s="42"/>
      <c r="GV302" s="42"/>
      <c r="GW302" s="42"/>
      <c r="GX302" s="42"/>
      <c r="GY302" s="42"/>
      <c r="GZ302" s="42"/>
      <c r="HA302" s="42"/>
      <c r="HB302" s="42"/>
      <c r="HC302" s="42"/>
      <c r="HD302" s="42"/>
      <c r="HE302" s="42"/>
      <c r="HF302" s="42"/>
      <c r="HG302" s="42"/>
      <c r="HH302" s="42"/>
      <c r="HI302" s="42"/>
      <c r="HJ302" s="42"/>
      <c r="HK302" s="42"/>
      <c r="HL302" s="42"/>
      <c r="HM302" s="42"/>
      <c r="HN302" s="42"/>
      <c r="HO302" s="42"/>
      <c r="HP302" s="42"/>
      <c r="HQ302" s="42"/>
      <c r="HR302" s="42"/>
      <c r="HS302" s="42"/>
      <c r="HT302" s="42"/>
      <c r="HU302" s="42"/>
      <c r="HV302" s="42"/>
      <c r="HW302" s="42"/>
      <c r="HX302" s="42"/>
      <c r="HY302" s="42"/>
      <c r="HZ302" s="42"/>
      <c r="IA302" s="42"/>
      <c r="IB302" s="42"/>
      <c r="IC302" s="42"/>
      <c r="ID302" s="42"/>
      <c r="IE302" s="42"/>
      <c r="IF302" s="42"/>
      <c r="IG302" s="42"/>
      <c r="IH302" s="42"/>
      <c r="II302" s="42"/>
      <c r="IJ302" s="42"/>
      <c r="IK302" s="42"/>
      <c r="IL302" s="42"/>
      <c r="IM302" s="42"/>
      <c r="IN302" s="42"/>
      <c r="IO302" s="42"/>
      <c r="IP302" s="42"/>
      <c r="IQ302" s="42"/>
      <c r="IR302" s="42"/>
      <c r="IS302" s="42"/>
      <c r="IT302" s="42"/>
    </row>
    <row r="303" spans="1:254" ht="18" hidden="1">
      <c r="A303" s="46"/>
      <c r="B303" s="40"/>
      <c r="C303" s="16"/>
      <c r="D303" s="23"/>
      <c r="E303" s="45"/>
      <c r="F303" s="35"/>
      <c r="G303" s="23"/>
      <c r="H303" s="67"/>
      <c r="I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  <c r="DB303" s="42"/>
      <c r="DC303" s="42"/>
      <c r="DD303" s="42"/>
      <c r="DE303" s="42"/>
      <c r="DF303" s="42"/>
      <c r="DG303" s="42"/>
      <c r="DH303" s="42"/>
      <c r="DI303" s="42"/>
      <c r="DJ303" s="42"/>
      <c r="DK303" s="42"/>
      <c r="DL303" s="42"/>
      <c r="DM303" s="42"/>
      <c r="DN303" s="42"/>
      <c r="DO303" s="42"/>
      <c r="DP303" s="42"/>
      <c r="DQ303" s="42"/>
      <c r="DR303" s="42"/>
      <c r="DS303" s="42"/>
      <c r="DT303" s="42"/>
      <c r="DU303" s="42"/>
      <c r="DV303" s="42"/>
      <c r="DW303" s="42"/>
      <c r="DX303" s="42"/>
      <c r="DY303" s="42"/>
      <c r="DZ303" s="42"/>
      <c r="EA303" s="42"/>
      <c r="EB303" s="42"/>
      <c r="EC303" s="42"/>
      <c r="ED303" s="42"/>
      <c r="EE303" s="42"/>
      <c r="EF303" s="42"/>
      <c r="EG303" s="42"/>
      <c r="EH303" s="42"/>
      <c r="EI303" s="42"/>
      <c r="EJ303" s="42"/>
      <c r="EK303" s="42"/>
      <c r="EL303" s="42"/>
      <c r="EM303" s="42"/>
      <c r="EN303" s="42"/>
      <c r="EO303" s="42"/>
      <c r="EP303" s="42"/>
      <c r="EQ303" s="42"/>
      <c r="ER303" s="42"/>
      <c r="ES303" s="42"/>
      <c r="ET303" s="42"/>
      <c r="EU303" s="42"/>
      <c r="EV303" s="42"/>
      <c r="EW303" s="42"/>
      <c r="EX303" s="42"/>
      <c r="EY303" s="42"/>
      <c r="EZ303" s="42"/>
      <c r="FA303" s="42"/>
      <c r="FB303" s="42"/>
      <c r="FC303" s="42"/>
      <c r="FD303" s="42"/>
      <c r="FE303" s="42"/>
      <c r="FF303" s="42"/>
      <c r="FG303" s="42"/>
      <c r="FH303" s="42"/>
      <c r="FI303" s="42"/>
      <c r="FJ303" s="42"/>
      <c r="FK303" s="42"/>
      <c r="FL303" s="42"/>
      <c r="FM303" s="42"/>
      <c r="FN303" s="42"/>
      <c r="FO303" s="42"/>
      <c r="FP303" s="42"/>
      <c r="FQ303" s="42"/>
      <c r="FR303" s="42"/>
      <c r="FS303" s="42"/>
      <c r="FT303" s="42"/>
      <c r="FU303" s="42"/>
      <c r="FV303" s="42"/>
      <c r="FW303" s="42"/>
      <c r="FX303" s="42"/>
      <c r="FY303" s="42"/>
      <c r="FZ303" s="42"/>
      <c r="GA303" s="42"/>
      <c r="GB303" s="42"/>
      <c r="GC303" s="42"/>
      <c r="GD303" s="42"/>
      <c r="GE303" s="42"/>
      <c r="GF303" s="42"/>
      <c r="GG303" s="42"/>
      <c r="GH303" s="42"/>
      <c r="GI303" s="42"/>
      <c r="GJ303" s="42"/>
      <c r="GK303" s="42"/>
      <c r="GL303" s="42"/>
      <c r="GM303" s="42"/>
      <c r="GN303" s="42"/>
      <c r="GO303" s="42"/>
      <c r="GP303" s="42"/>
      <c r="GQ303" s="42"/>
      <c r="GR303" s="42"/>
      <c r="GS303" s="42"/>
      <c r="GT303" s="42"/>
      <c r="GU303" s="42"/>
      <c r="GV303" s="42"/>
      <c r="GW303" s="42"/>
      <c r="GX303" s="42"/>
      <c r="GY303" s="42"/>
      <c r="GZ303" s="42"/>
      <c r="HA303" s="42"/>
      <c r="HB303" s="42"/>
      <c r="HC303" s="42"/>
      <c r="HD303" s="42"/>
      <c r="HE303" s="42"/>
      <c r="HF303" s="42"/>
      <c r="HG303" s="42"/>
      <c r="HH303" s="42"/>
      <c r="HI303" s="42"/>
      <c r="HJ303" s="42"/>
      <c r="HK303" s="42"/>
      <c r="HL303" s="42"/>
      <c r="HM303" s="42"/>
      <c r="HN303" s="42"/>
      <c r="HO303" s="42"/>
      <c r="HP303" s="42"/>
      <c r="HQ303" s="42"/>
      <c r="HR303" s="42"/>
      <c r="HS303" s="42"/>
      <c r="HT303" s="42"/>
      <c r="HU303" s="42"/>
      <c r="HV303" s="42"/>
      <c r="HW303" s="42"/>
      <c r="HX303" s="42"/>
      <c r="HY303" s="42"/>
      <c r="HZ303" s="42"/>
      <c r="IA303" s="42"/>
      <c r="IB303" s="42"/>
      <c r="IC303" s="42"/>
      <c r="ID303" s="42"/>
      <c r="IE303" s="42"/>
      <c r="IF303" s="42"/>
      <c r="IG303" s="42"/>
      <c r="IH303" s="42"/>
      <c r="II303" s="42"/>
      <c r="IJ303" s="42"/>
      <c r="IK303" s="42"/>
      <c r="IL303" s="42"/>
      <c r="IM303" s="42"/>
      <c r="IN303" s="42"/>
      <c r="IO303" s="42"/>
      <c r="IP303" s="42"/>
      <c r="IQ303" s="42"/>
      <c r="IR303" s="42"/>
      <c r="IS303" s="42"/>
      <c r="IT303" s="42"/>
    </row>
    <row r="304" spans="1:254" ht="18" hidden="1">
      <c r="A304" s="46" t="s">
        <v>94</v>
      </c>
      <c r="B304" s="23">
        <v>3411.266891</v>
      </c>
      <c r="C304" s="23">
        <v>4687.898267</v>
      </c>
      <c r="D304" s="23">
        <f t="shared" si="111"/>
        <v>8099.165158</v>
      </c>
      <c r="E304" s="45">
        <v>0</v>
      </c>
      <c r="F304" s="35">
        <v>9475.431836685639</v>
      </c>
      <c r="G304" s="23">
        <f aca="true" t="shared" si="114" ref="G304:G319">+E304+F304</f>
        <v>9475.431836685639</v>
      </c>
      <c r="H304" s="67">
        <f aca="true" t="shared" si="115" ref="H304:H319">+D304+G304</f>
        <v>17574.59699468564</v>
      </c>
      <c r="I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  <c r="DB304" s="42"/>
      <c r="DC304" s="42"/>
      <c r="DD304" s="42"/>
      <c r="DE304" s="42"/>
      <c r="DF304" s="42"/>
      <c r="DG304" s="42"/>
      <c r="DH304" s="42"/>
      <c r="DI304" s="42"/>
      <c r="DJ304" s="42"/>
      <c r="DK304" s="42"/>
      <c r="DL304" s="42"/>
      <c r="DM304" s="42"/>
      <c r="DN304" s="42"/>
      <c r="DO304" s="42"/>
      <c r="DP304" s="42"/>
      <c r="DQ304" s="42"/>
      <c r="DR304" s="42"/>
      <c r="DS304" s="42"/>
      <c r="DT304" s="42"/>
      <c r="DU304" s="42"/>
      <c r="DV304" s="42"/>
      <c r="DW304" s="42"/>
      <c r="DX304" s="42"/>
      <c r="DY304" s="42"/>
      <c r="DZ304" s="42"/>
      <c r="EA304" s="42"/>
      <c r="EB304" s="42"/>
      <c r="EC304" s="42"/>
      <c r="ED304" s="42"/>
      <c r="EE304" s="42"/>
      <c r="EF304" s="42"/>
      <c r="EG304" s="42"/>
      <c r="EH304" s="42"/>
      <c r="EI304" s="42"/>
      <c r="EJ304" s="42"/>
      <c r="EK304" s="42"/>
      <c r="EL304" s="42"/>
      <c r="EM304" s="42"/>
      <c r="EN304" s="42"/>
      <c r="EO304" s="42"/>
      <c r="EP304" s="42"/>
      <c r="EQ304" s="42"/>
      <c r="ER304" s="42"/>
      <c r="ES304" s="42"/>
      <c r="ET304" s="42"/>
      <c r="EU304" s="42"/>
      <c r="EV304" s="42"/>
      <c r="EW304" s="42"/>
      <c r="EX304" s="42"/>
      <c r="EY304" s="42"/>
      <c r="EZ304" s="42"/>
      <c r="FA304" s="42"/>
      <c r="FB304" s="42"/>
      <c r="FC304" s="42"/>
      <c r="FD304" s="42"/>
      <c r="FE304" s="42"/>
      <c r="FF304" s="42"/>
      <c r="FG304" s="42"/>
      <c r="FH304" s="42"/>
      <c r="FI304" s="42"/>
      <c r="FJ304" s="42"/>
      <c r="FK304" s="42"/>
      <c r="FL304" s="42"/>
      <c r="FM304" s="42"/>
      <c r="FN304" s="42"/>
      <c r="FO304" s="42"/>
      <c r="FP304" s="42"/>
      <c r="FQ304" s="42"/>
      <c r="FR304" s="42"/>
      <c r="FS304" s="42"/>
      <c r="FT304" s="42"/>
      <c r="FU304" s="42"/>
      <c r="FV304" s="42"/>
      <c r="FW304" s="42"/>
      <c r="FX304" s="42"/>
      <c r="FY304" s="42"/>
      <c r="FZ304" s="42"/>
      <c r="GA304" s="42"/>
      <c r="GB304" s="42"/>
      <c r="GC304" s="42"/>
      <c r="GD304" s="42"/>
      <c r="GE304" s="42"/>
      <c r="GF304" s="42"/>
      <c r="GG304" s="42"/>
      <c r="GH304" s="42"/>
      <c r="GI304" s="42"/>
      <c r="GJ304" s="42"/>
      <c r="GK304" s="42"/>
      <c r="GL304" s="42"/>
      <c r="GM304" s="42"/>
      <c r="GN304" s="42"/>
      <c r="GO304" s="42"/>
      <c r="GP304" s="42"/>
      <c r="GQ304" s="42"/>
      <c r="GR304" s="42"/>
      <c r="GS304" s="42"/>
      <c r="GT304" s="42"/>
      <c r="GU304" s="42"/>
      <c r="GV304" s="42"/>
      <c r="GW304" s="42"/>
      <c r="GX304" s="42"/>
      <c r="GY304" s="42"/>
      <c r="GZ304" s="42"/>
      <c r="HA304" s="42"/>
      <c r="HB304" s="42"/>
      <c r="HC304" s="42"/>
      <c r="HD304" s="42"/>
      <c r="HE304" s="42"/>
      <c r="HF304" s="42"/>
      <c r="HG304" s="42"/>
      <c r="HH304" s="42"/>
      <c r="HI304" s="42"/>
      <c r="HJ304" s="42"/>
      <c r="HK304" s="42"/>
      <c r="HL304" s="42"/>
      <c r="HM304" s="42"/>
      <c r="HN304" s="42"/>
      <c r="HO304" s="42"/>
      <c r="HP304" s="42"/>
      <c r="HQ304" s="42"/>
      <c r="HR304" s="42"/>
      <c r="HS304" s="42"/>
      <c r="HT304" s="42"/>
      <c r="HU304" s="42"/>
      <c r="HV304" s="42"/>
      <c r="HW304" s="42"/>
      <c r="HX304" s="42"/>
      <c r="HY304" s="42"/>
      <c r="HZ304" s="42"/>
      <c r="IA304" s="42"/>
      <c r="IB304" s="42"/>
      <c r="IC304" s="42"/>
      <c r="ID304" s="42"/>
      <c r="IE304" s="42"/>
      <c r="IF304" s="42"/>
      <c r="IG304" s="42"/>
      <c r="IH304" s="42"/>
      <c r="II304" s="42"/>
      <c r="IJ304" s="42"/>
      <c r="IK304" s="42"/>
      <c r="IL304" s="42"/>
      <c r="IM304" s="42"/>
      <c r="IN304" s="42"/>
      <c r="IO304" s="42"/>
      <c r="IP304" s="42"/>
      <c r="IQ304" s="42"/>
      <c r="IR304" s="42"/>
      <c r="IS304" s="42"/>
      <c r="IT304" s="42"/>
    </row>
    <row r="305" spans="1:254" ht="18" hidden="1">
      <c r="A305" s="46" t="s">
        <v>127</v>
      </c>
      <c r="B305" s="23">
        <v>20.8784</v>
      </c>
      <c r="C305" s="23">
        <v>3430.94521</v>
      </c>
      <c r="D305" s="23">
        <f aca="true" t="shared" si="116" ref="D305:D322">+B305+C305</f>
        <v>3451.82361</v>
      </c>
      <c r="E305" s="45">
        <v>0</v>
      </c>
      <c r="F305" s="35">
        <v>24379.60278775456</v>
      </c>
      <c r="G305" s="23">
        <f t="shared" si="114"/>
        <v>24379.60278775456</v>
      </c>
      <c r="H305" s="67">
        <f t="shared" si="115"/>
        <v>27831.42639775456</v>
      </c>
      <c r="I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  <c r="DB305" s="42"/>
      <c r="DC305" s="42"/>
      <c r="DD305" s="42"/>
      <c r="DE305" s="42"/>
      <c r="DF305" s="42"/>
      <c r="DG305" s="42"/>
      <c r="DH305" s="42"/>
      <c r="DI305" s="42"/>
      <c r="DJ305" s="42"/>
      <c r="DK305" s="42"/>
      <c r="DL305" s="42"/>
      <c r="DM305" s="42"/>
      <c r="DN305" s="42"/>
      <c r="DO305" s="42"/>
      <c r="DP305" s="42"/>
      <c r="DQ305" s="42"/>
      <c r="DR305" s="42"/>
      <c r="DS305" s="42"/>
      <c r="DT305" s="42"/>
      <c r="DU305" s="42"/>
      <c r="DV305" s="42"/>
      <c r="DW305" s="42"/>
      <c r="DX305" s="42"/>
      <c r="DY305" s="42"/>
      <c r="DZ305" s="42"/>
      <c r="EA305" s="42"/>
      <c r="EB305" s="42"/>
      <c r="EC305" s="42"/>
      <c r="ED305" s="42"/>
      <c r="EE305" s="42"/>
      <c r="EF305" s="42"/>
      <c r="EG305" s="42"/>
      <c r="EH305" s="42"/>
      <c r="EI305" s="42"/>
      <c r="EJ305" s="42"/>
      <c r="EK305" s="42"/>
      <c r="EL305" s="42"/>
      <c r="EM305" s="42"/>
      <c r="EN305" s="42"/>
      <c r="EO305" s="42"/>
      <c r="EP305" s="42"/>
      <c r="EQ305" s="42"/>
      <c r="ER305" s="42"/>
      <c r="ES305" s="42"/>
      <c r="ET305" s="42"/>
      <c r="EU305" s="42"/>
      <c r="EV305" s="42"/>
      <c r="EW305" s="42"/>
      <c r="EX305" s="42"/>
      <c r="EY305" s="42"/>
      <c r="EZ305" s="42"/>
      <c r="FA305" s="42"/>
      <c r="FB305" s="42"/>
      <c r="FC305" s="42"/>
      <c r="FD305" s="42"/>
      <c r="FE305" s="42"/>
      <c r="FF305" s="42"/>
      <c r="FG305" s="42"/>
      <c r="FH305" s="42"/>
      <c r="FI305" s="42"/>
      <c r="FJ305" s="42"/>
      <c r="FK305" s="42"/>
      <c r="FL305" s="42"/>
      <c r="FM305" s="42"/>
      <c r="FN305" s="42"/>
      <c r="FO305" s="42"/>
      <c r="FP305" s="42"/>
      <c r="FQ305" s="42"/>
      <c r="FR305" s="42"/>
      <c r="FS305" s="42"/>
      <c r="FT305" s="42"/>
      <c r="FU305" s="42"/>
      <c r="FV305" s="42"/>
      <c r="FW305" s="42"/>
      <c r="FX305" s="42"/>
      <c r="FY305" s="42"/>
      <c r="FZ305" s="42"/>
      <c r="GA305" s="42"/>
      <c r="GB305" s="42"/>
      <c r="GC305" s="42"/>
      <c r="GD305" s="42"/>
      <c r="GE305" s="42"/>
      <c r="GF305" s="42"/>
      <c r="GG305" s="42"/>
      <c r="GH305" s="42"/>
      <c r="GI305" s="42"/>
      <c r="GJ305" s="42"/>
      <c r="GK305" s="42"/>
      <c r="GL305" s="42"/>
      <c r="GM305" s="42"/>
      <c r="GN305" s="42"/>
      <c r="GO305" s="42"/>
      <c r="GP305" s="42"/>
      <c r="GQ305" s="42"/>
      <c r="GR305" s="42"/>
      <c r="GS305" s="42"/>
      <c r="GT305" s="42"/>
      <c r="GU305" s="42"/>
      <c r="GV305" s="42"/>
      <c r="GW305" s="42"/>
      <c r="GX305" s="42"/>
      <c r="GY305" s="42"/>
      <c r="GZ305" s="42"/>
      <c r="HA305" s="42"/>
      <c r="HB305" s="42"/>
      <c r="HC305" s="42"/>
      <c r="HD305" s="42"/>
      <c r="HE305" s="42"/>
      <c r="HF305" s="42"/>
      <c r="HG305" s="42"/>
      <c r="HH305" s="42"/>
      <c r="HI305" s="42"/>
      <c r="HJ305" s="42"/>
      <c r="HK305" s="42"/>
      <c r="HL305" s="42"/>
      <c r="HM305" s="42"/>
      <c r="HN305" s="42"/>
      <c r="HO305" s="42"/>
      <c r="HP305" s="42"/>
      <c r="HQ305" s="42"/>
      <c r="HR305" s="42"/>
      <c r="HS305" s="42"/>
      <c r="HT305" s="42"/>
      <c r="HU305" s="42"/>
      <c r="HV305" s="42"/>
      <c r="HW305" s="42"/>
      <c r="HX305" s="42"/>
      <c r="HY305" s="42"/>
      <c r="HZ305" s="42"/>
      <c r="IA305" s="42"/>
      <c r="IB305" s="42"/>
      <c r="IC305" s="42"/>
      <c r="ID305" s="42"/>
      <c r="IE305" s="42"/>
      <c r="IF305" s="42"/>
      <c r="IG305" s="42"/>
      <c r="IH305" s="42"/>
      <c r="II305" s="42"/>
      <c r="IJ305" s="42"/>
      <c r="IK305" s="42"/>
      <c r="IL305" s="42"/>
      <c r="IM305" s="42"/>
      <c r="IN305" s="42"/>
      <c r="IO305" s="42"/>
      <c r="IP305" s="42"/>
      <c r="IQ305" s="42"/>
      <c r="IR305" s="42"/>
      <c r="IS305" s="42"/>
      <c r="IT305" s="42"/>
    </row>
    <row r="306" spans="1:254" ht="18" hidden="1">
      <c r="A306" s="46" t="s">
        <v>128</v>
      </c>
      <c r="B306" s="23">
        <v>750.966627</v>
      </c>
      <c r="C306" s="23">
        <v>4249.179527</v>
      </c>
      <c r="D306" s="23">
        <f t="shared" si="116"/>
        <v>5000.146154</v>
      </c>
      <c r="E306" s="45">
        <v>0</v>
      </c>
      <c r="F306" s="35">
        <v>18301.73914200254</v>
      </c>
      <c r="G306" s="23">
        <f t="shared" si="114"/>
        <v>18301.73914200254</v>
      </c>
      <c r="H306" s="67">
        <f t="shared" si="115"/>
        <v>23301.88529600254</v>
      </c>
      <c r="I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  <c r="DB306" s="42"/>
      <c r="DC306" s="42"/>
      <c r="DD306" s="42"/>
      <c r="DE306" s="42"/>
      <c r="DF306" s="42"/>
      <c r="DG306" s="42"/>
      <c r="DH306" s="42"/>
      <c r="DI306" s="42"/>
      <c r="DJ306" s="42"/>
      <c r="DK306" s="42"/>
      <c r="DL306" s="42"/>
      <c r="DM306" s="42"/>
      <c r="DN306" s="42"/>
      <c r="DO306" s="42"/>
      <c r="DP306" s="42"/>
      <c r="DQ306" s="42"/>
      <c r="DR306" s="42"/>
      <c r="DS306" s="42"/>
      <c r="DT306" s="42"/>
      <c r="DU306" s="42"/>
      <c r="DV306" s="42"/>
      <c r="DW306" s="42"/>
      <c r="DX306" s="42"/>
      <c r="DY306" s="42"/>
      <c r="DZ306" s="42"/>
      <c r="EA306" s="42"/>
      <c r="EB306" s="42"/>
      <c r="EC306" s="42"/>
      <c r="ED306" s="42"/>
      <c r="EE306" s="42"/>
      <c r="EF306" s="42"/>
      <c r="EG306" s="42"/>
      <c r="EH306" s="42"/>
      <c r="EI306" s="42"/>
      <c r="EJ306" s="42"/>
      <c r="EK306" s="42"/>
      <c r="EL306" s="42"/>
      <c r="EM306" s="42"/>
      <c r="EN306" s="42"/>
      <c r="EO306" s="42"/>
      <c r="EP306" s="42"/>
      <c r="EQ306" s="42"/>
      <c r="ER306" s="42"/>
      <c r="ES306" s="42"/>
      <c r="ET306" s="42"/>
      <c r="EU306" s="42"/>
      <c r="EV306" s="42"/>
      <c r="EW306" s="42"/>
      <c r="EX306" s="42"/>
      <c r="EY306" s="42"/>
      <c r="EZ306" s="42"/>
      <c r="FA306" s="42"/>
      <c r="FB306" s="42"/>
      <c r="FC306" s="42"/>
      <c r="FD306" s="42"/>
      <c r="FE306" s="42"/>
      <c r="FF306" s="42"/>
      <c r="FG306" s="42"/>
      <c r="FH306" s="42"/>
      <c r="FI306" s="42"/>
      <c r="FJ306" s="42"/>
      <c r="FK306" s="42"/>
      <c r="FL306" s="42"/>
      <c r="FM306" s="42"/>
      <c r="FN306" s="42"/>
      <c r="FO306" s="42"/>
      <c r="FP306" s="42"/>
      <c r="FQ306" s="42"/>
      <c r="FR306" s="42"/>
      <c r="FS306" s="42"/>
      <c r="FT306" s="42"/>
      <c r="FU306" s="42"/>
      <c r="FV306" s="42"/>
      <c r="FW306" s="42"/>
      <c r="FX306" s="42"/>
      <c r="FY306" s="42"/>
      <c r="FZ306" s="42"/>
      <c r="GA306" s="42"/>
      <c r="GB306" s="42"/>
      <c r="GC306" s="42"/>
      <c r="GD306" s="42"/>
      <c r="GE306" s="42"/>
      <c r="GF306" s="42"/>
      <c r="GG306" s="42"/>
      <c r="GH306" s="42"/>
      <c r="GI306" s="42"/>
      <c r="GJ306" s="42"/>
      <c r="GK306" s="42"/>
      <c r="GL306" s="42"/>
      <c r="GM306" s="42"/>
      <c r="GN306" s="42"/>
      <c r="GO306" s="42"/>
      <c r="GP306" s="42"/>
      <c r="GQ306" s="42"/>
      <c r="GR306" s="42"/>
      <c r="GS306" s="42"/>
      <c r="GT306" s="42"/>
      <c r="GU306" s="42"/>
      <c r="GV306" s="42"/>
      <c r="GW306" s="42"/>
      <c r="GX306" s="42"/>
      <c r="GY306" s="42"/>
      <c r="GZ306" s="42"/>
      <c r="HA306" s="42"/>
      <c r="HB306" s="42"/>
      <c r="HC306" s="42"/>
      <c r="HD306" s="42"/>
      <c r="HE306" s="42"/>
      <c r="HF306" s="42"/>
      <c r="HG306" s="42"/>
      <c r="HH306" s="42"/>
      <c r="HI306" s="42"/>
      <c r="HJ306" s="42"/>
      <c r="HK306" s="42"/>
      <c r="HL306" s="42"/>
      <c r="HM306" s="42"/>
      <c r="HN306" s="42"/>
      <c r="HO306" s="42"/>
      <c r="HP306" s="42"/>
      <c r="HQ306" s="42"/>
      <c r="HR306" s="42"/>
      <c r="HS306" s="42"/>
      <c r="HT306" s="42"/>
      <c r="HU306" s="42"/>
      <c r="HV306" s="42"/>
      <c r="HW306" s="42"/>
      <c r="HX306" s="42"/>
      <c r="HY306" s="42"/>
      <c r="HZ306" s="42"/>
      <c r="IA306" s="42"/>
      <c r="IB306" s="42"/>
      <c r="IC306" s="42"/>
      <c r="ID306" s="42"/>
      <c r="IE306" s="42"/>
      <c r="IF306" s="42"/>
      <c r="IG306" s="42"/>
      <c r="IH306" s="42"/>
      <c r="II306" s="42"/>
      <c r="IJ306" s="42"/>
      <c r="IK306" s="42"/>
      <c r="IL306" s="42"/>
      <c r="IM306" s="42"/>
      <c r="IN306" s="42"/>
      <c r="IO306" s="42"/>
      <c r="IP306" s="42"/>
      <c r="IQ306" s="42"/>
      <c r="IR306" s="42"/>
      <c r="IS306" s="42"/>
      <c r="IT306" s="42"/>
    </row>
    <row r="307" spans="1:254" ht="18" hidden="1">
      <c r="A307" s="46" t="s">
        <v>131</v>
      </c>
      <c r="B307" s="23">
        <v>589.796055</v>
      </c>
      <c r="C307" s="23">
        <v>6161.579449</v>
      </c>
      <c r="D307" s="23">
        <f t="shared" si="116"/>
        <v>6751.375504</v>
      </c>
      <c r="E307" s="45">
        <v>0</v>
      </c>
      <c r="F307" s="35">
        <v>17173.75820562</v>
      </c>
      <c r="G307" s="23">
        <f t="shared" si="114"/>
        <v>17173.75820562</v>
      </c>
      <c r="H307" s="67">
        <f t="shared" si="115"/>
        <v>23925.13370962</v>
      </c>
      <c r="I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  <c r="DB307" s="42"/>
      <c r="DC307" s="42"/>
      <c r="DD307" s="42"/>
      <c r="DE307" s="42"/>
      <c r="DF307" s="42"/>
      <c r="DG307" s="42"/>
      <c r="DH307" s="42"/>
      <c r="DI307" s="42"/>
      <c r="DJ307" s="42"/>
      <c r="DK307" s="42"/>
      <c r="DL307" s="42"/>
      <c r="DM307" s="42"/>
      <c r="DN307" s="42"/>
      <c r="DO307" s="42"/>
      <c r="DP307" s="42"/>
      <c r="DQ307" s="42"/>
      <c r="DR307" s="42"/>
      <c r="DS307" s="42"/>
      <c r="DT307" s="42"/>
      <c r="DU307" s="42"/>
      <c r="DV307" s="42"/>
      <c r="DW307" s="42"/>
      <c r="DX307" s="42"/>
      <c r="DY307" s="42"/>
      <c r="DZ307" s="42"/>
      <c r="EA307" s="42"/>
      <c r="EB307" s="42"/>
      <c r="EC307" s="42"/>
      <c r="ED307" s="42"/>
      <c r="EE307" s="42"/>
      <c r="EF307" s="42"/>
      <c r="EG307" s="42"/>
      <c r="EH307" s="42"/>
      <c r="EI307" s="42"/>
      <c r="EJ307" s="42"/>
      <c r="EK307" s="42"/>
      <c r="EL307" s="42"/>
      <c r="EM307" s="42"/>
      <c r="EN307" s="42"/>
      <c r="EO307" s="42"/>
      <c r="EP307" s="42"/>
      <c r="EQ307" s="42"/>
      <c r="ER307" s="42"/>
      <c r="ES307" s="42"/>
      <c r="ET307" s="42"/>
      <c r="EU307" s="42"/>
      <c r="EV307" s="42"/>
      <c r="EW307" s="42"/>
      <c r="EX307" s="42"/>
      <c r="EY307" s="42"/>
      <c r="EZ307" s="42"/>
      <c r="FA307" s="42"/>
      <c r="FB307" s="42"/>
      <c r="FC307" s="42"/>
      <c r="FD307" s="42"/>
      <c r="FE307" s="42"/>
      <c r="FF307" s="42"/>
      <c r="FG307" s="42"/>
      <c r="FH307" s="42"/>
      <c r="FI307" s="42"/>
      <c r="FJ307" s="42"/>
      <c r="FK307" s="42"/>
      <c r="FL307" s="42"/>
      <c r="FM307" s="42"/>
      <c r="FN307" s="42"/>
      <c r="FO307" s="42"/>
      <c r="FP307" s="42"/>
      <c r="FQ307" s="42"/>
      <c r="FR307" s="42"/>
      <c r="FS307" s="42"/>
      <c r="FT307" s="42"/>
      <c r="FU307" s="42"/>
      <c r="FV307" s="42"/>
      <c r="FW307" s="42"/>
      <c r="FX307" s="42"/>
      <c r="FY307" s="42"/>
      <c r="FZ307" s="42"/>
      <c r="GA307" s="42"/>
      <c r="GB307" s="42"/>
      <c r="GC307" s="42"/>
      <c r="GD307" s="42"/>
      <c r="GE307" s="42"/>
      <c r="GF307" s="42"/>
      <c r="GG307" s="42"/>
      <c r="GH307" s="42"/>
      <c r="GI307" s="42"/>
      <c r="GJ307" s="42"/>
      <c r="GK307" s="42"/>
      <c r="GL307" s="42"/>
      <c r="GM307" s="42"/>
      <c r="GN307" s="42"/>
      <c r="GO307" s="42"/>
      <c r="GP307" s="42"/>
      <c r="GQ307" s="42"/>
      <c r="GR307" s="42"/>
      <c r="GS307" s="42"/>
      <c r="GT307" s="42"/>
      <c r="GU307" s="42"/>
      <c r="GV307" s="42"/>
      <c r="GW307" s="42"/>
      <c r="GX307" s="42"/>
      <c r="GY307" s="42"/>
      <c r="GZ307" s="42"/>
      <c r="HA307" s="42"/>
      <c r="HB307" s="42"/>
      <c r="HC307" s="42"/>
      <c r="HD307" s="42"/>
      <c r="HE307" s="42"/>
      <c r="HF307" s="42"/>
      <c r="HG307" s="42"/>
      <c r="HH307" s="42"/>
      <c r="HI307" s="42"/>
      <c r="HJ307" s="42"/>
      <c r="HK307" s="42"/>
      <c r="HL307" s="42"/>
      <c r="HM307" s="42"/>
      <c r="HN307" s="42"/>
      <c r="HO307" s="42"/>
      <c r="HP307" s="42"/>
      <c r="HQ307" s="42"/>
      <c r="HR307" s="42"/>
      <c r="HS307" s="42"/>
      <c r="HT307" s="42"/>
      <c r="HU307" s="42"/>
      <c r="HV307" s="42"/>
      <c r="HW307" s="42"/>
      <c r="HX307" s="42"/>
      <c r="HY307" s="42"/>
      <c r="HZ307" s="42"/>
      <c r="IA307" s="42"/>
      <c r="IB307" s="42"/>
      <c r="IC307" s="42"/>
      <c r="ID307" s="42"/>
      <c r="IE307" s="42"/>
      <c r="IF307" s="42"/>
      <c r="IG307" s="42"/>
      <c r="IH307" s="42"/>
      <c r="II307" s="42"/>
      <c r="IJ307" s="42"/>
      <c r="IK307" s="42"/>
      <c r="IL307" s="42"/>
      <c r="IM307" s="42"/>
      <c r="IN307" s="42"/>
      <c r="IO307" s="42"/>
      <c r="IP307" s="42"/>
      <c r="IQ307" s="42"/>
      <c r="IR307" s="42"/>
      <c r="IS307" s="42"/>
      <c r="IT307" s="42"/>
    </row>
    <row r="308" spans="1:254" ht="18" hidden="1">
      <c r="A308" s="46" t="s">
        <v>133</v>
      </c>
      <c r="B308" s="23">
        <v>81.297945</v>
      </c>
      <c r="C308" s="23">
        <v>5254.457171999999</v>
      </c>
      <c r="D308" s="23">
        <f t="shared" si="116"/>
        <v>5335.755117</v>
      </c>
      <c r="E308" s="45">
        <v>0</v>
      </c>
      <c r="F308" s="35">
        <v>19297.10572936</v>
      </c>
      <c r="G308" s="23">
        <f t="shared" si="114"/>
        <v>19297.10572936</v>
      </c>
      <c r="H308" s="67">
        <f t="shared" si="115"/>
        <v>24632.86084636</v>
      </c>
      <c r="I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  <c r="DB308" s="42"/>
      <c r="DC308" s="42"/>
      <c r="DD308" s="42"/>
      <c r="DE308" s="42"/>
      <c r="DF308" s="42"/>
      <c r="DG308" s="42"/>
      <c r="DH308" s="42"/>
      <c r="DI308" s="42"/>
      <c r="DJ308" s="42"/>
      <c r="DK308" s="42"/>
      <c r="DL308" s="42"/>
      <c r="DM308" s="42"/>
      <c r="DN308" s="42"/>
      <c r="DO308" s="42"/>
      <c r="DP308" s="42"/>
      <c r="DQ308" s="42"/>
      <c r="DR308" s="42"/>
      <c r="DS308" s="42"/>
      <c r="DT308" s="42"/>
      <c r="DU308" s="42"/>
      <c r="DV308" s="42"/>
      <c r="DW308" s="42"/>
      <c r="DX308" s="42"/>
      <c r="DY308" s="42"/>
      <c r="DZ308" s="42"/>
      <c r="EA308" s="42"/>
      <c r="EB308" s="42"/>
      <c r="EC308" s="42"/>
      <c r="ED308" s="42"/>
      <c r="EE308" s="42"/>
      <c r="EF308" s="42"/>
      <c r="EG308" s="42"/>
      <c r="EH308" s="42"/>
      <c r="EI308" s="42"/>
      <c r="EJ308" s="42"/>
      <c r="EK308" s="42"/>
      <c r="EL308" s="42"/>
      <c r="EM308" s="42"/>
      <c r="EN308" s="42"/>
      <c r="EO308" s="42"/>
      <c r="EP308" s="42"/>
      <c r="EQ308" s="42"/>
      <c r="ER308" s="42"/>
      <c r="ES308" s="42"/>
      <c r="ET308" s="42"/>
      <c r="EU308" s="42"/>
      <c r="EV308" s="42"/>
      <c r="EW308" s="42"/>
      <c r="EX308" s="42"/>
      <c r="EY308" s="42"/>
      <c r="EZ308" s="42"/>
      <c r="FA308" s="42"/>
      <c r="FB308" s="42"/>
      <c r="FC308" s="42"/>
      <c r="FD308" s="42"/>
      <c r="FE308" s="42"/>
      <c r="FF308" s="42"/>
      <c r="FG308" s="42"/>
      <c r="FH308" s="42"/>
      <c r="FI308" s="42"/>
      <c r="FJ308" s="42"/>
      <c r="FK308" s="42"/>
      <c r="FL308" s="42"/>
      <c r="FM308" s="42"/>
      <c r="FN308" s="42"/>
      <c r="FO308" s="42"/>
      <c r="FP308" s="42"/>
      <c r="FQ308" s="42"/>
      <c r="FR308" s="42"/>
      <c r="FS308" s="42"/>
      <c r="FT308" s="42"/>
      <c r="FU308" s="42"/>
      <c r="FV308" s="42"/>
      <c r="FW308" s="42"/>
      <c r="FX308" s="42"/>
      <c r="FY308" s="42"/>
      <c r="FZ308" s="42"/>
      <c r="GA308" s="42"/>
      <c r="GB308" s="42"/>
      <c r="GC308" s="42"/>
      <c r="GD308" s="42"/>
      <c r="GE308" s="42"/>
      <c r="GF308" s="42"/>
      <c r="GG308" s="42"/>
      <c r="GH308" s="42"/>
      <c r="GI308" s="42"/>
      <c r="GJ308" s="42"/>
      <c r="GK308" s="42"/>
      <c r="GL308" s="42"/>
      <c r="GM308" s="42"/>
      <c r="GN308" s="42"/>
      <c r="GO308" s="42"/>
      <c r="GP308" s="42"/>
      <c r="GQ308" s="42"/>
      <c r="GR308" s="42"/>
      <c r="GS308" s="42"/>
      <c r="GT308" s="42"/>
      <c r="GU308" s="42"/>
      <c r="GV308" s="42"/>
      <c r="GW308" s="42"/>
      <c r="GX308" s="42"/>
      <c r="GY308" s="42"/>
      <c r="GZ308" s="42"/>
      <c r="HA308" s="42"/>
      <c r="HB308" s="42"/>
      <c r="HC308" s="42"/>
      <c r="HD308" s="42"/>
      <c r="HE308" s="42"/>
      <c r="HF308" s="42"/>
      <c r="HG308" s="42"/>
      <c r="HH308" s="42"/>
      <c r="HI308" s="42"/>
      <c r="HJ308" s="42"/>
      <c r="HK308" s="42"/>
      <c r="HL308" s="42"/>
      <c r="HM308" s="42"/>
      <c r="HN308" s="42"/>
      <c r="HO308" s="42"/>
      <c r="HP308" s="42"/>
      <c r="HQ308" s="42"/>
      <c r="HR308" s="42"/>
      <c r="HS308" s="42"/>
      <c r="HT308" s="42"/>
      <c r="HU308" s="42"/>
      <c r="HV308" s="42"/>
      <c r="HW308" s="42"/>
      <c r="HX308" s="42"/>
      <c r="HY308" s="42"/>
      <c r="HZ308" s="42"/>
      <c r="IA308" s="42"/>
      <c r="IB308" s="42"/>
      <c r="IC308" s="42"/>
      <c r="ID308" s="42"/>
      <c r="IE308" s="42"/>
      <c r="IF308" s="42"/>
      <c r="IG308" s="42"/>
      <c r="IH308" s="42"/>
      <c r="II308" s="42"/>
      <c r="IJ308" s="42"/>
      <c r="IK308" s="42"/>
      <c r="IL308" s="42"/>
      <c r="IM308" s="42"/>
      <c r="IN308" s="42"/>
      <c r="IO308" s="42"/>
      <c r="IP308" s="42"/>
      <c r="IQ308" s="42"/>
      <c r="IR308" s="42"/>
      <c r="IS308" s="42"/>
      <c r="IT308" s="42"/>
    </row>
    <row r="309" spans="1:254" ht="18" hidden="1">
      <c r="A309" s="46" t="s">
        <v>135</v>
      </c>
      <c r="B309" s="23">
        <v>2843.491567</v>
      </c>
      <c r="C309" s="23">
        <v>3565.7224509999996</v>
      </c>
      <c r="D309" s="23">
        <f t="shared" si="116"/>
        <v>6409.214018</v>
      </c>
      <c r="E309" s="45">
        <v>0</v>
      </c>
      <c r="F309" s="35">
        <v>31153.202784290872</v>
      </c>
      <c r="G309" s="23">
        <f t="shared" si="114"/>
        <v>31153.202784290872</v>
      </c>
      <c r="H309" s="67">
        <f t="shared" si="115"/>
        <v>37562.41680229087</v>
      </c>
      <c r="I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  <c r="DB309" s="42"/>
      <c r="DC309" s="42"/>
      <c r="DD309" s="42"/>
      <c r="DE309" s="42"/>
      <c r="DF309" s="42"/>
      <c r="DG309" s="42"/>
      <c r="DH309" s="42"/>
      <c r="DI309" s="42"/>
      <c r="DJ309" s="42"/>
      <c r="DK309" s="42"/>
      <c r="DL309" s="42"/>
      <c r="DM309" s="42"/>
      <c r="DN309" s="42"/>
      <c r="DO309" s="42"/>
      <c r="DP309" s="42"/>
      <c r="DQ309" s="42"/>
      <c r="DR309" s="42"/>
      <c r="DS309" s="42"/>
      <c r="DT309" s="42"/>
      <c r="DU309" s="42"/>
      <c r="DV309" s="42"/>
      <c r="DW309" s="42"/>
      <c r="DX309" s="42"/>
      <c r="DY309" s="42"/>
      <c r="DZ309" s="42"/>
      <c r="EA309" s="42"/>
      <c r="EB309" s="42"/>
      <c r="EC309" s="42"/>
      <c r="ED309" s="42"/>
      <c r="EE309" s="42"/>
      <c r="EF309" s="42"/>
      <c r="EG309" s="42"/>
      <c r="EH309" s="42"/>
      <c r="EI309" s="42"/>
      <c r="EJ309" s="42"/>
      <c r="EK309" s="42"/>
      <c r="EL309" s="42"/>
      <c r="EM309" s="42"/>
      <c r="EN309" s="42"/>
      <c r="EO309" s="42"/>
      <c r="EP309" s="42"/>
      <c r="EQ309" s="42"/>
      <c r="ER309" s="42"/>
      <c r="ES309" s="42"/>
      <c r="ET309" s="42"/>
      <c r="EU309" s="42"/>
      <c r="EV309" s="42"/>
      <c r="EW309" s="42"/>
      <c r="EX309" s="42"/>
      <c r="EY309" s="42"/>
      <c r="EZ309" s="42"/>
      <c r="FA309" s="42"/>
      <c r="FB309" s="42"/>
      <c r="FC309" s="42"/>
      <c r="FD309" s="42"/>
      <c r="FE309" s="42"/>
      <c r="FF309" s="42"/>
      <c r="FG309" s="42"/>
      <c r="FH309" s="42"/>
      <c r="FI309" s="42"/>
      <c r="FJ309" s="42"/>
      <c r="FK309" s="42"/>
      <c r="FL309" s="42"/>
      <c r="FM309" s="42"/>
      <c r="FN309" s="42"/>
      <c r="FO309" s="42"/>
      <c r="FP309" s="42"/>
      <c r="FQ309" s="42"/>
      <c r="FR309" s="42"/>
      <c r="FS309" s="42"/>
      <c r="FT309" s="42"/>
      <c r="FU309" s="42"/>
      <c r="FV309" s="42"/>
      <c r="FW309" s="42"/>
      <c r="FX309" s="42"/>
      <c r="FY309" s="42"/>
      <c r="FZ309" s="42"/>
      <c r="GA309" s="42"/>
      <c r="GB309" s="42"/>
      <c r="GC309" s="42"/>
      <c r="GD309" s="42"/>
      <c r="GE309" s="42"/>
      <c r="GF309" s="42"/>
      <c r="GG309" s="42"/>
      <c r="GH309" s="42"/>
      <c r="GI309" s="42"/>
      <c r="GJ309" s="42"/>
      <c r="GK309" s="42"/>
      <c r="GL309" s="42"/>
      <c r="GM309" s="42"/>
      <c r="GN309" s="42"/>
      <c r="GO309" s="42"/>
      <c r="GP309" s="42"/>
      <c r="GQ309" s="42"/>
      <c r="GR309" s="42"/>
      <c r="GS309" s="42"/>
      <c r="GT309" s="42"/>
      <c r="GU309" s="42"/>
      <c r="GV309" s="42"/>
      <c r="GW309" s="42"/>
      <c r="GX309" s="42"/>
      <c r="GY309" s="42"/>
      <c r="GZ309" s="42"/>
      <c r="HA309" s="42"/>
      <c r="HB309" s="42"/>
      <c r="HC309" s="42"/>
      <c r="HD309" s="42"/>
      <c r="HE309" s="42"/>
      <c r="HF309" s="42"/>
      <c r="HG309" s="42"/>
      <c r="HH309" s="42"/>
      <c r="HI309" s="42"/>
      <c r="HJ309" s="42"/>
      <c r="HK309" s="42"/>
      <c r="HL309" s="42"/>
      <c r="HM309" s="42"/>
      <c r="HN309" s="42"/>
      <c r="HO309" s="42"/>
      <c r="HP309" s="42"/>
      <c r="HQ309" s="42"/>
      <c r="HR309" s="42"/>
      <c r="HS309" s="42"/>
      <c r="HT309" s="42"/>
      <c r="HU309" s="42"/>
      <c r="HV309" s="42"/>
      <c r="HW309" s="42"/>
      <c r="HX309" s="42"/>
      <c r="HY309" s="42"/>
      <c r="HZ309" s="42"/>
      <c r="IA309" s="42"/>
      <c r="IB309" s="42"/>
      <c r="IC309" s="42"/>
      <c r="ID309" s="42"/>
      <c r="IE309" s="42"/>
      <c r="IF309" s="42"/>
      <c r="IG309" s="42"/>
      <c r="IH309" s="42"/>
      <c r="II309" s="42"/>
      <c r="IJ309" s="42"/>
      <c r="IK309" s="42"/>
      <c r="IL309" s="42"/>
      <c r="IM309" s="42"/>
      <c r="IN309" s="42"/>
      <c r="IO309" s="42"/>
      <c r="IP309" s="42"/>
      <c r="IQ309" s="42"/>
      <c r="IR309" s="42"/>
      <c r="IS309" s="42"/>
      <c r="IT309" s="42"/>
    </row>
    <row r="310" spans="1:254" ht="18" hidden="1">
      <c r="A310" s="46" t="s">
        <v>136</v>
      </c>
      <c r="B310" s="23">
        <v>337.766729</v>
      </c>
      <c r="C310" s="23">
        <v>2807.202964</v>
      </c>
      <c r="D310" s="23">
        <f t="shared" si="116"/>
        <v>3144.969693</v>
      </c>
      <c r="E310" s="45">
        <v>0</v>
      </c>
      <c r="F310" s="35">
        <v>11512.77518353774</v>
      </c>
      <c r="G310" s="23">
        <f t="shared" si="114"/>
        <v>11512.77518353774</v>
      </c>
      <c r="H310" s="67">
        <f t="shared" si="115"/>
        <v>14657.744876537741</v>
      </c>
      <c r="I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  <c r="DB310" s="42"/>
      <c r="DC310" s="42"/>
      <c r="DD310" s="42"/>
      <c r="DE310" s="42"/>
      <c r="DF310" s="42"/>
      <c r="DG310" s="42"/>
      <c r="DH310" s="42"/>
      <c r="DI310" s="42"/>
      <c r="DJ310" s="42"/>
      <c r="DK310" s="42"/>
      <c r="DL310" s="42"/>
      <c r="DM310" s="42"/>
      <c r="DN310" s="42"/>
      <c r="DO310" s="42"/>
      <c r="DP310" s="42"/>
      <c r="DQ310" s="42"/>
      <c r="DR310" s="42"/>
      <c r="DS310" s="42"/>
      <c r="DT310" s="42"/>
      <c r="DU310" s="42"/>
      <c r="DV310" s="42"/>
      <c r="DW310" s="42"/>
      <c r="DX310" s="42"/>
      <c r="DY310" s="42"/>
      <c r="DZ310" s="42"/>
      <c r="EA310" s="42"/>
      <c r="EB310" s="42"/>
      <c r="EC310" s="42"/>
      <c r="ED310" s="42"/>
      <c r="EE310" s="42"/>
      <c r="EF310" s="42"/>
      <c r="EG310" s="42"/>
      <c r="EH310" s="42"/>
      <c r="EI310" s="42"/>
      <c r="EJ310" s="42"/>
      <c r="EK310" s="42"/>
      <c r="EL310" s="42"/>
      <c r="EM310" s="42"/>
      <c r="EN310" s="42"/>
      <c r="EO310" s="42"/>
      <c r="EP310" s="42"/>
      <c r="EQ310" s="42"/>
      <c r="ER310" s="42"/>
      <c r="ES310" s="42"/>
      <c r="ET310" s="42"/>
      <c r="EU310" s="42"/>
      <c r="EV310" s="42"/>
      <c r="EW310" s="42"/>
      <c r="EX310" s="42"/>
      <c r="EY310" s="42"/>
      <c r="EZ310" s="42"/>
      <c r="FA310" s="42"/>
      <c r="FB310" s="42"/>
      <c r="FC310" s="42"/>
      <c r="FD310" s="42"/>
      <c r="FE310" s="42"/>
      <c r="FF310" s="42"/>
      <c r="FG310" s="42"/>
      <c r="FH310" s="42"/>
      <c r="FI310" s="42"/>
      <c r="FJ310" s="42"/>
      <c r="FK310" s="42"/>
      <c r="FL310" s="42"/>
      <c r="FM310" s="42"/>
      <c r="FN310" s="42"/>
      <c r="FO310" s="42"/>
      <c r="FP310" s="42"/>
      <c r="FQ310" s="42"/>
      <c r="FR310" s="42"/>
      <c r="FS310" s="42"/>
      <c r="FT310" s="42"/>
      <c r="FU310" s="42"/>
      <c r="FV310" s="42"/>
      <c r="FW310" s="42"/>
      <c r="FX310" s="42"/>
      <c r="FY310" s="42"/>
      <c r="FZ310" s="42"/>
      <c r="GA310" s="42"/>
      <c r="GB310" s="42"/>
      <c r="GC310" s="42"/>
      <c r="GD310" s="42"/>
      <c r="GE310" s="42"/>
      <c r="GF310" s="42"/>
      <c r="GG310" s="42"/>
      <c r="GH310" s="42"/>
      <c r="GI310" s="42"/>
      <c r="GJ310" s="42"/>
      <c r="GK310" s="42"/>
      <c r="GL310" s="42"/>
      <c r="GM310" s="42"/>
      <c r="GN310" s="42"/>
      <c r="GO310" s="42"/>
      <c r="GP310" s="42"/>
      <c r="GQ310" s="42"/>
      <c r="GR310" s="42"/>
      <c r="GS310" s="42"/>
      <c r="GT310" s="42"/>
      <c r="GU310" s="42"/>
      <c r="GV310" s="42"/>
      <c r="GW310" s="42"/>
      <c r="GX310" s="42"/>
      <c r="GY310" s="42"/>
      <c r="GZ310" s="42"/>
      <c r="HA310" s="42"/>
      <c r="HB310" s="42"/>
      <c r="HC310" s="42"/>
      <c r="HD310" s="42"/>
      <c r="HE310" s="42"/>
      <c r="HF310" s="42"/>
      <c r="HG310" s="42"/>
      <c r="HH310" s="42"/>
      <c r="HI310" s="42"/>
      <c r="HJ310" s="42"/>
      <c r="HK310" s="42"/>
      <c r="HL310" s="42"/>
      <c r="HM310" s="42"/>
      <c r="HN310" s="42"/>
      <c r="HO310" s="42"/>
      <c r="HP310" s="42"/>
      <c r="HQ310" s="42"/>
      <c r="HR310" s="42"/>
      <c r="HS310" s="42"/>
      <c r="HT310" s="42"/>
      <c r="HU310" s="42"/>
      <c r="HV310" s="42"/>
      <c r="HW310" s="42"/>
      <c r="HX310" s="42"/>
      <c r="HY310" s="42"/>
      <c r="HZ310" s="42"/>
      <c r="IA310" s="42"/>
      <c r="IB310" s="42"/>
      <c r="IC310" s="42"/>
      <c r="ID310" s="42"/>
      <c r="IE310" s="42"/>
      <c r="IF310" s="42"/>
      <c r="IG310" s="42"/>
      <c r="IH310" s="42"/>
      <c r="II310" s="42"/>
      <c r="IJ310" s="42"/>
      <c r="IK310" s="42"/>
      <c r="IL310" s="42"/>
      <c r="IM310" s="42"/>
      <c r="IN310" s="42"/>
      <c r="IO310" s="42"/>
      <c r="IP310" s="42"/>
      <c r="IQ310" s="42"/>
      <c r="IR310" s="42"/>
      <c r="IS310" s="42"/>
      <c r="IT310" s="42"/>
    </row>
    <row r="311" spans="1:254" ht="18" hidden="1">
      <c r="A311" s="46" t="s">
        <v>137</v>
      </c>
      <c r="B311" s="23">
        <v>2872.384164</v>
      </c>
      <c r="C311" s="23">
        <v>3760.752289</v>
      </c>
      <c r="D311" s="23">
        <f t="shared" si="116"/>
        <v>6633.136453</v>
      </c>
      <c r="E311" s="45">
        <v>0</v>
      </c>
      <c r="F311" s="35">
        <v>12063.408040183176</v>
      </c>
      <c r="G311" s="23">
        <f t="shared" si="114"/>
        <v>12063.408040183176</v>
      </c>
      <c r="H311" s="67">
        <f t="shared" si="115"/>
        <v>18696.544493183177</v>
      </c>
      <c r="I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  <c r="DB311" s="42"/>
      <c r="DC311" s="42"/>
      <c r="DD311" s="42"/>
      <c r="DE311" s="42"/>
      <c r="DF311" s="42"/>
      <c r="DG311" s="42"/>
      <c r="DH311" s="42"/>
      <c r="DI311" s="42"/>
      <c r="DJ311" s="42"/>
      <c r="DK311" s="42"/>
      <c r="DL311" s="42"/>
      <c r="DM311" s="42"/>
      <c r="DN311" s="42"/>
      <c r="DO311" s="42"/>
      <c r="DP311" s="42"/>
      <c r="DQ311" s="42"/>
      <c r="DR311" s="42"/>
      <c r="DS311" s="42"/>
      <c r="DT311" s="42"/>
      <c r="DU311" s="42"/>
      <c r="DV311" s="42"/>
      <c r="DW311" s="42"/>
      <c r="DX311" s="42"/>
      <c r="DY311" s="42"/>
      <c r="DZ311" s="42"/>
      <c r="EA311" s="42"/>
      <c r="EB311" s="42"/>
      <c r="EC311" s="42"/>
      <c r="ED311" s="42"/>
      <c r="EE311" s="42"/>
      <c r="EF311" s="42"/>
      <c r="EG311" s="42"/>
      <c r="EH311" s="42"/>
      <c r="EI311" s="42"/>
      <c r="EJ311" s="42"/>
      <c r="EK311" s="42"/>
      <c r="EL311" s="42"/>
      <c r="EM311" s="42"/>
      <c r="EN311" s="42"/>
      <c r="EO311" s="42"/>
      <c r="EP311" s="42"/>
      <c r="EQ311" s="42"/>
      <c r="ER311" s="42"/>
      <c r="ES311" s="42"/>
      <c r="ET311" s="42"/>
      <c r="EU311" s="42"/>
      <c r="EV311" s="42"/>
      <c r="EW311" s="42"/>
      <c r="EX311" s="42"/>
      <c r="EY311" s="42"/>
      <c r="EZ311" s="42"/>
      <c r="FA311" s="42"/>
      <c r="FB311" s="42"/>
      <c r="FC311" s="42"/>
      <c r="FD311" s="42"/>
      <c r="FE311" s="42"/>
      <c r="FF311" s="42"/>
      <c r="FG311" s="42"/>
      <c r="FH311" s="42"/>
      <c r="FI311" s="42"/>
      <c r="FJ311" s="42"/>
      <c r="FK311" s="42"/>
      <c r="FL311" s="42"/>
      <c r="FM311" s="42"/>
      <c r="FN311" s="42"/>
      <c r="FO311" s="42"/>
      <c r="FP311" s="42"/>
      <c r="FQ311" s="42"/>
      <c r="FR311" s="42"/>
      <c r="FS311" s="42"/>
      <c r="FT311" s="42"/>
      <c r="FU311" s="42"/>
      <c r="FV311" s="42"/>
      <c r="FW311" s="42"/>
      <c r="FX311" s="42"/>
      <c r="FY311" s="42"/>
      <c r="FZ311" s="42"/>
      <c r="GA311" s="42"/>
      <c r="GB311" s="42"/>
      <c r="GC311" s="42"/>
      <c r="GD311" s="42"/>
      <c r="GE311" s="42"/>
      <c r="GF311" s="42"/>
      <c r="GG311" s="42"/>
      <c r="GH311" s="42"/>
      <c r="GI311" s="42"/>
      <c r="GJ311" s="42"/>
      <c r="GK311" s="42"/>
      <c r="GL311" s="42"/>
      <c r="GM311" s="42"/>
      <c r="GN311" s="42"/>
      <c r="GO311" s="42"/>
      <c r="GP311" s="42"/>
      <c r="GQ311" s="42"/>
      <c r="GR311" s="42"/>
      <c r="GS311" s="42"/>
      <c r="GT311" s="42"/>
      <c r="GU311" s="42"/>
      <c r="GV311" s="42"/>
      <c r="GW311" s="42"/>
      <c r="GX311" s="42"/>
      <c r="GY311" s="42"/>
      <c r="GZ311" s="42"/>
      <c r="HA311" s="42"/>
      <c r="HB311" s="42"/>
      <c r="HC311" s="42"/>
      <c r="HD311" s="42"/>
      <c r="HE311" s="42"/>
      <c r="HF311" s="42"/>
      <c r="HG311" s="42"/>
      <c r="HH311" s="42"/>
      <c r="HI311" s="42"/>
      <c r="HJ311" s="42"/>
      <c r="HK311" s="42"/>
      <c r="HL311" s="42"/>
      <c r="HM311" s="42"/>
      <c r="HN311" s="42"/>
      <c r="HO311" s="42"/>
      <c r="HP311" s="42"/>
      <c r="HQ311" s="42"/>
      <c r="HR311" s="42"/>
      <c r="HS311" s="42"/>
      <c r="HT311" s="42"/>
      <c r="HU311" s="42"/>
      <c r="HV311" s="42"/>
      <c r="HW311" s="42"/>
      <c r="HX311" s="42"/>
      <c r="HY311" s="42"/>
      <c r="HZ311" s="42"/>
      <c r="IA311" s="42"/>
      <c r="IB311" s="42"/>
      <c r="IC311" s="42"/>
      <c r="ID311" s="42"/>
      <c r="IE311" s="42"/>
      <c r="IF311" s="42"/>
      <c r="IG311" s="42"/>
      <c r="IH311" s="42"/>
      <c r="II311" s="42"/>
      <c r="IJ311" s="42"/>
      <c r="IK311" s="42"/>
      <c r="IL311" s="42"/>
      <c r="IM311" s="42"/>
      <c r="IN311" s="42"/>
      <c r="IO311" s="42"/>
      <c r="IP311" s="42"/>
      <c r="IQ311" s="42"/>
      <c r="IR311" s="42"/>
      <c r="IS311" s="42"/>
      <c r="IT311" s="42"/>
    </row>
    <row r="312" spans="1:254" ht="18" hidden="1">
      <c r="A312" s="46" t="s">
        <v>139</v>
      </c>
      <c r="B312" s="23">
        <v>348.250144</v>
      </c>
      <c r="C312" s="23">
        <v>3581.9538709999997</v>
      </c>
      <c r="D312" s="23">
        <f t="shared" si="116"/>
        <v>3930.204015</v>
      </c>
      <c r="E312" s="45">
        <v>0</v>
      </c>
      <c r="F312" s="35">
        <v>17554.928654167008</v>
      </c>
      <c r="G312" s="23">
        <f t="shared" si="114"/>
        <v>17554.928654167008</v>
      </c>
      <c r="H312" s="67">
        <f t="shared" si="115"/>
        <v>21485.132669167007</v>
      </c>
      <c r="I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  <c r="DB312" s="42"/>
      <c r="DC312" s="42"/>
      <c r="DD312" s="42"/>
      <c r="DE312" s="42"/>
      <c r="DF312" s="42"/>
      <c r="DG312" s="42"/>
      <c r="DH312" s="42"/>
      <c r="DI312" s="42"/>
      <c r="DJ312" s="42"/>
      <c r="DK312" s="42"/>
      <c r="DL312" s="42"/>
      <c r="DM312" s="42"/>
      <c r="DN312" s="42"/>
      <c r="DO312" s="42"/>
      <c r="DP312" s="42"/>
      <c r="DQ312" s="42"/>
      <c r="DR312" s="42"/>
      <c r="DS312" s="42"/>
      <c r="DT312" s="42"/>
      <c r="DU312" s="42"/>
      <c r="DV312" s="42"/>
      <c r="DW312" s="42"/>
      <c r="DX312" s="42"/>
      <c r="DY312" s="42"/>
      <c r="DZ312" s="42"/>
      <c r="EA312" s="42"/>
      <c r="EB312" s="42"/>
      <c r="EC312" s="42"/>
      <c r="ED312" s="42"/>
      <c r="EE312" s="42"/>
      <c r="EF312" s="42"/>
      <c r="EG312" s="42"/>
      <c r="EH312" s="42"/>
      <c r="EI312" s="42"/>
      <c r="EJ312" s="42"/>
      <c r="EK312" s="42"/>
      <c r="EL312" s="42"/>
      <c r="EM312" s="42"/>
      <c r="EN312" s="42"/>
      <c r="EO312" s="42"/>
      <c r="EP312" s="42"/>
      <c r="EQ312" s="42"/>
      <c r="ER312" s="42"/>
      <c r="ES312" s="42"/>
      <c r="ET312" s="42"/>
      <c r="EU312" s="42"/>
      <c r="EV312" s="42"/>
      <c r="EW312" s="42"/>
      <c r="EX312" s="42"/>
      <c r="EY312" s="42"/>
      <c r="EZ312" s="42"/>
      <c r="FA312" s="42"/>
      <c r="FB312" s="42"/>
      <c r="FC312" s="42"/>
      <c r="FD312" s="42"/>
      <c r="FE312" s="42"/>
      <c r="FF312" s="42"/>
      <c r="FG312" s="42"/>
      <c r="FH312" s="42"/>
      <c r="FI312" s="42"/>
      <c r="FJ312" s="42"/>
      <c r="FK312" s="42"/>
      <c r="FL312" s="42"/>
      <c r="FM312" s="42"/>
      <c r="FN312" s="42"/>
      <c r="FO312" s="42"/>
      <c r="FP312" s="42"/>
      <c r="FQ312" s="42"/>
      <c r="FR312" s="42"/>
      <c r="FS312" s="42"/>
      <c r="FT312" s="42"/>
      <c r="FU312" s="42"/>
      <c r="FV312" s="42"/>
      <c r="FW312" s="42"/>
      <c r="FX312" s="42"/>
      <c r="FY312" s="42"/>
      <c r="FZ312" s="42"/>
      <c r="GA312" s="42"/>
      <c r="GB312" s="42"/>
      <c r="GC312" s="42"/>
      <c r="GD312" s="42"/>
      <c r="GE312" s="42"/>
      <c r="GF312" s="42"/>
      <c r="GG312" s="42"/>
      <c r="GH312" s="42"/>
      <c r="GI312" s="42"/>
      <c r="GJ312" s="42"/>
      <c r="GK312" s="42"/>
      <c r="GL312" s="42"/>
      <c r="GM312" s="42"/>
      <c r="GN312" s="42"/>
      <c r="GO312" s="42"/>
      <c r="GP312" s="42"/>
      <c r="GQ312" s="42"/>
      <c r="GR312" s="42"/>
      <c r="GS312" s="42"/>
      <c r="GT312" s="42"/>
      <c r="GU312" s="42"/>
      <c r="GV312" s="42"/>
      <c r="GW312" s="42"/>
      <c r="GX312" s="42"/>
      <c r="GY312" s="42"/>
      <c r="GZ312" s="42"/>
      <c r="HA312" s="42"/>
      <c r="HB312" s="42"/>
      <c r="HC312" s="42"/>
      <c r="HD312" s="42"/>
      <c r="HE312" s="42"/>
      <c r="HF312" s="42"/>
      <c r="HG312" s="42"/>
      <c r="HH312" s="42"/>
      <c r="HI312" s="42"/>
      <c r="HJ312" s="42"/>
      <c r="HK312" s="42"/>
      <c r="HL312" s="42"/>
      <c r="HM312" s="42"/>
      <c r="HN312" s="42"/>
      <c r="HO312" s="42"/>
      <c r="HP312" s="42"/>
      <c r="HQ312" s="42"/>
      <c r="HR312" s="42"/>
      <c r="HS312" s="42"/>
      <c r="HT312" s="42"/>
      <c r="HU312" s="42"/>
      <c r="HV312" s="42"/>
      <c r="HW312" s="42"/>
      <c r="HX312" s="42"/>
      <c r="HY312" s="42"/>
      <c r="HZ312" s="42"/>
      <c r="IA312" s="42"/>
      <c r="IB312" s="42"/>
      <c r="IC312" s="42"/>
      <c r="ID312" s="42"/>
      <c r="IE312" s="42"/>
      <c r="IF312" s="42"/>
      <c r="IG312" s="42"/>
      <c r="IH312" s="42"/>
      <c r="II312" s="42"/>
      <c r="IJ312" s="42"/>
      <c r="IK312" s="42"/>
      <c r="IL312" s="42"/>
      <c r="IM312" s="42"/>
      <c r="IN312" s="42"/>
      <c r="IO312" s="42"/>
      <c r="IP312" s="42"/>
      <c r="IQ312" s="42"/>
      <c r="IR312" s="42"/>
      <c r="IS312" s="42"/>
      <c r="IT312" s="42"/>
    </row>
    <row r="313" spans="1:254" ht="18" hidden="1">
      <c r="A313" s="46" t="s">
        <v>140</v>
      </c>
      <c r="B313" s="23">
        <v>2905.596551</v>
      </c>
      <c r="C313" s="23">
        <v>4877.868893000001</v>
      </c>
      <c r="D313" s="23">
        <f t="shared" si="116"/>
        <v>7783.465444000001</v>
      </c>
      <c r="E313" s="45">
        <v>0</v>
      </c>
      <c r="F313" s="35">
        <v>13169.366088657329</v>
      </c>
      <c r="G313" s="23">
        <f t="shared" si="114"/>
        <v>13169.366088657329</v>
      </c>
      <c r="H313" s="67">
        <f t="shared" si="115"/>
        <v>20952.83153265733</v>
      </c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  <c r="DB313" s="42"/>
      <c r="DC313" s="42"/>
      <c r="DD313" s="42"/>
      <c r="DE313" s="42"/>
      <c r="DF313" s="42"/>
      <c r="DG313" s="42"/>
      <c r="DH313" s="42"/>
      <c r="DI313" s="42"/>
      <c r="DJ313" s="42"/>
      <c r="DK313" s="42"/>
      <c r="DL313" s="42"/>
      <c r="DM313" s="42"/>
      <c r="DN313" s="42"/>
      <c r="DO313" s="42"/>
      <c r="DP313" s="42"/>
      <c r="DQ313" s="42"/>
      <c r="DR313" s="42"/>
      <c r="DS313" s="42"/>
      <c r="DT313" s="42"/>
      <c r="DU313" s="42"/>
      <c r="DV313" s="42"/>
      <c r="DW313" s="42"/>
      <c r="DX313" s="42"/>
      <c r="DY313" s="42"/>
      <c r="DZ313" s="42"/>
      <c r="EA313" s="42"/>
      <c r="EB313" s="42"/>
      <c r="EC313" s="42"/>
      <c r="ED313" s="42"/>
      <c r="EE313" s="42"/>
      <c r="EF313" s="42"/>
      <c r="EG313" s="42"/>
      <c r="EH313" s="42"/>
      <c r="EI313" s="42"/>
      <c r="EJ313" s="42"/>
      <c r="EK313" s="42"/>
      <c r="EL313" s="42"/>
      <c r="EM313" s="42"/>
      <c r="EN313" s="42"/>
      <c r="EO313" s="42"/>
      <c r="EP313" s="42"/>
      <c r="EQ313" s="42"/>
      <c r="ER313" s="42"/>
      <c r="ES313" s="42"/>
      <c r="ET313" s="42"/>
      <c r="EU313" s="42"/>
      <c r="EV313" s="42"/>
      <c r="EW313" s="42"/>
      <c r="EX313" s="42"/>
      <c r="EY313" s="42"/>
      <c r="EZ313" s="42"/>
      <c r="FA313" s="42"/>
      <c r="FB313" s="42"/>
      <c r="FC313" s="42"/>
      <c r="FD313" s="42"/>
      <c r="FE313" s="42"/>
      <c r="FF313" s="42"/>
      <c r="FG313" s="42"/>
      <c r="FH313" s="42"/>
      <c r="FI313" s="42"/>
      <c r="FJ313" s="42"/>
      <c r="FK313" s="42"/>
      <c r="FL313" s="42"/>
      <c r="FM313" s="42"/>
      <c r="FN313" s="42"/>
      <c r="FO313" s="42"/>
      <c r="FP313" s="42"/>
      <c r="FQ313" s="42"/>
      <c r="FR313" s="42"/>
      <c r="FS313" s="42"/>
      <c r="FT313" s="42"/>
      <c r="FU313" s="42"/>
      <c r="FV313" s="42"/>
      <c r="FW313" s="42"/>
      <c r="FX313" s="42"/>
      <c r="FY313" s="42"/>
      <c r="FZ313" s="42"/>
      <c r="GA313" s="42"/>
      <c r="GB313" s="42"/>
      <c r="GC313" s="42"/>
      <c r="GD313" s="42"/>
      <c r="GE313" s="42"/>
      <c r="GF313" s="42"/>
      <c r="GG313" s="42"/>
      <c r="GH313" s="42"/>
      <c r="GI313" s="42"/>
      <c r="GJ313" s="42"/>
      <c r="GK313" s="42"/>
      <c r="GL313" s="42"/>
      <c r="GM313" s="42"/>
      <c r="GN313" s="42"/>
      <c r="GO313" s="42"/>
      <c r="GP313" s="42"/>
      <c r="GQ313" s="42"/>
      <c r="GR313" s="42"/>
      <c r="GS313" s="42"/>
      <c r="GT313" s="42"/>
      <c r="GU313" s="42"/>
      <c r="GV313" s="42"/>
      <c r="GW313" s="42"/>
      <c r="GX313" s="42"/>
      <c r="GY313" s="42"/>
      <c r="GZ313" s="42"/>
      <c r="HA313" s="42"/>
      <c r="HB313" s="42"/>
      <c r="HC313" s="42"/>
      <c r="HD313" s="42"/>
      <c r="HE313" s="42"/>
      <c r="HF313" s="42"/>
      <c r="HG313" s="42"/>
      <c r="HH313" s="42"/>
      <c r="HI313" s="42"/>
      <c r="HJ313" s="42"/>
      <c r="HK313" s="42"/>
      <c r="HL313" s="42"/>
      <c r="HM313" s="42"/>
      <c r="HN313" s="42"/>
      <c r="HO313" s="42"/>
      <c r="HP313" s="42"/>
      <c r="HQ313" s="42"/>
      <c r="HR313" s="42"/>
      <c r="HS313" s="42"/>
      <c r="HT313" s="42"/>
      <c r="HU313" s="42"/>
      <c r="HV313" s="42"/>
      <c r="HW313" s="42"/>
      <c r="HX313" s="42"/>
      <c r="HY313" s="42"/>
      <c r="HZ313" s="42"/>
      <c r="IA313" s="42"/>
      <c r="IB313" s="42"/>
      <c r="IC313" s="42"/>
      <c r="ID313" s="42"/>
      <c r="IE313" s="42"/>
      <c r="IF313" s="42"/>
      <c r="IG313" s="42"/>
      <c r="IH313" s="42"/>
      <c r="II313" s="42"/>
      <c r="IJ313" s="42"/>
      <c r="IK313" s="42"/>
      <c r="IL313" s="42"/>
      <c r="IM313" s="42"/>
      <c r="IN313" s="42"/>
      <c r="IO313" s="42"/>
      <c r="IP313" s="42"/>
      <c r="IQ313" s="42"/>
      <c r="IR313" s="42"/>
      <c r="IS313" s="42"/>
      <c r="IT313" s="42"/>
    </row>
    <row r="314" spans="1:254" ht="18" hidden="1">
      <c r="A314" s="46" t="s">
        <v>141</v>
      </c>
      <c r="B314" s="23">
        <v>287.11721</v>
      </c>
      <c r="C314" s="23">
        <v>2908.980261</v>
      </c>
      <c r="D314" s="23">
        <f t="shared" si="116"/>
        <v>3196.097471</v>
      </c>
      <c r="E314" s="45">
        <v>0</v>
      </c>
      <c r="F314" s="35">
        <v>8713.841351552604</v>
      </c>
      <c r="G314" s="23">
        <f t="shared" si="114"/>
        <v>8713.841351552604</v>
      </c>
      <c r="H314" s="67">
        <f t="shared" si="115"/>
        <v>11909.938822552605</v>
      </c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  <c r="DB314" s="42"/>
      <c r="DC314" s="42"/>
      <c r="DD314" s="42"/>
      <c r="DE314" s="42"/>
      <c r="DF314" s="42"/>
      <c r="DG314" s="42"/>
      <c r="DH314" s="42"/>
      <c r="DI314" s="42"/>
      <c r="DJ314" s="42"/>
      <c r="DK314" s="42"/>
      <c r="DL314" s="42"/>
      <c r="DM314" s="42"/>
      <c r="DN314" s="42"/>
      <c r="DO314" s="42"/>
      <c r="DP314" s="42"/>
      <c r="DQ314" s="42"/>
      <c r="DR314" s="42"/>
      <c r="DS314" s="42"/>
      <c r="DT314" s="42"/>
      <c r="DU314" s="42"/>
      <c r="DV314" s="42"/>
      <c r="DW314" s="42"/>
      <c r="DX314" s="42"/>
      <c r="DY314" s="42"/>
      <c r="DZ314" s="42"/>
      <c r="EA314" s="42"/>
      <c r="EB314" s="42"/>
      <c r="EC314" s="42"/>
      <c r="ED314" s="42"/>
      <c r="EE314" s="42"/>
      <c r="EF314" s="42"/>
      <c r="EG314" s="42"/>
      <c r="EH314" s="42"/>
      <c r="EI314" s="42"/>
      <c r="EJ314" s="42"/>
      <c r="EK314" s="42"/>
      <c r="EL314" s="42"/>
      <c r="EM314" s="42"/>
      <c r="EN314" s="42"/>
      <c r="EO314" s="42"/>
      <c r="EP314" s="42"/>
      <c r="EQ314" s="42"/>
      <c r="ER314" s="42"/>
      <c r="ES314" s="42"/>
      <c r="ET314" s="42"/>
      <c r="EU314" s="42"/>
      <c r="EV314" s="42"/>
      <c r="EW314" s="42"/>
      <c r="EX314" s="42"/>
      <c r="EY314" s="42"/>
      <c r="EZ314" s="42"/>
      <c r="FA314" s="42"/>
      <c r="FB314" s="42"/>
      <c r="FC314" s="42"/>
      <c r="FD314" s="42"/>
      <c r="FE314" s="42"/>
      <c r="FF314" s="42"/>
      <c r="FG314" s="42"/>
      <c r="FH314" s="42"/>
      <c r="FI314" s="42"/>
      <c r="FJ314" s="42"/>
      <c r="FK314" s="42"/>
      <c r="FL314" s="42"/>
      <c r="FM314" s="42"/>
      <c r="FN314" s="42"/>
      <c r="FO314" s="42"/>
      <c r="FP314" s="42"/>
      <c r="FQ314" s="42"/>
      <c r="FR314" s="42"/>
      <c r="FS314" s="42"/>
      <c r="FT314" s="42"/>
      <c r="FU314" s="42"/>
      <c r="FV314" s="42"/>
      <c r="FW314" s="42"/>
      <c r="FX314" s="42"/>
      <c r="FY314" s="42"/>
      <c r="FZ314" s="42"/>
      <c r="GA314" s="42"/>
      <c r="GB314" s="42"/>
      <c r="GC314" s="42"/>
      <c r="GD314" s="42"/>
      <c r="GE314" s="42"/>
      <c r="GF314" s="42"/>
      <c r="GG314" s="42"/>
      <c r="GH314" s="42"/>
      <c r="GI314" s="42"/>
      <c r="GJ314" s="42"/>
      <c r="GK314" s="42"/>
      <c r="GL314" s="42"/>
      <c r="GM314" s="42"/>
      <c r="GN314" s="42"/>
      <c r="GO314" s="42"/>
      <c r="GP314" s="42"/>
      <c r="GQ314" s="42"/>
      <c r="GR314" s="42"/>
      <c r="GS314" s="42"/>
      <c r="GT314" s="42"/>
      <c r="GU314" s="42"/>
      <c r="GV314" s="42"/>
      <c r="GW314" s="42"/>
      <c r="GX314" s="42"/>
      <c r="GY314" s="42"/>
      <c r="GZ314" s="42"/>
      <c r="HA314" s="42"/>
      <c r="HB314" s="42"/>
      <c r="HC314" s="42"/>
      <c r="HD314" s="42"/>
      <c r="HE314" s="42"/>
      <c r="HF314" s="42"/>
      <c r="HG314" s="42"/>
      <c r="HH314" s="42"/>
      <c r="HI314" s="42"/>
      <c r="HJ314" s="42"/>
      <c r="HK314" s="42"/>
      <c r="HL314" s="42"/>
      <c r="HM314" s="42"/>
      <c r="HN314" s="42"/>
      <c r="HO314" s="42"/>
      <c r="HP314" s="42"/>
      <c r="HQ314" s="42"/>
      <c r="HR314" s="42"/>
      <c r="HS314" s="42"/>
      <c r="HT314" s="42"/>
      <c r="HU314" s="42"/>
      <c r="HV314" s="42"/>
      <c r="HW314" s="42"/>
      <c r="HX314" s="42"/>
      <c r="HY314" s="42"/>
      <c r="HZ314" s="42"/>
      <c r="IA314" s="42"/>
      <c r="IB314" s="42"/>
      <c r="IC314" s="42"/>
      <c r="ID314" s="42"/>
      <c r="IE314" s="42"/>
      <c r="IF314" s="42"/>
      <c r="IG314" s="42"/>
      <c r="IH314" s="42"/>
      <c r="II314" s="42"/>
      <c r="IJ314" s="42"/>
      <c r="IK314" s="42"/>
      <c r="IL314" s="42"/>
      <c r="IM314" s="42"/>
      <c r="IN314" s="42"/>
      <c r="IO314" s="42"/>
      <c r="IP314" s="42"/>
      <c r="IQ314" s="42"/>
      <c r="IR314" s="42"/>
      <c r="IS314" s="42"/>
      <c r="IT314" s="42"/>
    </row>
    <row r="315" spans="1:254" ht="18" hidden="1">
      <c r="A315" s="46" t="s">
        <v>143</v>
      </c>
      <c r="B315" s="23">
        <v>2158.295451</v>
      </c>
      <c r="C315" s="23">
        <v>4117.630368</v>
      </c>
      <c r="D315" s="23">
        <f t="shared" si="116"/>
        <v>6275.925819</v>
      </c>
      <c r="E315" s="45">
        <v>0</v>
      </c>
      <c r="F315" s="35">
        <v>28541.411989491742</v>
      </c>
      <c r="G315" s="23">
        <f t="shared" si="114"/>
        <v>28541.411989491742</v>
      </c>
      <c r="H315" s="67">
        <f t="shared" si="115"/>
        <v>34817.33780849174</v>
      </c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  <c r="DB315" s="42"/>
      <c r="DC315" s="42"/>
      <c r="DD315" s="42"/>
      <c r="DE315" s="42"/>
      <c r="DF315" s="42"/>
      <c r="DG315" s="42"/>
      <c r="DH315" s="42"/>
      <c r="DI315" s="42"/>
      <c r="DJ315" s="42"/>
      <c r="DK315" s="42"/>
      <c r="DL315" s="42"/>
      <c r="DM315" s="42"/>
      <c r="DN315" s="42"/>
      <c r="DO315" s="42"/>
      <c r="DP315" s="42"/>
      <c r="DQ315" s="42"/>
      <c r="DR315" s="42"/>
      <c r="DS315" s="42"/>
      <c r="DT315" s="42"/>
      <c r="DU315" s="42"/>
      <c r="DV315" s="42"/>
      <c r="DW315" s="42"/>
      <c r="DX315" s="42"/>
      <c r="DY315" s="42"/>
      <c r="DZ315" s="42"/>
      <c r="EA315" s="42"/>
      <c r="EB315" s="42"/>
      <c r="EC315" s="42"/>
      <c r="ED315" s="42"/>
      <c r="EE315" s="42"/>
      <c r="EF315" s="42"/>
      <c r="EG315" s="42"/>
      <c r="EH315" s="42"/>
      <c r="EI315" s="42"/>
      <c r="EJ315" s="42"/>
      <c r="EK315" s="42"/>
      <c r="EL315" s="42"/>
      <c r="EM315" s="42"/>
      <c r="EN315" s="42"/>
      <c r="EO315" s="42"/>
      <c r="EP315" s="42"/>
      <c r="EQ315" s="42"/>
      <c r="ER315" s="42"/>
      <c r="ES315" s="42"/>
      <c r="ET315" s="42"/>
      <c r="EU315" s="42"/>
      <c r="EV315" s="42"/>
      <c r="EW315" s="42"/>
      <c r="EX315" s="42"/>
      <c r="EY315" s="42"/>
      <c r="EZ315" s="42"/>
      <c r="FA315" s="42"/>
      <c r="FB315" s="42"/>
      <c r="FC315" s="42"/>
      <c r="FD315" s="42"/>
      <c r="FE315" s="42"/>
      <c r="FF315" s="42"/>
      <c r="FG315" s="42"/>
      <c r="FH315" s="42"/>
      <c r="FI315" s="42"/>
      <c r="FJ315" s="42"/>
      <c r="FK315" s="42"/>
      <c r="FL315" s="42"/>
      <c r="FM315" s="42"/>
      <c r="FN315" s="42"/>
      <c r="FO315" s="42"/>
      <c r="FP315" s="42"/>
      <c r="FQ315" s="42"/>
      <c r="FR315" s="42"/>
      <c r="FS315" s="42"/>
      <c r="FT315" s="42"/>
      <c r="FU315" s="42"/>
      <c r="FV315" s="42"/>
      <c r="FW315" s="42"/>
      <c r="FX315" s="42"/>
      <c r="FY315" s="42"/>
      <c r="FZ315" s="42"/>
      <c r="GA315" s="42"/>
      <c r="GB315" s="42"/>
      <c r="GC315" s="42"/>
      <c r="GD315" s="42"/>
      <c r="GE315" s="42"/>
      <c r="GF315" s="42"/>
      <c r="GG315" s="42"/>
      <c r="GH315" s="42"/>
      <c r="GI315" s="42"/>
      <c r="GJ315" s="42"/>
      <c r="GK315" s="42"/>
      <c r="GL315" s="42"/>
      <c r="GM315" s="42"/>
      <c r="GN315" s="42"/>
      <c r="GO315" s="42"/>
      <c r="GP315" s="42"/>
      <c r="GQ315" s="42"/>
      <c r="GR315" s="42"/>
      <c r="GS315" s="42"/>
      <c r="GT315" s="42"/>
      <c r="GU315" s="42"/>
      <c r="GV315" s="42"/>
      <c r="GW315" s="42"/>
      <c r="GX315" s="42"/>
      <c r="GY315" s="42"/>
      <c r="GZ315" s="42"/>
      <c r="HA315" s="42"/>
      <c r="HB315" s="42"/>
      <c r="HC315" s="42"/>
      <c r="HD315" s="42"/>
      <c r="HE315" s="42"/>
      <c r="HF315" s="42"/>
      <c r="HG315" s="42"/>
      <c r="HH315" s="42"/>
      <c r="HI315" s="42"/>
      <c r="HJ315" s="42"/>
      <c r="HK315" s="42"/>
      <c r="HL315" s="42"/>
      <c r="HM315" s="42"/>
      <c r="HN315" s="42"/>
      <c r="HO315" s="42"/>
      <c r="HP315" s="42"/>
      <c r="HQ315" s="42"/>
      <c r="HR315" s="42"/>
      <c r="HS315" s="42"/>
      <c r="HT315" s="42"/>
      <c r="HU315" s="42"/>
      <c r="HV315" s="42"/>
      <c r="HW315" s="42"/>
      <c r="HX315" s="42"/>
      <c r="HY315" s="42"/>
      <c r="HZ315" s="42"/>
      <c r="IA315" s="42"/>
      <c r="IB315" s="42"/>
      <c r="IC315" s="42"/>
      <c r="ID315" s="42"/>
      <c r="IE315" s="42"/>
      <c r="IF315" s="42"/>
      <c r="IG315" s="42"/>
      <c r="IH315" s="42"/>
      <c r="II315" s="42"/>
      <c r="IJ315" s="42"/>
      <c r="IK315" s="42"/>
      <c r="IL315" s="42"/>
      <c r="IM315" s="42"/>
      <c r="IN315" s="42"/>
      <c r="IO315" s="42"/>
      <c r="IP315" s="42"/>
      <c r="IQ315" s="42"/>
      <c r="IR315" s="42"/>
      <c r="IS315" s="42"/>
      <c r="IT315" s="42"/>
    </row>
    <row r="316" spans="1:254" ht="18" hidden="1">
      <c r="A316" s="46"/>
      <c r="B316" s="23"/>
      <c r="C316" s="23"/>
      <c r="D316" s="23"/>
      <c r="E316" s="45"/>
      <c r="F316" s="35"/>
      <c r="G316" s="23"/>
      <c r="H316" s="67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  <c r="DB316" s="42"/>
      <c r="DC316" s="42"/>
      <c r="DD316" s="42"/>
      <c r="DE316" s="42"/>
      <c r="DF316" s="42"/>
      <c r="DG316" s="42"/>
      <c r="DH316" s="42"/>
      <c r="DI316" s="42"/>
      <c r="DJ316" s="42"/>
      <c r="DK316" s="42"/>
      <c r="DL316" s="42"/>
      <c r="DM316" s="42"/>
      <c r="DN316" s="42"/>
      <c r="DO316" s="42"/>
      <c r="DP316" s="42"/>
      <c r="DQ316" s="42"/>
      <c r="DR316" s="42"/>
      <c r="DS316" s="42"/>
      <c r="DT316" s="42"/>
      <c r="DU316" s="42"/>
      <c r="DV316" s="42"/>
      <c r="DW316" s="42"/>
      <c r="DX316" s="42"/>
      <c r="DY316" s="42"/>
      <c r="DZ316" s="42"/>
      <c r="EA316" s="42"/>
      <c r="EB316" s="42"/>
      <c r="EC316" s="42"/>
      <c r="ED316" s="42"/>
      <c r="EE316" s="42"/>
      <c r="EF316" s="42"/>
      <c r="EG316" s="42"/>
      <c r="EH316" s="42"/>
      <c r="EI316" s="42"/>
      <c r="EJ316" s="42"/>
      <c r="EK316" s="42"/>
      <c r="EL316" s="42"/>
      <c r="EM316" s="42"/>
      <c r="EN316" s="42"/>
      <c r="EO316" s="42"/>
      <c r="EP316" s="42"/>
      <c r="EQ316" s="42"/>
      <c r="ER316" s="42"/>
      <c r="ES316" s="42"/>
      <c r="ET316" s="42"/>
      <c r="EU316" s="42"/>
      <c r="EV316" s="42"/>
      <c r="EW316" s="42"/>
      <c r="EX316" s="42"/>
      <c r="EY316" s="42"/>
      <c r="EZ316" s="42"/>
      <c r="FA316" s="42"/>
      <c r="FB316" s="42"/>
      <c r="FC316" s="42"/>
      <c r="FD316" s="42"/>
      <c r="FE316" s="42"/>
      <c r="FF316" s="42"/>
      <c r="FG316" s="42"/>
      <c r="FH316" s="42"/>
      <c r="FI316" s="42"/>
      <c r="FJ316" s="42"/>
      <c r="FK316" s="42"/>
      <c r="FL316" s="42"/>
      <c r="FM316" s="42"/>
      <c r="FN316" s="42"/>
      <c r="FO316" s="42"/>
      <c r="FP316" s="42"/>
      <c r="FQ316" s="42"/>
      <c r="FR316" s="42"/>
      <c r="FS316" s="42"/>
      <c r="FT316" s="42"/>
      <c r="FU316" s="42"/>
      <c r="FV316" s="42"/>
      <c r="FW316" s="42"/>
      <c r="FX316" s="42"/>
      <c r="FY316" s="42"/>
      <c r="FZ316" s="42"/>
      <c r="GA316" s="42"/>
      <c r="GB316" s="42"/>
      <c r="GC316" s="42"/>
      <c r="GD316" s="42"/>
      <c r="GE316" s="42"/>
      <c r="GF316" s="42"/>
      <c r="GG316" s="42"/>
      <c r="GH316" s="42"/>
      <c r="GI316" s="42"/>
      <c r="GJ316" s="42"/>
      <c r="GK316" s="42"/>
      <c r="GL316" s="42"/>
      <c r="GM316" s="42"/>
      <c r="GN316" s="42"/>
      <c r="GO316" s="42"/>
      <c r="GP316" s="42"/>
      <c r="GQ316" s="42"/>
      <c r="GR316" s="42"/>
      <c r="GS316" s="42"/>
      <c r="GT316" s="42"/>
      <c r="GU316" s="42"/>
      <c r="GV316" s="42"/>
      <c r="GW316" s="42"/>
      <c r="GX316" s="42"/>
      <c r="GY316" s="42"/>
      <c r="GZ316" s="42"/>
      <c r="HA316" s="42"/>
      <c r="HB316" s="42"/>
      <c r="HC316" s="42"/>
      <c r="HD316" s="42"/>
      <c r="HE316" s="42"/>
      <c r="HF316" s="42"/>
      <c r="HG316" s="42"/>
      <c r="HH316" s="42"/>
      <c r="HI316" s="42"/>
      <c r="HJ316" s="42"/>
      <c r="HK316" s="42"/>
      <c r="HL316" s="42"/>
      <c r="HM316" s="42"/>
      <c r="HN316" s="42"/>
      <c r="HO316" s="42"/>
      <c r="HP316" s="42"/>
      <c r="HQ316" s="42"/>
      <c r="HR316" s="42"/>
      <c r="HS316" s="42"/>
      <c r="HT316" s="42"/>
      <c r="HU316" s="42"/>
      <c r="HV316" s="42"/>
      <c r="HW316" s="42"/>
      <c r="HX316" s="42"/>
      <c r="HY316" s="42"/>
      <c r="HZ316" s="42"/>
      <c r="IA316" s="42"/>
      <c r="IB316" s="42"/>
      <c r="IC316" s="42"/>
      <c r="ID316" s="42"/>
      <c r="IE316" s="42"/>
      <c r="IF316" s="42"/>
      <c r="IG316" s="42"/>
      <c r="IH316" s="42"/>
      <c r="II316" s="42"/>
      <c r="IJ316" s="42"/>
      <c r="IK316" s="42"/>
      <c r="IL316" s="42"/>
      <c r="IM316" s="42"/>
      <c r="IN316" s="42"/>
      <c r="IO316" s="42"/>
      <c r="IP316" s="42"/>
      <c r="IQ316" s="42"/>
      <c r="IR316" s="42"/>
      <c r="IS316" s="42"/>
      <c r="IT316" s="42"/>
    </row>
    <row r="317" spans="1:254" ht="18" hidden="1">
      <c r="A317" s="46" t="s">
        <v>112</v>
      </c>
      <c r="B317" s="23">
        <v>586.519446</v>
      </c>
      <c r="C317" s="23">
        <v>3051.500263</v>
      </c>
      <c r="D317" s="23">
        <f t="shared" si="116"/>
        <v>3638.019709</v>
      </c>
      <c r="E317" s="45">
        <v>0</v>
      </c>
      <c r="F317" s="35">
        <v>14412.403124401108</v>
      </c>
      <c r="G317" s="23">
        <f t="shared" si="114"/>
        <v>14412.403124401108</v>
      </c>
      <c r="H317" s="67">
        <f t="shared" si="115"/>
        <v>18050.422833401106</v>
      </c>
      <c r="I317" s="42"/>
      <c r="K317" s="42"/>
      <c r="L317" s="42"/>
      <c r="M317" s="42" t="b">
        <f>K317=L317</f>
        <v>1</v>
      </c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  <c r="DB317" s="42"/>
      <c r="DC317" s="42"/>
      <c r="DD317" s="42"/>
      <c r="DE317" s="42"/>
      <c r="DF317" s="42"/>
      <c r="DG317" s="42"/>
      <c r="DH317" s="42"/>
      <c r="DI317" s="42"/>
      <c r="DJ317" s="42"/>
      <c r="DK317" s="42"/>
      <c r="DL317" s="42"/>
      <c r="DM317" s="42"/>
      <c r="DN317" s="42"/>
      <c r="DO317" s="42"/>
      <c r="DP317" s="42"/>
      <c r="DQ317" s="42"/>
      <c r="DR317" s="42"/>
      <c r="DS317" s="42"/>
      <c r="DT317" s="42"/>
      <c r="DU317" s="42"/>
      <c r="DV317" s="42"/>
      <c r="DW317" s="42"/>
      <c r="DX317" s="42"/>
      <c r="DY317" s="42"/>
      <c r="DZ317" s="42"/>
      <c r="EA317" s="42"/>
      <c r="EB317" s="42"/>
      <c r="EC317" s="42"/>
      <c r="ED317" s="42"/>
      <c r="EE317" s="42"/>
      <c r="EF317" s="42"/>
      <c r="EG317" s="42"/>
      <c r="EH317" s="42"/>
      <c r="EI317" s="42"/>
      <c r="EJ317" s="42"/>
      <c r="EK317" s="42"/>
      <c r="EL317" s="42"/>
      <c r="EM317" s="42"/>
      <c r="EN317" s="42"/>
      <c r="EO317" s="42"/>
      <c r="EP317" s="42"/>
      <c r="EQ317" s="42"/>
      <c r="ER317" s="42"/>
      <c r="ES317" s="42"/>
      <c r="ET317" s="42"/>
      <c r="EU317" s="42"/>
      <c r="EV317" s="42"/>
      <c r="EW317" s="42"/>
      <c r="EX317" s="42"/>
      <c r="EY317" s="42"/>
      <c r="EZ317" s="42"/>
      <c r="FA317" s="42"/>
      <c r="FB317" s="42"/>
      <c r="FC317" s="42"/>
      <c r="FD317" s="42"/>
      <c r="FE317" s="42"/>
      <c r="FF317" s="42"/>
      <c r="FG317" s="42"/>
      <c r="FH317" s="42"/>
      <c r="FI317" s="42"/>
      <c r="FJ317" s="42"/>
      <c r="FK317" s="42"/>
      <c r="FL317" s="42"/>
      <c r="FM317" s="42"/>
      <c r="FN317" s="42"/>
      <c r="FO317" s="42"/>
      <c r="FP317" s="42"/>
      <c r="FQ317" s="42"/>
      <c r="FR317" s="42"/>
      <c r="FS317" s="42"/>
      <c r="FT317" s="42"/>
      <c r="FU317" s="42"/>
      <c r="FV317" s="42"/>
      <c r="FW317" s="42"/>
      <c r="FX317" s="42"/>
      <c r="FY317" s="42"/>
      <c r="FZ317" s="42"/>
      <c r="GA317" s="42"/>
      <c r="GB317" s="42"/>
      <c r="GC317" s="42"/>
      <c r="GD317" s="42"/>
      <c r="GE317" s="42"/>
      <c r="GF317" s="42"/>
      <c r="GG317" s="42"/>
      <c r="GH317" s="42"/>
      <c r="GI317" s="42"/>
      <c r="GJ317" s="42"/>
      <c r="GK317" s="42"/>
      <c r="GL317" s="42"/>
      <c r="GM317" s="42"/>
      <c r="GN317" s="42"/>
      <c r="GO317" s="42"/>
      <c r="GP317" s="42"/>
      <c r="GQ317" s="42"/>
      <c r="GR317" s="42"/>
      <c r="GS317" s="42"/>
      <c r="GT317" s="42"/>
      <c r="GU317" s="42"/>
      <c r="GV317" s="42"/>
      <c r="GW317" s="42"/>
      <c r="GX317" s="42"/>
      <c r="GY317" s="42"/>
      <c r="GZ317" s="42"/>
      <c r="HA317" s="42"/>
      <c r="HB317" s="42"/>
      <c r="HC317" s="42"/>
      <c r="HD317" s="42"/>
      <c r="HE317" s="42"/>
      <c r="HF317" s="42"/>
      <c r="HG317" s="42"/>
      <c r="HH317" s="42"/>
      <c r="HI317" s="42"/>
      <c r="HJ317" s="42"/>
      <c r="HK317" s="42"/>
      <c r="HL317" s="42"/>
      <c r="HM317" s="42"/>
      <c r="HN317" s="42"/>
      <c r="HO317" s="42"/>
      <c r="HP317" s="42"/>
      <c r="HQ317" s="42"/>
      <c r="HR317" s="42"/>
      <c r="HS317" s="42"/>
      <c r="HT317" s="42"/>
      <c r="HU317" s="42"/>
      <c r="HV317" s="42"/>
      <c r="HW317" s="42"/>
      <c r="HX317" s="42"/>
      <c r="HY317" s="42"/>
      <c r="HZ317" s="42"/>
      <c r="IA317" s="42"/>
      <c r="IB317" s="42"/>
      <c r="IC317" s="42"/>
      <c r="ID317" s="42"/>
      <c r="IE317" s="42"/>
      <c r="IF317" s="42"/>
      <c r="IG317" s="42"/>
      <c r="IH317" s="42"/>
      <c r="II317" s="42"/>
      <c r="IJ317" s="42"/>
      <c r="IK317" s="42"/>
      <c r="IL317" s="42"/>
      <c r="IM317" s="42"/>
      <c r="IN317" s="42"/>
      <c r="IO317" s="42"/>
      <c r="IP317" s="42"/>
      <c r="IQ317" s="42"/>
      <c r="IR317" s="42"/>
      <c r="IS317" s="42"/>
      <c r="IT317" s="42"/>
    </row>
    <row r="318" spans="1:254" ht="18" hidden="1">
      <c r="A318" s="46" t="s">
        <v>144</v>
      </c>
      <c r="B318" s="23">
        <v>750.239123</v>
      </c>
      <c r="C318" s="23">
        <v>5137.493181</v>
      </c>
      <c r="D318" s="23">
        <f t="shared" si="116"/>
        <v>5887.732304</v>
      </c>
      <c r="E318" s="45">
        <v>0</v>
      </c>
      <c r="F318" s="35">
        <v>24367.444942825354</v>
      </c>
      <c r="G318" s="23">
        <f t="shared" si="114"/>
        <v>24367.444942825354</v>
      </c>
      <c r="H318" s="67">
        <f t="shared" si="115"/>
        <v>30255.177246825355</v>
      </c>
      <c r="I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  <c r="DB318" s="42"/>
      <c r="DC318" s="42"/>
      <c r="DD318" s="42"/>
      <c r="DE318" s="42"/>
      <c r="DF318" s="42"/>
      <c r="DG318" s="42"/>
      <c r="DH318" s="42"/>
      <c r="DI318" s="42"/>
      <c r="DJ318" s="42"/>
      <c r="DK318" s="42"/>
      <c r="DL318" s="42"/>
      <c r="DM318" s="42"/>
      <c r="DN318" s="42"/>
      <c r="DO318" s="42"/>
      <c r="DP318" s="42"/>
      <c r="DQ318" s="42"/>
      <c r="DR318" s="42"/>
      <c r="DS318" s="42"/>
      <c r="DT318" s="42"/>
      <c r="DU318" s="42"/>
      <c r="DV318" s="42"/>
      <c r="DW318" s="42"/>
      <c r="DX318" s="42"/>
      <c r="DY318" s="42"/>
      <c r="DZ318" s="42"/>
      <c r="EA318" s="42"/>
      <c r="EB318" s="42"/>
      <c r="EC318" s="42"/>
      <c r="ED318" s="42"/>
      <c r="EE318" s="42"/>
      <c r="EF318" s="42"/>
      <c r="EG318" s="42"/>
      <c r="EH318" s="42"/>
      <c r="EI318" s="42"/>
      <c r="EJ318" s="42"/>
      <c r="EK318" s="42"/>
      <c r="EL318" s="42"/>
      <c r="EM318" s="42"/>
      <c r="EN318" s="42"/>
      <c r="EO318" s="42"/>
      <c r="EP318" s="42"/>
      <c r="EQ318" s="42"/>
      <c r="ER318" s="42"/>
      <c r="ES318" s="42"/>
      <c r="ET318" s="42"/>
      <c r="EU318" s="42"/>
      <c r="EV318" s="42"/>
      <c r="EW318" s="42"/>
      <c r="EX318" s="42"/>
      <c r="EY318" s="42"/>
      <c r="EZ318" s="42"/>
      <c r="FA318" s="42"/>
      <c r="FB318" s="42"/>
      <c r="FC318" s="42"/>
      <c r="FD318" s="42"/>
      <c r="FE318" s="42"/>
      <c r="FF318" s="42"/>
      <c r="FG318" s="42"/>
      <c r="FH318" s="42"/>
      <c r="FI318" s="42"/>
      <c r="FJ318" s="42"/>
      <c r="FK318" s="42"/>
      <c r="FL318" s="42"/>
      <c r="FM318" s="42"/>
      <c r="FN318" s="42"/>
      <c r="FO318" s="42"/>
      <c r="FP318" s="42"/>
      <c r="FQ318" s="42"/>
      <c r="FR318" s="42"/>
      <c r="FS318" s="42"/>
      <c r="FT318" s="42"/>
      <c r="FU318" s="42"/>
      <c r="FV318" s="42"/>
      <c r="FW318" s="42"/>
      <c r="FX318" s="42"/>
      <c r="FY318" s="42"/>
      <c r="FZ318" s="42"/>
      <c r="GA318" s="42"/>
      <c r="GB318" s="42"/>
      <c r="GC318" s="42"/>
      <c r="GD318" s="42"/>
      <c r="GE318" s="42"/>
      <c r="GF318" s="42"/>
      <c r="GG318" s="42"/>
      <c r="GH318" s="42"/>
      <c r="GI318" s="42"/>
      <c r="GJ318" s="42"/>
      <c r="GK318" s="42"/>
      <c r="GL318" s="42"/>
      <c r="GM318" s="42"/>
      <c r="GN318" s="42"/>
      <c r="GO318" s="42"/>
      <c r="GP318" s="42"/>
      <c r="GQ318" s="42"/>
      <c r="GR318" s="42"/>
      <c r="GS318" s="42"/>
      <c r="GT318" s="42"/>
      <c r="GU318" s="42"/>
      <c r="GV318" s="42"/>
      <c r="GW318" s="42"/>
      <c r="GX318" s="42"/>
      <c r="GY318" s="42"/>
      <c r="GZ318" s="42"/>
      <c r="HA318" s="42"/>
      <c r="HB318" s="42"/>
      <c r="HC318" s="42"/>
      <c r="HD318" s="42"/>
      <c r="HE318" s="42"/>
      <c r="HF318" s="42"/>
      <c r="HG318" s="42"/>
      <c r="HH318" s="42"/>
      <c r="HI318" s="42"/>
      <c r="HJ318" s="42"/>
      <c r="HK318" s="42"/>
      <c r="HL318" s="42"/>
      <c r="HM318" s="42"/>
      <c r="HN318" s="42"/>
      <c r="HO318" s="42"/>
      <c r="HP318" s="42"/>
      <c r="HQ318" s="42"/>
      <c r="HR318" s="42"/>
      <c r="HS318" s="42"/>
      <c r="HT318" s="42"/>
      <c r="HU318" s="42"/>
      <c r="HV318" s="42"/>
      <c r="HW318" s="42"/>
      <c r="HX318" s="42"/>
      <c r="HY318" s="42"/>
      <c r="HZ318" s="42"/>
      <c r="IA318" s="42"/>
      <c r="IB318" s="42"/>
      <c r="IC318" s="42"/>
      <c r="ID318" s="42"/>
      <c r="IE318" s="42"/>
      <c r="IF318" s="42"/>
      <c r="IG318" s="42"/>
      <c r="IH318" s="42"/>
      <c r="II318" s="42"/>
      <c r="IJ318" s="42"/>
      <c r="IK318" s="42"/>
      <c r="IL318" s="42"/>
      <c r="IM318" s="42"/>
      <c r="IN318" s="42"/>
      <c r="IO318" s="42"/>
      <c r="IP318" s="42"/>
      <c r="IQ318" s="42"/>
      <c r="IR318" s="42"/>
      <c r="IS318" s="42"/>
      <c r="IT318" s="42"/>
    </row>
    <row r="319" spans="1:254" ht="18" hidden="1">
      <c r="A319" s="46" t="s">
        <v>146</v>
      </c>
      <c r="B319" s="23">
        <v>788.631717</v>
      </c>
      <c r="C319" s="23">
        <v>4978.864379</v>
      </c>
      <c r="D319" s="23">
        <f t="shared" si="116"/>
        <v>5767.496096</v>
      </c>
      <c r="E319" s="45">
        <v>0</v>
      </c>
      <c r="F319" s="35">
        <v>19018.03641246797</v>
      </c>
      <c r="G319" s="23">
        <f t="shared" si="114"/>
        <v>19018.03641246797</v>
      </c>
      <c r="H319" s="67">
        <f t="shared" si="115"/>
        <v>24785.532508467968</v>
      </c>
      <c r="I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  <c r="DB319" s="42"/>
      <c r="DC319" s="42"/>
      <c r="DD319" s="42"/>
      <c r="DE319" s="42"/>
      <c r="DF319" s="42"/>
      <c r="DG319" s="42"/>
      <c r="DH319" s="42"/>
      <c r="DI319" s="42"/>
      <c r="DJ319" s="42"/>
      <c r="DK319" s="42"/>
      <c r="DL319" s="42"/>
      <c r="DM319" s="42"/>
      <c r="DN319" s="42"/>
      <c r="DO319" s="42"/>
      <c r="DP319" s="42"/>
      <c r="DQ319" s="42"/>
      <c r="DR319" s="42"/>
      <c r="DS319" s="42"/>
      <c r="DT319" s="42"/>
      <c r="DU319" s="42"/>
      <c r="DV319" s="42"/>
      <c r="DW319" s="42"/>
      <c r="DX319" s="42"/>
      <c r="DY319" s="42"/>
      <c r="DZ319" s="42"/>
      <c r="EA319" s="42"/>
      <c r="EB319" s="42"/>
      <c r="EC319" s="42"/>
      <c r="ED319" s="42"/>
      <c r="EE319" s="42"/>
      <c r="EF319" s="42"/>
      <c r="EG319" s="42"/>
      <c r="EH319" s="42"/>
      <c r="EI319" s="42"/>
      <c r="EJ319" s="42"/>
      <c r="EK319" s="42"/>
      <c r="EL319" s="42"/>
      <c r="EM319" s="42"/>
      <c r="EN319" s="42"/>
      <c r="EO319" s="42"/>
      <c r="EP319" s="42"/>
      <c r="EQ319" s="42"/>
      <c r="ER319" s="42"/>
      <c r="ES319" s="42"/>
      <c r="ET319" s="42"/>
      <c r="EU319" s="42"/>
      <c r="EV319" s="42"/>
      <c r="EW319" s="42"/>
      <c r="EX319" s="42"/>
      <c r="EY319" s="42"/>
      <c r="EZ319" s="42"/>
      <c r="FA319" s="42"/>
      <c r="FB319" s="42"/>
      <c r="FC319" s="42"/>
      <c r="FD319" s="42"/>
      <c r="FE319" s="42"/>
      <c r="FF319" s="42"/>
      <c r="FG319" s="42"/>
      <c r="FH319" s="42"/>
      <c r="FI319" s="42"/>
      <c r="FJ319" s="42"/>
      <c r="FK319" s="42"/>
      <c r="FL319" s="42"/>
      <c r="FM319" s="42"/>
      <c r="FN319" s="42"/>
      <c r="FO319" s="42"/>
      <c r="FP319" s="42"/>
      <c r="FQ319" s="42"/>
      <c r="FR319" s="42"/>
      <c r="FS319" s="42"/>
      <c r="FT319" s="42"/>
      <c r="FU319" s="42"/>
      <c r="FV319" s="42"/>
      <c r="FW319" s="42"/>
      <c r="FX319" s="42"/>
      <c r="FY319" s="42"/>
      <c r="FZ319" s="42"/>
      <c r="GA319" s="42"/>
      <c r="GB319" s="42"/>
      <c r="GC319" s="42"/>
      <c r="GD319" s="42"/>
      <c r="GE319" s="42"/>
      <c r="GF319" s="42"/>
      <c r="GG319" s="42"/>
      <c r="GH319" s="42"/>
      <c r="GI319" s="42"/>
      <c r="GJ319" s="42"/>
      <c r="GK319" s="42"/>
      <c r="GL319" s="42"/>
      <c r="GM319" s="42"/>
      <c r="GN319" s="42"/>
      <c r="GO319" s="42"/>
      <c r="GP319" s="42"/>
      <c r="GQ319" s="42"/>
      <c r="GR319" s="42"/>
      <c r="GS319" s="42"/>
      <c r="GT319" s="42"/>
      <c r="GU319" s="42"/>
      <c r="GV319" s="42"/>
      <c r="GW319" s="42"/>
      <c r="GX319" s="42"/>
      <c r="GY319" s="42"/>
      <c r="GZ319" s="42"/>
      <c r="HA319" s="42"/>
      <c r="HB319" s="42"/>
      <c r="HC319" s="42"/>
      <c r="HD319" s="42"/>
      <c r="HE319" s="42"/>
      <c r="HF319" s="42"/>
      <c r="HG319" s="42"/>
      <c r="HH319" s="42"/>
      <c r="HI319" s="42"/>
      <c r="HJ319" s="42"/>
      <c r="HK319" s="42"/>
      <c r="HL319" s="42"/>
      <c r="HM319" s="42"/>
      <c r="HN319" s="42"/>
      <c r="HO319" s="42"/>
      <c r="HP319" s="42"/>
      <c r="HQ319" s="42"/>
      <c r="HR319" s="42"/>
      <c r="HS319" s="42"/>
      <c r="HT319" s="42"/>
      <c r="HU319" s="42"/>
      <c r="HV319" s="42"/>
      <c r="HW319" s="42"/>
      <c r="HX319" s="42"/>
      <c r="HY319" s="42"/>
      <c r="HZ319" s="42"/>
      <c r="IA319" s="42"/>
      <c r="IB319" s="42"/>
      <c r="IC319" s="42"/>
      <c r="ID319" s="42"/>
      <c r="IE319" s="42"/>
      <c r="IF319" s="42"/>
      <c r="IG319" s="42"/>
      <c r="IH319" s="42"/>
      <c r="II319" s="42"/>
      <c r="IJ319" s="42"/>
      <c r="IK319" s="42"/>
      <c r="IL319" s="42"/>
      <c r="IM319" s="42"/>
      <c r="IN319" s="42"/>
      <c r="IO319" s="42"/>
      <c r="IP319" s="42"/>
      <c r="IQ319" s="42"/>
      <c r="IR319" s="42"/>
      <c r="IS319" s="42"/>
      <c r="IT319" s="42"/>
    </row>
    <row r="320" spans="1:254" ht="18" hidden="1">
      <c r="A320" s="46" t="s">
        <v>148</v>
      </c>
      <c r="B320" s="23">
        <v>1093.999366</v>
      </c>
      <c r="C320" s="23">
        <v>6487.396494</v>
      </c>
      <c r="D320" s="23">
        <f>+B320+C320</f>
        <v>7581.39586</v>
      </c>
      <c r="E320" s="82">
        <v>0</v>
      </c>
      <c r="F320" s="81">
        <v>19259.45004729751</v>
      </c>
      <c r="G320" s="23">
        <f aca="true" t="shared" si="117" ref="G320:G326">+E320+F320</f>
        <v>19259.45004729751</v>
      </c>
      <c r="H320" s="67">
        <f aca="true" t="shared" si="118" ref="H320:H326">+D320+G320</f>
        <v>26840.84590729751</v>
      </c>
      <c r="I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  <c r="DB320" s="42"/>
      <c r="DC320" s="42"/>
      <c r="DD320" s="42"/>
      <c r="DE320" s="42"/>
      <c r="DF320" s="42"/>
      <c r="DG320" s="42"/>
      <c r="DH320" s="42"/>
      <c r="DI320" s="42"/>
      <c r="DJ320" s="42"/>
      <c r="DK320" s="42"/>
      <c r="DL320" s="42"/>
      <c r="DM320" s="42"/>
      <c r="DN320" s="42"/>
      <c r="DO320" s="42"/>
      <c r="DP320" s="42"/>
      <c r="DQ320" s="42"/>
      <c r="DR320" s="42"/>
      <c r="DS320" s="42"/>
      <c r="DT320" s="42"/>
      <c r="DU320" s="42"/>
      <c r="DV320" s="42"/>
      <c r="DW320" s="42"/>
      <c r="DX320" s="42"/>
      <c r="DY320" s="42"/>
      <c r="DZ320" s="42"/>
      <c r="EA320" s="42"/>
      <c r="EB320" s="42"/>
      <c r="EC320" s="42"/>
      <c r="ED320" s="42"/>
      <c r="EE320" s="42"/>
      <c r="EF320" s="42"/>
      <c r="EG320" s="42"/>
      <c r="EH320" s="42"/>
      <c r="EI320" s="42"/>
      <c r="EJ320" s="42"/>
      <c r="EK320" s="42"/>
      <c r="EL320" s="42"/>
      <c r="EM320" s="42"/>
      <c r="EN320" s="42"/>
      <c r="EO320" s="42"/>
      <c r="EP320" s="42"/>
      <c r="EQ320" s="42"/>
      <c r="ER320" s="42"/>
      <c r="ES320" s="42"/>
      <c r="ET320" s="42"/>
      <c r="EU320" s="42"/>
      <c r="EV320" s="42"/>
      <c r="EW320" s="42"/>
      <c r="EX320" s="42"/>
      <c r="EY320" s="42"/>
      <c r="EZ320" s="42"/>
      <c r="FA320" s="42"/>
      <c r="FB320" s="42"/>
      <c r="FC320" s="42"/>
      <c r="FD320" s="42"/>
      <c r="FE320" s="42"/>
      <c r="FF320" s="42"/>
      <c r="FG320" s="42"/>
      <c r="FH320" s="42"/>
      <c r="FI320" s="42"/>
      <c r="FJ320" s="42"/>
      <c r="FK320" s="42"/>
      <c r="FL320" s="42"/>
      <c r="FM320" s="42"/>
      <c r="FN320" s="42"/>
      <c r="FO320" s="42"/>
      <c r="FP320" s="42"/>
      <c r="FQ320" s="42"/>
      <c r="FR320" s="42"/>
      <c r="FS320" s="42"/>
      <c r="FT320" s="42"/>
      <c r="FU320" s="42"/>
      <c r="FV320" s="42"/>
      <c r="FW320" s="42"/>
      <c r="FX320" s="42"/>
      <c r="FY320" s="42"/>
      <c r="FZ320" s="42"/>
      <c r="GA320" s="42"/>
      <c r="GB320" s="42"/>
      <c r="GC320" s="42"/>
      <c r="GD320" s="42"/>
      <c r="GE320" s="42"/>
      <c r="GF320" s="42"/>
      <c r="GG320" s="42"/>
      <c r="GH320" s="42"/>
      <c r="GI320" s="42"/>
      <c r="GJ320" s="42"/>
      <c r="GK320" s="42"/>
      <c r="GL320" s="42"/>
      <c r="GM320" s="42"/>
      <c r="GN320" s="42"/>
      <c r="GO320" s="42"/>
      <c r="GP320" s="42"/>
      <c r="GQ320" s="42"/>
      <c r="GR320" s="42"/>
      <c r="GS320" s="42"/>
      <c r="GT320" s="42"/>
      <c r="GU320" s="42"/>
      <c r="GV320" s="42"/>
      <c r="GW320" s="42"/>
      <c r="GX320" s="42"/>
      <c r="GY320" s="42"/>
      <c r="GZ320" s="42"/>
      <c r="HA320" s="42"/>
      <c r="HB320" s="42"/>
      <c r="HC320" s="42"/>
      <c r="HD320" s="42"/>
      <c r="HE320" s="42"/>
      <c r="HF320" s="42"/>
      <c r="HG320" s="42"/>
      <c r="HH320" s="42"/>
      <c r="HI320" s="42"/>
      <c r="HJ320" s="42"/>
      <c r="HK320" s="42"/>
      <c r="HL320" s="42"/>
      <c r="HM320" s="42"/>
      <c r="HN320" s="42"/>
      <c r="HO320" s="42"/>
      <c r="HP320" s="42"/>
      <c r="HQ320" s="42"/>
      <c r="HR320" s="42"/>
      <c r="HS320" s="42"/>
      <c r="HT320" s="42"/>
      <c r="HU320" s="42"/>
      <c r="HV320" s="42"/>
      <c r="HW320" s="42"/>
      <c r="HX320" s="42"/>
      <c r="HY320" s="42"/>
      <c r="HZ320" s="42"/>
      <c r="IA320" s="42"/>
      <c r="IB320" s="42"/>
      <c r="IC320" s="42"/>
      <c r="ID320" s="42"/>
      <c r="IE320" s="42"/>
      <c r="IF320" s="42"/>
      <c r="IG320" s="42"/>
      <c r="IH320" s="42"/>
      <c r="II320" s="42"/>
      <c r="IJ320" s="42"/>
      <c r="IK320" s="42"/>
      <c r="IL320" s="42"/>
      <c r="IM320" s="42"/>
      <c r="IN320" s="42"/>
      <c r="IO320" s="42"/>
      <c r="IP320" s="42"/>
      <c r="IQ320" s="42"/>
      <c r="IR320" s="42"/>
      <c r="IS320" s="42"/>
      <c r="IT320" s="42"/>
    </row>
    <row r="321" spans="1:254" ht="18" hidden="1">
      <c r="A321" s="46" t="s">
        <v>149</v>
      </c>
      <c r="B321" s="23">
        <v>1022.938797</v>
      </c>
      <c r="C321" s="23">
        <v>3499.44075650428</v>
      </c>
      <c r="D321" s="23">
        <f t="shared" si="116"/>
        <v>4522.37955350428</v>
      </c>
      <c r="E321" s="82">
        <v>0</v>
      </c>
      <c r="F321" s="79">
        <v>20060.210304372682</v>
      </c>
      <c r="G321" s="76">
        <f t="shared" si="117"/>
        <v>20060.210304372682</v>
      </c>
      <c r="H321" s="77">
        <f t="shared" si="118"/>
        <v>24582.589857876963</v>
      </c>
      <c r="I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  <c r="DB321" s="42"/>
      <c r="DC321" s="42"/>
      <c r="DD321" s="42"/>
      <c r="DE321" s="42"/>
      <c r="DF321" s="42"/>
      <c r="DG321" s="42"/>
      <c r="DH321" s="42"/>
      <c r="DI321" s="42"/>
      <c r="DJ321" s="42"/>
      <c r="DK321" s="42"/>
      <c r="DL321" s="42"/>
      <c r="DM321" s="42"/>
      <c r="DN321" s="42"/>
      <c r="DO321" s="42"/>
      <c r="DP321" s="42"/>
      <c r="DQ321" s="42"/>
      <c r="DR321" s="42"/>
      <c r="DS321" s="42"/>
      <c r="DT321" s="42"/>
      <c r="DU321" s="42"/>
      <c r="DV321" s="42"/>
      <c r="DW321" s="42"/>
      <c r="DX321" s="42"/>
      <c r="DY321" s="42"/>
      <c r="DZ321" s="42"/>
      <c r="EA321" s="42"/>
      <c r="EB321" s="42"/>
      <c r="EC321" s="42"/>
      <c r="ED321" s="42"/>
      <c r="EE321" s="42"/>
      <c r="EF321" s="42"/>
      <c r="EG321" s="42"/>
      <c r="EH321" s="42"/>
      <c r="EI321" s="42"/>
      <c r="EJ321" s="42"/>
      <c r="EK321" s="42"/>
      <c r="EL321" s="42"/>
      <c r="EM321" s="42"/>
      <c r="EN321" s="42"/>
      <c r="EO321" s="42"/>
      <c r="EP321" s="42"/>
      <c r="EQ321" s="42"/>
      <c r="ER321" s="42"/>
      <c r="ES321" s="42"/>
      <c r="ET321" s="42"/>
      <c r="EU321" s="42"/>
      <c r="EV321" s="42"/>
      <c r="EW321" s="42"/>
      <c r="EX321" s="42"/>
      <c r="EY321" s="42"/>
      <c r="EZ321" s="42"/>
      <c r="FA321" s="42"/>
      <c r="FB321" s="42"/>
      <c r="FC321" s="42"/>
      <c r="FD321" s="42"/>
      <c r="FE321" s="42"/>
      <c r="FF321" s="42"/>
      <c r="FG321" s="42"/>
      <c r="FH321" s="42"/>
      <c r="FI321" s="42"/>
      <c r="FJ321" s="42"/>
      <c r="FK321" s="42"/>
      <c r="FL321" s="42"/>
      <c r="FM321" s="42"/>
      <c r="FN321" s="42"/>
      <c r="FO321" s="42"/>
      <c r="FP321" s="42"/>
      <c r="FQ321" s="42"/>
      <c r="FR321" s="42"/>
      <c r="FS321" s="42"/>
      <c r="FT321" s="42"/>
      <c r="FU321" s="42"/>
      <c r="FV321" s="42"/>
      <c r="FW321" s="42"/>
      <c r="FX321" s="42"/>
      <c r="FY321" s="42"/>
      <c r="FZ321" s="42"/>
      <c r="GA321" s="42"/>
      <c r="GB321" s="42"/>
      <c r="GC321" s="42"/>
      <c r="GD321" s="42"/>
      <c r="GE321" s="42"/>
      <c r="GF321" s="42"/>
      <c r="GG321" s="42"/>
      <c r="GH321" s="42"/>
      <c r="GI321" s="42"/>
      <c r="GJ321" s="42"/>
      <c r="GK321" s="42"/>
      <c r="GL321" s="42"/>
      <c r="GM321" s="42"/>
      <c r="GN321" s="42"/>
      <c r="GO321" s="42"/>
      <c r="GP321" s="42"/>
      <c r="GQ321" s="42"/>
      <c r="GR321" s="42"/>
      <c r="GS321" s="42"/>
      <c r="GT321" s="42"/>
      <c r="GU321" s="42"/>
      <c r="GV321" s="42"/>
      <c r="GW321" s="42"/>
      <c r="GX321" s="42"/>
      <c r="GY321" s="42"/>
      <c r="GZ321" s="42"/>
      <c r="HA321" s="42"/>
      <c r="HB321" s="42"/>
      <c r="HC321" s="42"/>
      <c r="HD321" s="42"/>
      <c r="HE321" s="42"/>
      <c r="HF321" s="42"/>
      <c r="HG321" s="42"/>
      <c r="HH321" s="42"/>
      <c r="HI321" s="42"/>
      <c r="HJ321" s="42"/>
      <c r="HK321" s="42"/>
      <c r="HL321" s="42"/>
      <c r="HM321" s="42"/>
      <c r="HN321" s="42"/>
      <c r="HO321" s="42"/>
      <c r="HP321" s="42"/>
      <c r="HQ321" s="42"/>
      <c r="HR321" s="42"/>
      <c r="HS321" s="42"/>
      <c r="HT321" s="42"/>
      <c r="HU321" s="42"/>
      <c r="HV321" s="42"/>
      <c r="HW321" s="42"/>
      <c r="HX321" s="42"/>
      <c r="HY321" s="42"/>
      <c r="HZ321" s="42"/>
      <c r="IA321" s="42"/>
      <c r="IB321" s="42"/>
      <c r="IC321" s="42"/>
      <c r="ID321" s="42"/>
      <c r="IE321" s="42"/>
      <c r="IF321" s="42"/>
      <c r="IG321" s="42"/>
      <c r="IH321" s="42"/>
      <c r="II321" s="42"/>
      <c r="IJ321" s="42"/>
      <c r="IK321" s="42"/>
      <c r="IL321" s="42"/>
      <c r="IM321" s="42"/>
      <c r="IN321" s="42"/>
      <c r="IO321" s="42"/>
      <c r="IP321" s="42"/>
      <c r="IQ321" s="42"/>
      <c r="IR321" s="42"/>
      <c r="IS321" s="42"/>
      <c r="IT321" s="42"/>
    </row>
    <row r="322" spans="1:254" ht="18" hidden="1">
      <c r="A322" s="46" t="s">
        <v>151</v>
      </c>
      <c r="B322" s="23">
        <v>10663.803174</v>
      </c>
      <c r="C322" s="23">
        <v>4734.765402</v>
      </c>
      <c r="D322" s="23">
        <f t="shared" si="116"/>
        <v>15398.568576000001</v>
      </c>
      <c r="E322" s="82">
        <v>0</v>
      </c>
      <c r="F322" s="79">
        <v>32212.39645319718</v>
      </c>
      <c r="G322" s="76">
        <f t="shared" si="117"/>
        <v>32212.39645319718</v>
      </c>
      <c r="H322" s="77">
        <f t="shared" si="118"/>
        <v>47610.96502919718</v>
      </c>
      <c r="I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  <c r="DB322" s="42"/>
      <c r="DC322" s="42"/>
      <c r="DD322" s="42"/>
      <c r="DE322" s="42"/>
      <c r="DF322" s="42"/>
      <c r="DG322" s="42"/>
      <c r="DH322" s="42"/>
      <c r="DI322" s="42"/>
      <c r="DJ322" s="42"/>
      <c r="DK322" s="42"/>
      <c r="DL322" s="42"/>
      <c r="DM322" s="42"/>
      <c r="DN322" s="42"/>
      <c r="DO322" s="42"/>
      <c r="DP322" s="42"/>
      <c r="DQ322" s="42"/>
      <c r="DR322" s="42"/>
      <c r="DS322" s="42"/>
      <c r="DT322" s="42"/>
      <c r="DU322" s="42"/>
      <c r="DV322" s="42"/>
      <c r="DW322" s="42"/>
      <c r="DX322" s="42"/>
      <c r="DY322" s="42"/>
      <c r="DZ322" s="42"/>
      <c r="EA322" s="42"/>
      <c r="EB322" s="42"/>
      <c r="EC322" s="42"/>
      <c r="ED322" s="42"/>
      <c r="EE322" s="42"/>
      <c r="EF322" s="42"/>
      <c r="EG322" s="42"/>
      <c r="EH322" s="42"/>
      <c r="EI322" s="42"/>
      <c r="EJ322" s="42"/>
      <c r="EK322" s="42"/>
      <c r="EL322" s="42"/>
      <c r="EM322" s="42"/>
      <c r="EN322" s="42"/>
      <c r="EO322" s="42"/>
      <c r="EP322" s="42"/>
      <c r="EQ322" s="42"/>
      <c r="ER322" s="42"/>
      <c r="ES322" s="42"/>
      <c r="ET322" s="42"/>
      <c r="EU322" s="42"/>
      <c r="EV322" s="42"/>
      <c r="EW322" s="42"/>
      <c r="EX322" s="42"/>
      <c r="EY322" s="42"/>
      <c r="EZ322" s="42"/>
      <c r="FA322" s="42"/>
      <c r="FB322" s="42"/>
      <c r="FC322" s="42"/>
      <c r="FD322" s="42"/>
      <c r="FE322" s="42"/>
      <c r="FF322" s="42"/>
      <c r="FG322" s="42"/>
      <c r="FH322" s="42"/>
      <c r="FI322" s="42"/>
      <c r="FJ322" s="42"/>
      <c r="FK322" s="42"/>
      <c r="FL322" s="42"/>
      <c r="FM322" s="42"/>
      <c r="FN322" s="42"/>
      <c r="FO322" s="42"/>
      <c r="FP322" s="42"/>
      <c r="FQ322" s="42"/>
      <c r="FR322" s="42"/>
      <c r="FS322" s="42"/>
      <c r="FT322" s="42"/>
      <c r="FU322" s="42"/>
      <c r="FV322" s="42"/>
      <c r="FW322" s="42"/>
      <c r="FX322" s="42"/>
      <c r="FY322" s="42"/>
      <c r="FZ322" s="42"/>
      <c r="GA322" s="42"/>
      <c r="GB322" s="42"/>
      <c r="GC322" s="42"/>
      <c r="GD322" s="42"/>
      <c r="GE322" s="42"/>
      <c r="GF322" s="42"/>
      <c r="GG322" s="42"/>
      <c r="GH322" s="42"/>
      <c r="GI322" s="42"/>
      <c r="GJ322" s="42"/>
      <c r="GK322" s="42"/>
      <c r="GL322" s="42"/>
      <c r="GM322" s="42"/>
      <c r="GN322" s="42"/>
      <c r="GO322" s="42"/>
      <c r="GP322" s="42"/>
      <c r="GQ322" s="42"/>
      <c r="GR322" s="42"/>
      <c r="GS322" s="42"/>
      <c r="GT322" s="42"/>
      <c r="GU322" s="42"/>
      <c r="GV322" s="42"/>
      <c r="GW322" s="42"/>
      <c r="GX322" s="42"/>
      <c r="GY322" s="42"/>
      <c r="GZ322" s="42"/>
      <c r="HA322" s="42"/>
      <c r="HB322" s="42"/>
      <c r="HC322" s="42"/>
      <c r="HD322" s="42"/>
      <c r="HE322" s="42"/>
      <c r="HF322" s="42"/>
      <c r="HG322" s="42"/>
      <c r="HH322" s="42"/>
      <c r="HI322" s="42"/>
      <c r="HJ322" s="42"/>
      <c r="HK322" s="42"/>
      <c r="HL322" s="42"/>
      <c r="HM322" s="42"/>
      <c r="HN322" s="42"/>
      <c r="HO322" s="42"/>
      <c r="HP322" s="42"/>
      <c r="HQ322" s="42"/>
      <c r="HR322" s="42"/>
      <c r="HS322" s="42"/>
      <c r="HT322" s="42"/>
      <c r="HU322" s="42"/>
      <c r="HV322" s="42"/>
      <c r="HW322" s="42"/>
      <c r="HX322" s="42"/>
      <c r="HY322" s="42"/>
      <c r="HZ322" s="42"/>
      <c r="IA322" s="42"/>
      <c r="IB322" s="42"/>
      <c r="IC322" s="42"/>
      <c r="ID322" s="42"/>
      <c r="IE322" s="42"/>
      <c r="IF322" s="42"/>
      <c r="IG322" s="42"/>
      <c r="IH322" s="42"/>
      <c r="II322" s="42"/>
      <c r="IJ322" s="42"/>
      <c r="IK322" s="42"/>
      <c r="IL322" s="42"/>
      <c r="IM322" s="42"/>
      <c r="IN322" s="42"/>
      <c r="IO322" s="42"/>
      <c r="IP322" s="42"/>
      <c r="IQ322" s="42"/>
      <c r="IR322" s="42"/>
      <c r="IS322" s="42"/>
      <c r="IT322" s="42"/>
    </row>
    <row r="323" spans="1:254" ht="18" hidden="1">
      <c r="A323" s="46" t="s">
        <v>152</v>
      </c>
      <c r="B323" s="23">
        <v>685.095958</v>
      </c>
      <c r="C323" s="23">
        <v>4549.67221248252</v>
      </c>
      <c r="D323" s="23">
        <f aca="true" t="shared" si="119" ref="D323:D330">+B323+C323</f>
        <v>5234.76817048252</v>
      </c>
      <c r="E323" s="82">
        <v>0</v>
      </c>
      <c r="F323" s="79">
        <v>18882.455965195768</v>
      </c>
      <c r="G323" s="76">
        <f t="shared" si="117"/>
        <v>18882.455965195768</v>
      </c>
      <c r="H323" s="77">
        <f t="shared" si="118"/>
        <v>24117.224135678287</v>
      </c>
      <c r="I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  <c r="DB323" s="42"/>
      <c r="DC323" s="42"/>
      <c r="DD323" s="42"/>
      <c r="DE323" s="42"/>
      <c r="DF323" s="42"/>
      <c r="DG323" s="42"/>
      <c r="DH323" s="42"/>
      <c r="DI323" s="42"/>
      <c r="DJ323" s="42"/>
      <c r="DK323" s="42"/>
      <c r="DL323" s="42"/>
      <c r="DM323" s="42"/>
      <c r="DN323" s="42"/>
      <c r="DO323" s="42"/>
      <c r="DP323" s="42"/>
      <c r="DQ323" s="42"/>
      <c r="DR323" s="42"/>
      <c r="DS323" s="42"/>
      <c r="DT323" s="42"/>
      <c r="DU323" s="42"/>
      <c r="DV323" s="42"/>
      <c r="DW323" s="42"/>
      <c r="DX323" s="42"/>
      <c r="DY323" s="42"/>
      <c r="DZ323" s="42"/>
      <c r="EA323" s="42"/>
      <c r="EB323" s="42"/>
      <c r="EC323" s="42"/>
      <c r="ED323" s="42"/>
      <c r="EE323" s="42"/>
      <c r="EF323" s="42"/>
      <c r="EG323" s="42"/>
      <c r="EH323" s="42"/>
      <c r="EI323" s="42"/>
      <c r="EJ323" s="42"/>
      <c r="EK323" s="42"/>
      <c r="EL323" s="42"/>
      <c r="EM323" s="42"/>
      <c r="EN323" s="42"/>
      <c r="EO323" s="42"/>
      <c r="EP323" s="42"/>
      <c r="EQ323" s="42"/>
      <c r="ER323" s="42"/>
      <c r="ES323" s="42"/>
      <c r="ET323" s="42"/>
      <c r="EU323" s="42"/>
      <c r="EV323" s="42"/>
      <c r="EW323" s="42"/>
      <c r="EX323" s="42"/>
      <c r="EY323" s="42"/>
      <c r="EZ323" s="42"/>
      <c r="FA323" s="42"/>
      <c r="FB323" s="42"/>
      <c r="FC323" s="42"/>
      <c r="FD323" s="42"/>
      <c r="FE323" s="42"/>
      <c r="FF323" s="42"/>
      <c r="FG323" s="42"/>
      <c r="FH323" s="42"/>
      <c r="FI323" s="42"/>
      <c r="FJ323" s="42"/>
      <c r="FK323" s="42"/>
      <c r="FL323" s="42"/>
      <c r="FM323" s="42"/>
      <c r="FN323" s="42"/>
      <c r="FO323" s="42"/>
      <c r="FP323" s="42"/>
      <c r="FQ323" s="42"/>
      <c r="FR323" s="42"/>
      <c r="FS323" s="42"/>
      <c r="FT323" s="42"/>
      <c r="FU323" s="42"/>
      <c r="FV323" s="42"/>
      <c r="FW323" s="42"/>
      <c r="FX323" s="42"/>
      <c r="FY323" s="42"/>
      <c r="FZ323" s="42"/>
      <c r="GA323" s="42"/>
      <c r="GB323" s="42"/>
      <c r="GC323" s="42"/>
      <c r="GD323" s="42"/>
      <c r="GE323" s="42"/>
      <c r="GF323" s="42"/>
      <c r="GG323" s="42"/>
      <c r="GH323" s="42"/>
      <c r="GI323" s="42"/>
      <c r="GJ323" s="42"/>
      <c r="GK323" s="42"/>
      <c r="GL323" s="42"/>
      <c r="GM323" s="42"/>
      <c r="GN323" s="42"/>
      <c r="GO323" s="42"/>
      <c r="GP323" s="42"/>
      <c r="GQ323" s="42"/>
      <c r="GR323" s="42"/>
      <c r="GS323" s="42"/>
      <c r="GT323" s="42"/>
      <c r="GU323" s="42"/>
      <c r="GV323" s="42"/>
      <c r="GW323" s="42"/>
      <c r="GX323" s="42"/>
      <c r="GY323" s="42"/>
      <c r="GZ323" s="42"/>
      <c r="HA323" s="42"/>
      <c r="HB323" s="42"/>
      <c r="HC323" s="42"/>
      <c r="HD323" s="42"/>
      <c r="HE323" s="42"/>
      <c r="HF323" s="42"/>
      <c r="HG323" s="42"/>
      <c r="HH323" s="42"/>
      <c r="HI323" s="42"/>
      <c r="HJ323" s="42"/>
      <c r="HK323" s="42"/>
      <c r="HL323" s="42"/>
      <c r="HM323" s="42"/>
      <c r="HN323" s="42"/>
      <c r="HO323" s="42"/>
      <c r="HP323" s="42"/>
      <c r="HQ323" s="42"/>
      <c r="HR323" s="42"/>
      <c r="HS323" s="42"/>
      <c r="HT323" s="42"/>
      <c r="HU323" s="42"/>
      <c r="HV323" s="42"/>
      <c r="HW323" s="42"/>
      <c r="HX323" s="42"/>
      <c r="HY323" s="42"/>
      <c r="HZ323" s="42"/>
      <c r="IA323" s="42"/>
      <c r="IB323" s="42"/>
      <c r="IC323" s="42"/>
      <c r="ID323" s="42"/>
      <c r="IE323" s="42"/>
      <c r="IF323" s="42"/>
      <c r="IG323" s="42"/>
      <c r="IH323" s="42"/>
      <c r="II323" s="42"/>
      <c r="IJ323" s="42"/>
      <c r="IK323" s="42"/>
      <c r="IL323" s="42"/>
      <c r="IM323" s="42"/>
      <c r="IN323" s="42"/>
      <c r="IO323" s="42"/>
      <c r="IP323" s="42"/>
      <c r="IQ323" s="42"/>
      <c r="IR323" s="42"/>
      <c r="IS323" s="42"/>
      <c r="IT323" s="42"/>
    </row>
    <row r="324" spans="1:254" ht="18" hidden="1">
      <c r="A324" s="46" t="s">
        <v>153</v>
      </c>
      <c r="B324" s="23">
        <v>10476.714705</v>
      </c>
      <c r="C324" s="23">
        <v>4697.053313292</v>
      </c>
      <c r="D324" s="23">
        <f t="shared" si="119"/>
        <v>15173.768018292001</v>
      </c>
      <c r="E324" s="82">
        <v>0</v>
      </c>
      <c r="F324" s="79">
        <v>11589.112013889282</v>
      </c>
      <c r="G324" s="76">
        <f t="shared" si="117"/>
        <v>11589.112013889282</v>
      </c>
      <c r="H324" s="77">
        <f t="shared" si="118"/>
        <v>26762.88003218128</v>
      </c>
      <c r="I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  <c r="DB324" s="42"/>
      <c r="DC324" s="42"/>
      <c r="DD324" s="42"/>
      <c r="DE324" s="42"/>
      <c r="DF324" s="42"/>
      <c r="DG324" s="42"/>
      <c r="DH324" s="42"/>
      <c r="DI324" s="42"/>
      <c r="DJ324" s="42"/>
      <c r="DK324" s="42"/>
      <c r="DL324" s="42"/>
      <c r="DM324" s="42"/>
      <c r="DN324" s="42"/>
      <c r="DO324" s="42"/>
      <c r="DP324" s="42"/>
      <c r="DQ324" s="42"/>
      <c r="DR324" s="42"/>
      <c r="DS324" s="42"/>
      <c r="DT324" s="42"/>
      <c r="DU324" s="42"/>
      <c r="DV324" s="42"/>
      <c r="DW324" s="42"/>
      <c r="DX324" s="42"/>
      <c r="DY324" s="42"/>
      <c r="DZ324" s="42"/>
      <c r="EA324" s="42"/>
      <c r="EB324" s="42"/>
      <c r="EC324" s="42"/>
      <c r="ED324" s="42"/>
      <c r="EE324" s="42"/>
      <c r="EF324" s="42"/>
      <c r="EG324" s="42"/>
      <c r="EH324" s="42"/>
      <c r="EI324" s="42"/>
      <c r="EJ324" s="42"/>
      <c r="EK324" s="42"/>
      <c r="EL324" s="42"/>
      <c r="EM324" s="42"/>
      <c r="EN324" s="42"/>
      <c r="EO324" s="42"/>
      <c r="EP324" s="42"/>
      <c r="EQ324" s="42"/>
      <c r="ER324" s="42"/>
      <c r="ES324" s="42"/>
      <c r="ET324" s="42"/>
      <c r="EU324" s="42"/>
      <c r="EV324" s="42"/>
      <c r="EW324" s="42"/>
      <c r="EX324" s="42"/>
      <c r="EY324" s="42"/>
      <c r="EZ324" s="42"/>
      <c r="FA324" s="42"/>
      <c r="FB324" s="42"/>
      <c r="FC324" s="42"/>
      <c r="FD324" s="42"/>
      <c r="FE324" s="42"/>
      <c r="FF324" s="42"/>
      <c r="FG324" s="42"/>
      <c r="FH324" s="42"/>
      <c r="FI324" s="42"/>
      <c r="FJ324" s="42"/>
      <c r="FK324" s="42"/>
      <c r="FL324" s="42"/>
      <c r="FM324" s="42"/>
      <c r="FN324" s="42"/>
      <c r="FO324" s="42"/>
      <c r="FP324" s="42"/>
      <c r="FQ324" s="42"/>
      <c r="FR324" s="42"/>
      <c r="FS324" s="42"/>
      <c r="FT324" s="42"/>
      <c r="FU324" s="42"/>
      <c r="FV324" s="42"/>
      <c r="FW324" s="42"/>
      <c r="FX324" s="42"/>
      <c r="FY324" s="42"/>
      <c r="FZ324" s="42"/>
      <c r="GA324" s="42"/>
      <c r="GB324" s="42"/>
      <c r="GC324" s="42"/>
      <c r="GD324" s="42"/>
      <c r="GE324" s="42"/>
      <c r="GF324" s="42"/>
      <c r="GG324" s="42"/>
      <c r="GH324" s="42"/>
      <c r="GI324" s="42"/>
      <c r="GJ324" s="42"/>
      <c r="GK324" s="42"/>
      <c r="GL324" s="42"/>
      <c r="GM324" s="42"/>
      <c r="GN324" s="42"/>
      <c r="GO324" s="42"/>
      <c r="GP324" s="42"/>
      <c r="GQ324" s="42"/>
      <c r="GR324" s="42"/>
      <c r="GS324" s="42"/>
      <c r="GT324" s="42"/>
      <c r="GU324" s="42"/>
      <c r="GV324" s="42"/>
      <c r="GW324" s="42"/>
      <c r="GX324" s="42"/>
      <c r="GY324" s="42"/>
      <c r="GZ324" s="42"/>
      <c r="HA324" s="42"/>
      <c r="HB324" s="42"/>
      <c r="HC324" s="42"/>
      <c r="HD324" s="42"/>
      <c r="HE324" s="42"/>
      <c r="HF324" s="42"/>
      <c r="HG324" s="42"/>
      <c r="HH324" s="42"/>
      <c r="HI324" s="42"/>
      <c r="HJ324" s="42"/>
      <c r="HK324" s="42"/>
      <c r="HL324" s="42"/>
      <c r="HM324" s="42"/>
      <c r="HN324" s="42"/>
      <c r="HO324" s="42"/>
      <c r="HP324" s="42"/>
      <c r="HQ324" s="42"/>
      <c r="HR324" s="42"/>
      <c r="HS324" s="42"/>
      <c r="HT324" s="42"/>
      <c r="HU324" s="42"/>
      <c r="HV324" s="42"/>
      <c r="HW324" s="42"/>
      <c r="HX324" s="42"/>
      <c r="HY324" s="42"/>
      <c r="HZ324" s="42"/>
      <c r="IA324" s="42"/>
      <c r="IB324" s="42"/>
      <c r="IC324" s="42"/>
      <c r="ID324" s="42"/>
      <c r="IE324" s="42"/>
      <c r="IF324" s="42"/>
      <c r="IG324" s="42"/>
      <c r="IH324" s="42"/>
      <c r="II324" s="42"/>
      <c r="IJ324" s="42"/>
      <c r="IK324" s="42"/>
      <c r="IL324" s="42"/>
      <c r="IM324" s="42"/>
      <c r="IN324" s="42"/>
      <c r="IO324" s="42"/>
      <c r="IP324" s="42"/>
      <c r="IQ324" s="42"/>
      <c r="IR324" s="42"/>
      <c r="IS324" s="42"/>
      <c r="IT324" s="42"/>
    </row>
    <row r="325" spans="1:254" ht="18" hidden="1">
      <c r="A325" s="46" t="s">
        <v>154</v>
      </c>
      <c r="B325" s="23">
        <v>1186.313751</v>
      </c>
      <c r="C325" s="23">
        <v>4586.90697554336</v>
      </c>
      <c r="D325" s="23">
        <f t="shared" si="119"/>
        <v>5773.22072654336</v>
      </c>
      <c r="E325" s="89">
        <v>0</v>
      </c>
      <c r="F325" s="79">
        <v>23581.074184524186</v>
      </c>
      <c r="G325" s="76">
        <f t="shared" si="117"/>
        <v>23581.074184524186</v>
      </c>
      <c r="H325" s="77">
        <f t="shared" si="118"/>
        <v>29354.294911067547</v>
      </c>
      <c r="I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  <c r="DB325" s="42"/>
      <c r="DC325" s="42"/>
      <c r="DD325" s="42"/>
      <c r="DE325" s="42"/>
      <c r="DF325" s="42"/>
      <c r="DG325" s="42"/>
      <c r="DH325" s="42"/>
      <c r="DI325" s="42"/>
      <c r="DJ325" s="42"/>
      <c r="DK325" s="42"/>
      <c r="DL325" s="42"/>
      <c r="DM325" s="42"/>
      <c r="DN325" s="42"/>
      <c r="DO325" s="42"/>
      <c r="DP325" s="42"/>
      <c r="DQ325" s="42"/>
      <c r="DR325" s="42"/>
      <c r="DS325" s="42"/>
      <c r="DT325" s="42"/>
      <c r="DU325" s="42"/>
      <c r="DV325" s="42"/>
      <c r="DW325" s="42"/>
      <c r="DX325" s="42"/>
      <c r="DY325" s="42"/>
      <c r="DZ325" s="42"/>
      <c r="EA325" s="42"/>
      <c r="EB325" s="42"/>
      <c r="EC325" s="42"/>
      <c r="ED325" s="42"/>
      <c r="EE325" s="42"/>
      <c r="EF325" s="42"/>
      <c r="EG325" s="42"/>
      <c r="EH325" s="42"/>
      <c r="EI325" s="42"/>
      <c r="EJ325" s="42"/>
      <c r="EK325" s="42"/>
      <c r="EL325" s="42"/>
      <c r="EM325" s="42"/>
      <c r="EN325" s="42"/>
      <c r="EO325" s="42"/>
      <c r="EP325" s="42"/>
      <c r="EQ325" s="42"/>
      <c r="ER325" s="42"/>
      <c r="ES325" s="42"/>
      <c r="ET325" s="42"/>
      <c r="EU325" s="42"/>
      <c r="EV325" s="42"/>
      <c r="EW325" s="42"/>
      <c r="EX325" s="42"/>
      <c r="EY325" s="42"/>
      <c r="EZ325" s="42"/>
      <c r="FA325" s="42"/>
      <c r="FB325" s="42"/>
      <c r="FC325" s="42"/>
      <c r="FD325" s="42"/>
      <c r="FE325" s="42"/>
      <c r="FF325" s="42"/>
      <c r="FG325" s="42"/>
      <c r="FH325" s="42"/>
      <c r="FI325" s="42"/>
      <c r="FJ325" s="42"/>
      <c r="FK325" s="42"/>
      <c r="FL325" s="42"/>
      <c r="FM325" s="42"/>
      <c r="FN325" s="42"/>
      <c r="FO325" s="42"/>
      <c r="FP325" s="42"/>
      <c r="FQ325" s="42"/>
      <c r="FR325" s="42"/>
      <c r="FS325" s="42"/>
      <c r="FT325" s="42"/>
      <c r="FU325" s="42"/>
      <c r="FV325" s="42"/>
      <c r="FW325" s="42"/>
      <c r="FX325" s="42"/>
      <c r="FY325" s="42"/>
      <c r="FZ325" s="42"/>
      <c r="GA325" s="42"/>
      <c r="GB325" s="42"/>
      <c r="GC325" s="42"/>
      <c r="GD325" s="42"/>
      <c r="GE325" s="42"/>
      <c r="GF325" s="42"/>
      <c r="GG325" s="42"/>
      <c r="GH325" s="42"/>
      <c r="GI325" s="42"/>
      <c r="GJ325" s="42"/>
      <c r="GK325" s="42"/>
      <c r="GL325" s="42"/>
      <c r="GM325" s="42"/>
      <c r="GN325" s="42"/>
      <c r="GO325" s="42"/>
      <c r="GP325" s="42"/>
      <c r="GQ325" s="42"/>
      <c r="GR325" s="42"/>
      <c r="GS325" s="42"/>
      <c r="GT325" s="42"/>
      <c r="GU325" s="42"/>
      <c r="GV325" s="42"/>
      <c r="GW325" s="42"/>
      <c r="GX325" s="42"/>
      <c r="GY325" s="42"/>
      <c r="GZ325" s="42"/>
      <c r="HA325" s="42"/>
      <c r="HB325" s="42"/>
      <c r="HC325" s="42"/>
      <c r="HD325" s="42"/>
      <c r="HE325" s="42"/>
      <c r="HF325" s="42"/>
      <c r="HG325" s="42"/>
      <c r="HH325" s="42"/>
      <c r="HI325" s="42"/>
      <c r="HJ325" s="42"/>
      <c r="HK325" s="42"/>
      <c r="HL325" s="42"/>
      <c r="HM325" s="42"/>
      <c r="HN325" s="42"/>
      <c r="HO325" s="42"/>
      <c r="HP325" s="42"/>
      <c r="HQ325" s="42"/>
      <c r="HR325" s="42"/>
      <c r="HS325" s="42"/>
      <c r="HT325" s="42"/>
      <c r="HU325" s="42"/>
      <c r="HV325" s="42"/>
      <c r="HW325" s="42"/>
      <c r="HX325" s="42"/>
      <c r="HY325" s="42"/>
      <c r="HZ325" s="42"/>
      <c r="IA325" s="42"/>
      <c r="IB325" s="42"/>
      <c r="IC325" s="42"/>
      <c r="ID325" s="42"/>
      <c r="IE325" s="42"/>
      <c r="IF325" s="42"/>
      <c r="IG325" s="42"/>
      <c r="IH325" s="42"/>
      <c r="II325" s="42"/>
      <c r="IJ325" s="42"/>
      <c r="IK325" s="42"/>
      <c r="IL325" s="42"/>
      <c r="IM325" s="42"/>
      <c r="IN325" s="42"/>
      <c r="IO325" s="42"/>
      <c r="IP325" s="42"/>
      <c r="IQ325" s="42"/>
      <c r="IR325" s="42"/>
      <c r="IS325" s="42"/>
      <c r="IT325" s="42"/>
    </row>
    <row r="326" spans="1:254" ht="18" hidden="1">
      <c r="A326" s="46" t="s">
        <v>156</v>
      </c>
      <c r="B326" s="23">
        <v>11398.850678</v>
      </c>
      <c r="C326" s="23">
        <v>4983.99834576129</v>
      </c>
      <c r="D326" s="23">
        <f t="shared" si="119"/>
        <v>16382.84902376129</v>
      </c>
      <c r="E326" s="89">
        <v>0</v>
      </c>
      <c r="F326" s="79">
        <v>23253.33401273512</v>
      </c>
      <c r="G326" s="76">
        <f t="shared" si="117"/>
        <v>23253.33401273512</v>
      </c>
      <c r="H326" s="77">
        <f t="shared" si="118"/>
        <v>39636.18303649641</v>
      </c>
      <c r="I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  <c r="DB326" s="42"/>
      <c r="DC326" s="42"/>
      <c r="DD326" s="42"/>
      <c r="DE326" s="42"/>
      <c r="DF326" s="42"/>
      <c r="DG326" s="42"/>
      <c r="DH326" s="42"/>
      <c r="DI326" s="42"/>
      <c r="DJ326" s="42"/>
      <c r="DK326" s="42"/>
      <c r="DL326" s="42"/>
      <c r="DM326" s="42"/>
      <c r="DN326" s="42"/>
      <c r="DO326" s="42"/>
      <c r="DP326" s="42"/>
      <c r="DQ326" s="42"/>
      <c r="DR326" s="42"/>
      <c r="DS326" s="42"/>
      <c r="DT326" s="42"/>
      <c r="DU326" s="42"/>
      <c r="DV326" s="42"/>
      <c r="DW326" s="42"/>
      <c r="DX326" s="42"/>
      <c r="DY326" s="42"/>
      <c r="DZ326" s="42"/>
      <c r="EA326" s="42"/>
      <c r="EB326" s="42"/>
      <c r="EC326" s="42"/>
      <c r="ED326" s="42"/>
      <c r="EE326" s="42"/>
      <c r="EF326" s="42"/>
      <c r="EG326" s="42"/>
      <c r="EH326" s="42"/>
      <c r="EI326" s="42"/>
      <c r="EJ326" s="42"/>
      <c r="EK326" s="42"/>
      <c r="EL326" s="42"/>
      <c r="EM326" s="42"/>
      <c r="EN326" s="42"/>
      <c r="EO326" s="42"/>
      <c r="EP326" s="42"/>
      <c r="EQ326" s="42"/>
      <c r="ER326" s="42"/>
      <c r="ES326" s="42"/>
      <c r="ET326" s="42"/>
      <c r="EU326" s="42"/>
      <c r="EV326" s="42"/>
      <c r="EW326" s="42"/>
      <c r="EX326" s="42"/>
      <c r="EY326" s="42"/>
      <c r="EZ326" s="42"/>
      <c r="FA326" s="42"/>
      <c r="FB326" s="42"/>
      <c r="FC326" s="42"/>
      <c r="FD326" s="42"/>
      <c r="FE326" s="42"/>
      <c r="FF326" s="42"/>
      <c r="FG326" s="42"/>
      <c r="FH326" s="42"/>
      <c r="FI326" s="42"/>
      <c r="FJ326" s="42"/>
      <c r="FK326" s="42"/>
      <c r="FL326" s="42"/>
      <c r="FM326" s="42"/>
      <c r="FN326" s="42"/>
      <c r="FO326" s="42"/>
      <c r="FP326" s="42"/>
      <c r="FQ326" s="42"/>
      <c r="FR326" s="42"/>
      <c r="FS326" s="42"/>
      <c r="FT326" s="42"/>
      <c r="FU326" s="42"/>
      <c r="FV326" s="42"/>
      <c r="FW326" s="42"/>
      <c r="FX326" s="42"/>
      <c r="FY326" s="42"/>
      <c r="FZ326" s="42"/>
      <c r="GA326" s="42"/>
      <c r="GB326" s="42"/>
      <c r="GC326" s="42"/>
      <c r="GD326" s="42"/>
      <c r="GE326" s="42"/>
      <c r="GF326" s="42"/>
      <c r="GG326" s="42"/>
      <c r="GH326" s="42"/>
      <c r="GI326" s="42"/>
      <c r="GJ326" s="42"/>
      <c r="GK326" s="42"/>
      <c r="GL326" s="42"/>
      <c r="GM326" s="42"/>
      <c r="GN326" s="42"/>
      <c r="GO326" s="42"/>
      <c r="GP326" s="42"/>
      <c r="GQ326" s="42"/>
      <c r="GR326" s="42"/>
      <c r="GS326" s="42"/>
      <c r="GT326" s="42"/>
      <c r="GU326" s="42"/>
      <c r="GV326" s="42"/>
      <c r="GW326" s="42"/>
      <c r="GX326" s="42"/>
      <c r="GY326" s="42"/>
      <c r="GZ326" s="42"/>
      <c r="HA326" s="42"/>
      <c r="HB326" s="42"/>
      <c r="HC326" s="42"/>
      <c r="HD326" s="42"/>
      <c r="HE326" s="42"/>
      <c r="HF326" s="42"/>
      <c r="HG326" s="42"/>
      <c r="HH326" s="42"/>
      <c r="HI326" s="42"/>
      <c r="HJ326" s="42"/>
      <c r="HK326" s="42"/>
      <c r="HL326" s="42"/>
      <c r="HM326" s="42"/>
      <c r="HN326" s="42"/>
      <c r="HO326" s="42"/>
      <c r="HP326" s="42"/>
      <c r="HQ326" s="42"/>
      <c r="HR326" s="42"/>
      <c r="HS326" s="42"/>
      <c r="HT326" s="42"/>
      <c r="HU326" s="42"/>
      <c r="HV326" s="42"/>
      <c r="HW326" s="42"/>
      <c r="HX326" s="42"/>
      <c r="HY326" s="42"/>
      <c r="HZ326" s="42"/>
      <c r="IA326" s="42"/>
      <c r="IB326" s="42"/>
      <c r="IC326" s="42"/>
      <c r="ID326" s="42"/>
      <c r="IE326" s="42"/>
      <c r="IF326" s="42"/>
      <c r="IG326" s="42"/>
      <c r="IH326" s="42"/>
      <c r="II326" s="42"/>
      <c r="IJ326" s="42"/>
      <c r="IK326" s="42"/>
      <c r="IL326" s="42"/>
      <c r="IM326" s="42"/>
      <c r="IN326" s="42"/>
      <c r="IO326" s="42"/>
      <c r="IP326" s="42"/>
      <c r="IQ326" s="42"/>
      <c r="IR326" s="42"/>
      <c r="IS326" s="42"/>
      <c r="IT326" s="42"/>
    </row>
    <row r="327" spans="1:254" ht="18" hidden="1">
      <c r="A327" s="46" t="s">
        <v>157</v>
      </c>
      <c r="B327" s="23">
        <v>3269.525705</v>
      </c>
      <c r="C327" s="23">
        <v>5801.66984721549</v>
      </c>
      <c r="D327" s="23">
        <f t="shared" si="119"/>
        <v>9071.19555221549</v>
      </c>
      <c r="E327" s="89">
        <v>0</v>
      </c>
      <c r="F327" s="79">
        <v>26000.50635796771</v>
      </c>
      <c r="G327" s="76">
        <f>+E327+F327</f>
        <v>26000.50635796771</v>
      </c>
      <c r="H327" s="77">
        <f>+D327+G327</f>
        <v>35071.7019101832</v>
      </c>
      <c r="I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  <c r="DB327" s="42"/>
      <c r="DC327" s="42"/>
      <c r="DD327" s="42"/>
      <c r="DE327" s="42"/>
      <c r="DF327" s="42"/>
      <c r="DG327" s="42"/>
      <c r="DH327" s="42"/>
      <c r="DI327" s="42"/>
      <c r="DJ327" s="42"/>
      <c r="DK327" s="42"/>
      <c r="DL327" s="42"/>
      <c r="DM327" s="42"/>
      <c r="DN327" s="42"/>
      <c r="DO327" s="42"/>
      <c r="DP327" s="42"/>
      <c r="DQ327" s="42"/>
      <c r="DR327" s="42"/>
      <c r="DS327" s="42"/>
      <c r="DT327" s="42"/>
      <c r="DU327" s="42"/>
      <c r="DV327" s="42"/>
      <c r="DW327" s="42"/>
      <c r="DX327" s="42"/>
      <c r="DY327" s="42"/>
      <c r="DZ327" s="42"/>
      <c r="EA327" s="42"/>
      <c r="EB327" s="42"/>
      <c r="EC327" s="42"/>
      <c r="ED327" s="42"/>
      <c r="EE327" s="42"/>
      <c r="EF327" s="42"/>
      <c r="EG327" s="42"/>
      <c r="EH327" s="42"/>
      <c r="EI327" s="42"/>
      <c r="EJ327" s="42"/>
      <c r="EK327" s="42"/>
      <c r="EL327" s="42"/>
      <c r="EM327" s="42"/>
      <c r="EN327" s="42"/>
      <c r="EO327" s="42"/>
      <c r="EP327" s="42"/>
      <c r="EQ327" s="42"/>
      <c r="ER327" s="42"/>
      <c r="ES327" s="42"/>
      <c r="ET327" s="42"/>
      <c r="EU327" s="42"/>
      <c r="EV327" s="42"/>
      <c r="EW327" s="42"/>
      <c r="EX327" s="42"/>
      <c r="EY327" s="42"/>
      <c r="EZ327" s="42"/>
      <c r="FA327" s="42"/>
      <c r="FB327" s="42"/>
      <c r="FC327" s="42"/>
      <c r="FD327" s="42"/>
      <c r="FE327" s="42"/>
      <c r="FF327" s="42"/>
      <c r="FG327" s="42"/>
      <c r="FH327" s="42"/>
      <c r="FI327" s="42"/>
      <c r="FJ327" s="42"/>
      <c r="FK327" s="42"/>
      <c r="FL327" s="42"/>
      <c r="FM327" s="42"/>
      <c r="FN327" s="42"/>
      <c r="FO327" s="42"/>
      <c r="FP327" s="42"/>
      <c r="FQ327" s="42"/>
      <c r="FR327" s="42"/>
      <c r="FS327" s="42"/>
      <c r="FT327" s="42"/>
      <c r="FU327" s="42"/>
      <c r="FV327" s="42"/>
      <c r="FW327" s="42"/>
      <c r="FX327" s="42"/>
      <c r="FY327" s="42"/>
      <c r="FZ327" s="42"/>
      <c r="GA327" s="42"/>
      <c r="GB327" s="42"/>
      <c r="GC327" s="42"/>
      <c r="GD327" s="42"/>
      <c r="GE327" s="42"/>
      <c r="GF327" s="42"/>
      <c r="GG327" s="42"/>
      <c r="GH327" s="42"/>
      <c r="GI327" s="42"/>
      <c r="GJ327" s="42"/>
      <c r="GK327" s="42"/>
      <c r="GL327" s="42"/>
      <c r="GM327" s="42"/>
      <c r="GN327" s="42"/>
      <c r="GO327" s="42"/>
      <c r="GP327" s="42"/>
      <c r="GQ327" s="42"/>
      <c r="GR327" s="42"/>
      <c r="GS327" s="42"/>
      <c r="GT327" s="42"/>
      <c r="GU327" s="42"/>
      <c r="GV327" s="42"/>
      <c r="GW327" s="42"/>
      <c r="GX327" s="42"/>
      <c r="GY327" s="42"/>
      <c r="GZ327" s="42"/>
      <c r="HA327" s="42"/>
      <c r="HB327" s="42"/>
      <c r="HC327" s="42"/>
      <c r="HD327" s="42"/>
      <c r="HE327" s="42"/>
      <c r="HF327" s="42"/>
      <c r="HG327" s="42"/>
      <c r="HH327" s="42"/>
      <c r="HI327" s="42"/>
      <c r="HJ327" s="42"/>
      <c r="HK327" s="42"/>
      <c r="HL327" s="42"/>
      <c r="HM327" s="42"/>
      <c r="HN327" s="42"/>
      <c r="HO327" s="42"/>
      <c r="HP327" s="42"/>
      <c r="HQ327" s="42"/>
      <c r="HR327" s="42"/>
      <c r="HS327" s="42"/>
      <c r="HT327" s="42"/>
      <c r="HU327" s="42"/>
      <c r="HV327" s="42"/>
      <c r="HW327" s="42"/>
      <c r="HX327" s="42"/>
      <c r="HY327" s="42"/>
      <c r="HZ327" s="42"/>
      <c r="IA327" s="42"/>
      <c r="IB327" s="42"/>
      <c r="IC327" s="42"/>
      <c r="ID327" s="42"/>
      <c r="IE327" s="42"/>
      <c r="IF327" s="42"/>
      <c r="IG327" s="42"/>
      <c r="IH327" s="42"/>
      <c r="II327" s="42"/>
      <c r="IJ327" s="42"/>
      <c r="IK327" s="42"/>
      <c r="IL327" s="42"/>
      <c r="IM327" s="42"/>
      <c r="IN327" s="42"/>
      <c r="IO327" s="42"/>
      <c r="IP327" s="42"/>
      <c r="IQ327" s="42"/>
      <c r="IR327" s="42"/>
      <c r="IS327" s="42"/>
      <c r="IT327" s="42"/>
    </row>
    <row r="328" spans="1:254" ht="18" hidden="1">
      <c r="A328" s="46" t="s">
        <v>158</v>
      </c>
      <c r="B328" s="89">
        <v>0</v>
      </c>
      <c r="C328" s="23">
        <v>5187.045967</v>
      </c>
      <c r="D328" s="23">
        <f t="shared" si="119"/>
        <v>5187.045967</v>
      </c>
      <c r="E328" s="89">
        <v>0</v>
      </c>
      <c r="F328" s="79">
        <v>21300.56162262817</v>
      </c>
      <c r="G328" s="76">
        <f>+E328+F328</f>
        <v>21300.56162262817</v>
      </c>
      <c r="H328" s="77">
        <f>+D328+G328</f>
        <v>26487.60758962817</v>
      </c>
      <c r="I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  <c r="DB328" s="42"/>
      <c r="DC328" s="42"/>
      <c r="DD328" s="42"/>
      <c r="DE328" s="42"/>
      <c r="DF328" s="42"/>
      <c r="DG328" s="42"/>
      <c r="DH328" s="42"/>
      <c r="DI328" s="42"/>
      <c r="DJ328" s="42"/>
      <c r="DK328" s="42"/>
      <c r="DL328" s="42"/>
      <c r="DM328" s="42"/>
      <c r="DN328" s="42"/>
      <c r="DO328" s="42"/>
      <c r="DP328" s="42"/>
      <c r="DQ328" s="42"/>
      <c r="DR328" s="42"/>
      <c r="DS328" s="42"/>
      <c r="DT328" s="42"/>
      <c r="DU328" s="42"/>
      <c r="DV328" s="42"/>
      <c r="DW328" s="42"/>
      <c r="DX328" s="42"/>
      <c r="DY328" s="42"/>
      <c r="DZ328" s="42"/>
      <c r="EA328" s="42"/>
      <c r="EB328" s="42"/>
      <c r="EC328" s="42"/>
      <c r="ED328" s="42"/>
      <c r="EE328" s="42"/>
      <c r="EF328" s="42"/>
      <c r="EG328" s="42"/>
      <c r="EH328" s="42"/>
      <c r="EI328" s="42"/>
      <c r="EJ328" s="42"/>
      <c r="EK328" s="42"/>
      <c r="EL328" s="42"/>
      <c r="EM328" s="42"/>
      <c r="EN328" s="42"/>
      <c r="EO328" s="42"/>
      <c r="EP328" s="42"/>
      <c r="EQ328" s="42"/>
      <c r="ER328" s="42"/>
      <c r="ES328" s="42"/>
      <c r="ET328" s="42"/>
      <c r="EU328" s="42"/>
      <c r="EV328" s="42"/>
      <c r="EW328" s="42"/>
      <c r="EX328" s="42"/>
      <c r="EY328" s="42"/>
      <c r="EZ328" s="42"/>
      <c r="FA328" s="42"/>
      <c r="FB328" s="42"/>
      <c r="FC328" s="42"/>
      <c r="FD328" s="42"/>
      <c r="FE328" s="42"/>
      <c r="FF328" s="42"/>
      <c r="FG328" s="42"/>
      <c r="FH328" s="42"/>
      <c r="FI328" s="42"/>
      <c r="FJ328" s="42"/>
      <c r="FK328" s="42"/>
      <c r="FL328" s="42"/>
      <c r="FM328" s="42"/>
      <c r="FN328" s="42"/>
      <c r="FO328" s="42"/>
      <c r="FP328" s="42"/>
      <c r="FQ328" s="42"/>
      <c r="FR328" s="42"/>
      <c r="FS328" s="42"/>
      <c r="FT328" s="42"/>
      <c r="FU328" s="42"/>
      <c r="FV328" s="42"/>
      <c r="FW328" s="42"/>
      <c r="FX328" s="42"/>
      <c r="FY328" s="42"/>
      <c r="FZ328" s="42"/>
      <c r="GA328" s="42"/>
      <c r="GB328" s="42"/>
      <c r="GC328" s="42"/>
      <c r="GD328" s="42"/>
      <c r="GE328" s="42"/>
      <c r="GF328" s="42"/>
      <c r="GG328" s="42"/>
      <c r="GH328" s="42"/>
      <c r="GI328" s="42"/>
      <c r="GJ328" s="42"/>
      <c r="GK328" s="42"/>
      <c r="GL328" s="42"/>
      <c r="GM328" s="42"/>
      <c r="GN328" s="42"/>
      <c r="GO328" s="42"/>
      <c r="GP328" s="42"/>
      <c r="GQ328" s="42"/>
      <c r="GR328" s="42"/>
      <c r="GS328" s="42"/>
      <c r="GT328" s="42"/>
      <c r="GU328" s="42"/>
      <c r="GV328" s="42"/>
      <c r="GW328" s="42"/>
      <c r="GX328" s="42"/>
      <c r="GY328" s="42"/>
      <c r="GZ328" s="42"/>
      <c r="HA328" s="42"/>
      <c r="HB328" s="42"/>
      <c r="HC328" s="42"/>
      <c r="HD328" s="42"/>
      <c r="HE328" s="42"/>
      <c r="HF328" s="42"/>
      <c r="HG328" s="42"/>
      <c r="HH328" s="42"/>
      <c r="HI328" s="42"/>
      <c r="HJ328" s="42"/>
      <c r="HK328" s="42"/>
      <c r="HL328" s="42"/>
      <c r="HM328" s="42"/>
      <c r="HN328" s="42"/>
      <c r="HO328" s="42"/>
      <c r="HP328" s="42"/>
      <c r="HQ328" s="42"/>
      <c r="HR328" s="42"/>
      <c r="HS328" s="42"/>
      <c r="HT328" s="42"/>
      <c r="HU328" s="42"/>
      <c r="HV328" s="42"/>
      <c r="HW328" s="42"/>
      <c r="HX328" s="42"/>
      <c r="HY328" s="42"/>
      <c r="HZ328" s="42"/>
      <c r="IA328" s="42"/>
      <c r="IB328" s="42"/>
      <c r="IC328" s="42"/>
      <c r="ID328" s="42"/>
      <c r="IE328" s="42"/>
      <c r="IF328" s="42"/>
      <c r="IG328" s="42"/>
      <c r="IH328" s="42"/>
      <c r="II328" s="42"/>
      <c r="IJ328" s="42"/>
      <c r="IK328" s="42"/>
      <c r="IL328" s="42"/>
      <c r="IM328" s="42"/>
      <c r="IN328" s="42"/>
      <c r="IO328" s="42"/>
      <c r="IP328" s="42"/>
      <c r="IQ328" s="42"/>
      <c r="IR328" s="42"/>
      <c r="IS328" s="42"/>
      <c r="IT328" s="42"/>
    </row>
    <row r="329" spans="1:254" ht="18" hidden="1">
      <c r="A329" s="46"/>
      <c r="B329" s="89"/>
      <c r="C329" s="23"/>
      <c r="D329" s="23"/>
      <c r="E329" s="89"/>
      <c r="F329" s="79"/>
      <c r="G329" s="76"/>
      <c r="H329" s="77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  <c r="DB329" s="42"/>
      <c r="DC329" s="42"/>
      <c r="DD329" s="42"/>
      <c r="DE329" s="42"/>
      <c r="DF329" s="42"/>
      <c r="DG329" s="42"/>
      <c r="DH329" s="42"/>
      <c r="DI329" s="42"/>
      <c r="DJ329" s="42"/>
      <c r="DK329" s="42"/>
      <c r="DL329" s="42"/>
      <c r="DM329" s="42"/>
      <c r="DN329" s="42"/>
      <c r="DO329" s="42"/>
      <c r="DP329" s="42"/>
      <c r="DQ329" s="42"/>
      <c r="DR329" s="42"/>
      <c r="DS329" s="42"/>
      <c r="DT329" s="42"/>
      <c r="DU329" s="42"/>
      <c r="DV329" s="42"/>
      <c r="DW329" s="42"/>
      <c r="DX329" s="42"/>
      <c r="DY329" s="42"/>
      <c r="DZ329" s="42"/>
      <c r="EA329" s="42"/>
      <c r="EB329" s="42"/>
      <c r="EC329" s="42"/>
      <c r="ED329" s="42"/>
      <c r="EE329" s="42"/>
      <c r="EF329" s="42"/>
      <c r="EG329" s="42"/>
      <c r="EH329" s="42"/>
      <c r="EI329" s="42"/>
      <c r="EJ329" s="42"/>
      <c r="EK329" s="42"/>
      <c r="EL329" s="42"/>
      <c r="EM329" s="42"/>
      <c r="EN329" s="42"/>
      <c r="EO329" s="42"/>
      <c r="EP329" s="42"/>
      <c r="EQ329" s="42"/>
      <c r="ER329" s="42"/>
      <c r="ES329" s="42"/>
      <c r="ET329" s="42"/>
      <c r="EU329" s="42"/>
      <c r="EV329" s="42"/>
      <c r="EW329" s="42"/>
      <c r="EX329" s="42"/>
      <c r="EY329" s="42"/>
      <c r="EZ329" s="42"/>
      <c r="FA329" s="42"/>
      <c r="FB329" s="42"/>
      <c r="FC329" s="42"/>
      <c r="FD329" s="42"/>
      <c r="FE329" s="42"/>
      <c r="FF329" s="42"/>
      <c r="FG329" s="42"/>
      <c r="FH329" s="42"/>
      <c r="FI329" s="42"/>
      <c r="FJ329" s="42"/>
      <c r="FK329" s="42"/>
      <c r="FL329" s="42"/>
      <c r="FM329" s="42"/>
      <c r="FN329" s="42"/>
      <c r="FO329" s="42"/>
      <c r="FP329" s="42"/>
      <c r="FQ329" s="42"/>
      <c r="FR329" s="42"/>
      <c r="FS329" s="42"/>
      <c r="FT329" s="42"/>
      <c r="FU329" s="42"/>
      <c r="FV329" s="42"/>
      <c r="FW329" s="42"/>
      <c r="FX329" s="42"/>
      <c r="FY329" s="42"/>
      <c r="FZ329" s="42"/>
      <c r="GA329" s="42"/>
      <c r="GB329" s="42"/>
      <c r="GC329" s="42"/>
      <c r="GD329" s="42"/>
      <c r="GE329" s="42"/>
      <c r="GF329" s="42"/>
      <c r="GG329" s="42"/>
      <c r="GH329" s="42"/>
      <c r="GI329" s="42"/>
      <c r="GJ329" s="42"/>
      <c r="GK329" s="42"/>
      <c r="GL329" s="42"/>
      <c r="GM329" s="42"/>
      <c r="GN329" s="42"/>
      <c r="GO329" s="42"/>
      <c r="GP329" s="42"/>
      <c r="GQ329" s="42"/>
      <c r="GR329" s="42"/>
      <c r="GS329" s="42"/>
      <c r="GT329" s="42"/>
      <c r="GU329" s="42"/>
      <c r="GV329" s="42"/>
      <c r="GW329" s="42"/>
      <c r="GX329" s="42"/>
      <c r="GY329" s="42"/>
      <c r="GZ329" s="42"/>
      <c r="HA329" s="42"/>
      <c r="HB329" s="42"/>
      <c r="HC329" s="42"/>
      <c r="HD329" s="42"/>
      <c r="HE329" s="42"/>
      <c r="HF329" s="42"/>
      <c r="HG329" s="42"/>
      <c r="HH329" s="42"/>
      <c r="HI329" s="42"/>
      <c r="HJ329" s="42"/>
      <c r="HK329" s="42"/>
      <c r="HL329" s="42"/>
      <c r="HM329" s="42"/>
      <c r="HN329" s="42"/>
      <c r="HO329" s="42"/>
      <c r="HP329" s="42"/>
      <c r="HQ329" s="42"/>
      <c r="HR329" s="42"/>
      <c r="HS329" s="42"/>
      <c r="HT329" s="42"/>
      <c r="HU329" s="42"/>
      <c r="HV329" s="42"/>
      <c r="HW329" s="42"/>
      <c r="HX329" s="42"/>
      <c r="HY329" s="42"/>
      <c r="HZ329" s="42"/>
      <c r="IA329" s="42"/>
      <c r="IB329" s="42"/>
      <c r="IC329" s="42"/>
      <c r="ID329" s="42"/>
      <c r="IE329" s="42"/>
      <c r="IF329" s="42"/>
      <c r="IG329" s="42"/>
      <c r="IH329" s="42"/>
      <c r="II329" s="42"/>
      <c r="IJ329" s="42"/>
      <c r="IK329" s="42"/>
      <c r="IL329" s="42"/>
      <c r="IM329" s="42"/>
      <c r="IN329" s="42"/>
      <c r="IO329" s="42"/>
      <c r="IP329" s="42"/>
      <c r="IQ329" s="42"/>
      <c r="IR329" s="42"/>
      <c r="IS329" s="42"/>
      <c r="IT329" s="42"/>
    </row>
    <row r="330" spans="1:254" ht="18" hidden="1">
      <c r="A330" s="46" t="s">
        <v>126</v>
      </c>
      <c r="B330" s="23">
        <f>597949271/1000000</f>
        <v>597.949271</v>
      </c>
      <c r="C330" s="23">
        <f>4608715020.5408/1000000</f>
        <v>4608.7150205408</v>
      </c>
      <c r="D330" s="23">
        <f t="shared" si="119"/>
        <v>5206.664291540799</v>
      </c>
      <c r="E330" s="89">
        <v>0</v>
      </c>
      <c r="F330" s="79">
        <v>17563.16584677696</v>
      </c>
      <c r="G330" s="76">
        <f aca="true" t="shared" si="120" ref="G330:G335">+E330+F330</f>
        <v>17563.16584677696</v>
      </c>
      <c r="H330" s="77">
        <f aca="true" t="shared" si="121" ref="H330:H336">+D330+G330</f>
        <v>22769.83013831776</v>
      </c>
      <c r="I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  <c r="DB330" s="42"/>
      <c r="DC330" s="42"/>
      <c r="DD330" s="42"/>
      <c r="DE330" s="42"/>
      <c r="DF330" s="42"/>
      <c r="DG330" s="42"/>
      <c r="DH330" s="42"/>
      <c r="DI330" s="42"/>
      <c r="DJ330" s="42"/>
      <c r="DK330" s="42"/>
      <c r="DL330" s="42"/>
      <c r="DM330" s="42"/>
      <c r="DN330" s="42"/>
      <c r="DO330" s="42"/>
      <c r="DP330" s="42"/>
      <c r="DQ330" s="42"/>
      <c r="DR330" s="42"/>
      <c r="DS330" s="42"/>
      <c r="DT330" s="42"/>
      <c r="DU330" s="42"/>
      <c r="DV330" s="42"/>
      <c r="DW330" s="42"/>
      <c r="DX330" s="42"/>
      <c r="DY330" s="42"/>
      <c r="DZ330" s="42"/>
      <c r="EA330" s="42"/>
      <c r="EB330" s="42"/>
      <c r="EC330" s="42"/>
      <c r="ED330" s="42"/>
      <c r="EE330" s="42"/>
      <c r="EF330" s="42"/>
      <c r="EG330" s="42"/>
      <c r="EH330" s="42"/>
      <c r="EI330" s="42"/>
      <c r="EJ330" s="42"/>
      <c r="EK330" s="42"/>
      <c r="EL330" s="42"/>
      <c r="EM330" s="42"/>
      <c r="EN330" s="42"/>
      <c r="EO330" s="42"/>
      <c r="EP330" s="42"/>
      <c r="EQ330" s="42"/>
      <c r="ER330" s="42"/>
      <c r="ES330" s="42"/>
      <c r="ET330" s="42"/>
      <c r="EU330" s="42"/>
      <c r="EV330" s="42"/>
      <c r="EW330" s="42"/>
      <c r="EX330" s="42"/>
      <c r="EY330" s="42"/>
      <c r="EZ330" s="42"/>
      <c r="FA330" s="42"/>
      <c r="FB330" s="42"/>
      <c r="FC330" s="42"/>
      <c r="FD330" s="42"/>
      <c r="FE330" s="42"/>
      <c r="FF330" s="42"/>
      <c r="FG330" s="42"/>
      <c r="FH330" s="42"/>
      <c r="FI330" s="42"/>
      <c r="FJ330" s="42"/>
      <c r="FK330" s="42"/>
      <c r="FL330" s="42"/>
      <c r="FM330" s="42"/>
      <c r="FN330" s="42"/>
      <c r="FO330" s="42"/>
      <c r="FP330" s="42"/>
      <c r="FQ330" s="42"/>
      <c r="FR330" s="42"/>
      <c r="FS330" s="42"/>
      <c r="FT330" s="42"/>
      <c r="FU330" s="42"/>
      <c r="FV330" s="42"/>
      <c r="FW330" s="42"/>
      <c r="FX330" s="42"/>
      <c r="FY330" s="42"/>
      <c r="FZ330" s="42"/>
      <c r="GA330" s="42"/>
      <c r="GB330" s="42"/>
      <c r="GC330" s="42"/>
      <c r="GD330" s="42"/>
      <c r="GE330" s="42"/>
      <c r="GF330" s="42"/>
      <c r="GG330" s="42"/>
      <c r="GH330" s="42"/>
      <c r="GI330" s="42"/>
      <c r="GJ330" s="42"/>
      <c r="GK330" s="42"/>
      <c r="GL330" s="42"/>
      <c r="GM330" s="42"/>
      <c r="GN330" s="42"/>
      <c r="GO330" s="42"/>
      <c r="GP330" s="42"/>
      <c r="GQ330" s="42"/>
      <c r="GR330" s="42"/>
      <c r="GS330" s="42"/>
      <c r="GT330" s="42"/>
      <c r="GU330" s="42"/>
      <c r="GV330" s="42"/>
      <c r="GW330" s="42"/>
      <c r="GX330" s="42"/>
      <c r="GY330" s="42"/>
      <c r="GZ330" s="42"/>
      <c r="HA330" s="42"/>
      <c r="HB330" s="42"/>
      <c r="HC330" s="42"/>
      <c r="HD330" s="42"/>
      <c r="HE330" s="42"/>
      <c r="HF330" s="42"/>
      <c r="HG330" s="42"/>
      <c r="HH330" s="42"/>
      <c r="HI330" s="42"/>
      <c r="HJ330" s="42"/>
      <c r="HK330" s="42"/>
      <c r="HL330" s="42"/>
      <c r="HM330" s="42"/>
      <c r="HN330" s="42"/>
      <c r="HO330" s="42"/>
      <c r="HP330" s="42"/>
      <c r="HQ330" s="42"/>
      <c r="HR330" s="42"/>
      <c r="HS330" s="42"/>
      <c r="HT330" s="42"/>
      <c r="HU330" s="42"/>
      <c r="HV330" s="42"/>
      <c r="HW330" s="42"/>
      <c r="HX330" s="42"/>
      <c r="HY330" s="42"/>
      <c r="HZ330" s="42"/>
      <c r="IA330" s="42"/>
      <c r="IB330" s="42"/>
      <c r="IC330" s="42"/>
      <c r="ID330" s="42"/>
      <c r="IE330" s="42"/>
      <c r="IF330" s="42"/>
      <c r="IG330" s="42"/>
      <c r="IH330" s="42"/>
      <c r="II330" s="42"/>
      <c r="IJ330" s="42"/>
      <c r="IK330" s="42"/>
      <c r="IL330" s="42"/>
      <c r="IM330" s="42"/>
      <c r="IN330" s="42"/>
      <c r="IO330" s="42"/>
      <c r="IP330" s="42"/>
      <c r="IQ330" s="42"/>
      <c r="IR330" s="42"/>
      <c r="IS330" s="42"/>
      <c r="IT330" s="42"/>
    </row>
    <row r="331" spans="1:254" ht="18" hidden="1">
      <c r="A331" s="46" t="s">
        <v>161</v>
      </c>
      <c r="B331" s="23">
        <v>611.22662</v>
      </c>
      <c r="C331" s="23">
        <v>4189.5564365</v>
      </c>
      <c r="D331" s="23">
        <f aca="true" t="shared" si="122" ref="D331:D339">+B331+C331</f>
        <v>4800.7830565</v>
      </c>
      <c r="E331" s="89">
        <v>0</v>
      </c>
      <c r="F331" s="79">
        <v>24819.09263705856</v>
      </c>
      <c r="G331" s="76">
        <f t="shared" si="120"/>
        <v>24819.09263705856</v>
      </c>
      <c r="H331" s="77">
        <f t="shared" si="121"/>
        <v>29619.87569355856</v>
      </c>
      <c r="I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  <c r="DB331" s="42"/>
      <c r="DC331" s="42"/>
      <c r="DD331" s="42"/>
      <c r="DE331" s="42"/>
      <c r="DF331" s="42"/>
      <c r="DG331" s="42"/>
      <c r="DH331" s="42"/>
      <c r="DI331" s="42"/>
      <c r="DJ331" s="42"/>
      <c r="DK331" s="42"/>
      <c r="DL331" s="42"/>
      <c r="DM331" s="42"/>
      <c r="DN331" s="42"/>
      <c r="DO331" s="42"/>
      <c r="DP331" s="42"/>
      <c r="DQ331" s="42"/>
      <c r="DR331" s="42"/>
      <c r="DS331" s="42"/>
      <c r="DT331" s="42"/>
      <c r="DU331" s="42"/>
      <c r="DV331" s="42"/>
      <c r="DW331" s="42"/>
      <c r="DX331" s="42"/>
      <c r="DY331" s="42"/>
      <c r="DZ331" s="42"/>
      <c r="EA331" s="42"/>
      <c r="EB331" s="42"/>
      <c r="EC331" s="42"/>
      <c r="ED331" s="42"/>
      <c r="EE331" s="42"/>
      <c r="EF331" s="42"/>
      <c r="EG331" s="42"/>
      <c r="EH331" s="42"/>
      <c r="EI331" s="42"/>
      <c r="EJ331" s="42"/>
      <c r="EK331" s="42"/>
      <c r="EL331" s="42"/>
      <c r="EM331" s="42"/>
      <c r="EN331" s="42"/>
      <c r="EO331" s="42"/>
      <c r="EP331" s="42"/>
      <c r="EQ331" s="42"/>
      <c r="ER331" s="42"/>
      <c r="ES331" s="42"/>
      <c r="ET331" s="42"/>
      <c r="EU331" s="42"/>
      <c r="EV331" s="42"/>
      <c r="EW331" s="42"/>
      <c r="EX331" s="42"/>
      <c r="EY331" s="42"/>
      <c r="EZ331" s="42"/>
      <c r="FA331" s="42"/>
      <c r="FB331" s="42"/>
      <c r="FC331" s="42"/>
      <c r="FD331" s="42"/>
      <c r="FE331" s="42"/>
      <c r="FF331" s="42"/>
      <c r="FG331" s="42"/>
      <c r="FH331" s="42"/>
      <c r="FI331" s="42"/>
      <c r="FJ331" s="42"/>
      <c r="FK331" s="42"/>
      <c r="FL331" s="42"/>
      <c r="FM331" s="42"/>
      <c r="FN331" s="42"/>
      <c r="FO331" s="42"/>
      <c r="FP331" s="42"/>
      <c r="FQ331" s="42"/>
      <c r="FR331" s="42"/>
      <c r="FS331" s="42"/>
      <c r="FT331" s="42"/>
      <c r="FU331" s="42"/>
      <c r="FV331" s="42"/>
      <c r="FW331" s="42"/>
      <c r="FX331" s="42"/>
      <c r="FY331" s="42"/>
      <c r="FZ331" s="42"/>
      <c r="GA331" s="42"/>
      <c r="GB331" s="42"/>
      <c r="GC331" s="42"/>
      <c r="GD331" s="42"/>
      <c r="GE331" s="42"/>
      <c r="GF331" s="42"/>
      <c r="GG331" s="42"/>
      <c r="GH331" s="42"/>
      <c r="GI331" s="42"/>
      <c r="GJ331" s="42"/>
      <c r="GK331" s="42"/>
      <c r="GL331" s="42"/>
      <c r="GM331" s="42"/>
      <c r="GN331" s="42"/>
      <c r="GO331" s="42"/>
      <c r="GP331" s="42"/>
      <c r="GQ331" s="42"/>
      <c r="GR331" s="42"/>
      <c r="GS331" s="42"/>
      <c r="GT331" s="42"/>
      <c r="GU331" s="42"/>
      <c r="GV331" s="42"/>
      <c r="GW331" s="42"/>
      <c r="GX331" s="42"/>
      <c r="GY331" s="42"/>
      <c r="GZ331" s="42"/>
      <c r="HA331" s="42"/>
      <c r="HB331" s="42"/>
      <c r="HC331" s="42"/>
      <c r="HD331" s="42"/>
      <c r="HE331" s="42"/>
      <c r="HF331" s="42"/>
      <c r="HG331" s="42"/>
      <c r="HH331" s="42"/>
      <c r="HI331" s="42"/>
      <c r="HJ331" s="42"/>
      <c r="HK331" s="42"/>
      <c r="HL331" s="42"/>
      <c r="HM331" s="42"/>
      <c r="HN331" s="42"/>
      <c r="HO331" s="42"/>
      <c r="HP331" s="42"/>
      <c r="HQ331" s="42"/>
      <c r="HR331" s="42"/>
      <c r="HS331" s="42"/>
      <c r="HT331" s="42"/>
      <c r="HU331" s="42"/>
      <c r="HV331" s="42"/>
      <c r="HW331" s="42"/>
      <c r="HX331" s="42"/>
      <c r="HY331" s="42"/>
      <c r="HZ331" s="42"/>
      <c r="IA331" s="42"/>
      <c r="IB331" s="42"/>
      <c r="IC331" s="42"/>
      <c r="ID331" s="42"/>
      <c r="IE331" s="42"/>
      <c r="IF331" s="42"/>
      <c r="IG331" s="42"/>
      <c r="IH331" s="42"/>
      <c r="II331" s="42"/>
      <c r="IJ331" s="42"/>
      <c r="IK331" s="42"/>
      <c r="IL331" s="42"/>
      <c r="IM331" s="42"/>
      <c r="IN331" s="42"/>
      <c r="IO331" s="42"/>
      <c r="IP331" s="42"/>
      <c r="IQ331" s="42"/>
      <c r="IR331" s="42"/>
      <c r="IS331" s="42"/>
      <c r="IT331" s="42"/>
    </row>
    <row r="332" spans="1:254" ht="18" hidden="1">
      <c r="A332" s="46" t="s">
        <v>23</v>
      </c>
      <c r="B332" s="23">
        <v>1390.346095</v>
      </c>
      <c r="C332" s="23">
        <v>6053.0925955228395</v>
      </c>
      <c r="D332" s="23">
        <f t="shared" si="122"/>
        <v>7443.438690522839</v>
      </c>
      <c r="E332" s="89">
        <v>0</v>
      </c>
      <c r="F332" s="79">
        <v>22169.260232454228</v>
      </c>
      <c r="G332" s="76">
        <f t="shared" si="120"/>
        <v>22169.260232454228</v>
      </c>
      <c r="H332" s="77">
        <f t="shared" si="121"/>
        <v>29612.698922977066</v>
      </c>
      <c r="I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  <c r="DB332" s="42"/>
      <c r="DC332" s="42"/>
      <c r="DD332" s="42"/>
      <c r="DE332" s="42"/>
      <c r="DF332" s="42"/>
      <c r="DG332" s="42"/>
      <c r="DH332" s="42"/>
      <c r="DI332" s="42"/>
      <c r="DJ332" s="42"/>
      <c r="DK332" s="42"/>
      <c r="DL332" s="42"/>
      <c r="DM332" s="42"/>
      <c r="DN332" s="42"/>
      <c r="DO332" s="42"/>
      <c r="DP332" s="42"/>
      <c r="DQ332" s="42"/>
      <c r="DR332" s="42"/>
      <c r="DS332" s="42"/>
      <c r="DT332" s="42"/>
      <c r="DU332" s="42"/>
      <c r="DV332" s="42"/>
      <c r="DW332" s="42"/>
      <c r="DX332" s="42"/>
      <c r="DY332" s="42"/>
      <c r="DZ332" s="42"/>
      <c r="EA332" s="42"/>
      <c r="EB332" s="42"/>
      <c r="EC332" s="42"/>
      <c r="ED332" s="42"/>
      <c r="EE332" s="42"/>
      <c r="EF332" s="42"/>
      <c r="EG332" s="42"/>
      <c r="EH332" s="42"/>
      <c r="EI332" s="42"/>
      <c r="EJ332" s="42"/>
      <c r="EK332" s="42"/>
      <c r="EL332" s="42"/>
      <c r="EM332" s="42"/>
      <c r="EN332" s="42"/>
      <c r="EO332" s="42"/>
      <c r="EP332" s="42"/>
      <c r="EQ332" s="42"/>
      <c r="ER332" s="42"/>
      <c r="ES332" s="42"/>
      <c r="ET332" s="42"/>
      <c r="EU332" s="42"/>
      <c r="EV332" s="42"/>
      <c r="EW332" s="42"/>
      <c r="EX332" s="42"/>
      <c r="EY332" s="42"/>
      <c r="EZ332" s="42"/>
      <c r="FA332" s="42"/>
      <c r="FB332" s="42"/>
      <c r="FC332" s="42"/>
      <c r="FD332" s="42"/>
      <c r="FE332" s="42"/>
      <c r="FF332" s="42"/>
      <c r="FG332" s="42"/>
      <c r="FH332" s="42"/>
      <c r="FI332" s="42"/>
      <c r="FJ332" s="42"/>
      <c r="FK332" s="42"/>
      <c r="FL332" s="42"/>
      <c r="FM332" s="42"/>
      <c r="FN332" s="42"/>
      <c r="FO332" s="42"/>
      <c r="FP332" s="42"/>
      <c r="FQ332" s="42"/>
      <c r="FR332" s="42"/>
      <c r="FS332" s="42"/>
      <c r="FT332" s="42"/>
      <c r="FU332" s="42"/>
      <c r="FV332" s="42"/>
      <c r="FW332" s="42"/>
      <c r="FX332" s="42"/>
      <c r="FY332" s="42"/>
      <c r="FZ332" s="42"/>
      <c r="GA332" s="42"/>
      <c r="GB332" s="42"/>
      <c r="GC332" s="42"/>
      <c r="GD332" s="42"/>
      <c r="GE332" s="42"/>
      <c r="GF332" s="42"/>
      <c r="GG332" s="42"/>
      <c r="GH332" s="42"/>
      <c r="GI332" s="42"/>
      <c r="GJ332" s="42"/>
      <c r="GK332" s="42"/>
      <c r="GL332" s="42"/>
      <c r="GM332" s="42"/>
      <c r="GN332" s="42"/>
      <c r="GO332" s="42"/>
      <c r="GP332" s="42"/>
      <c r="GQ332" s="42"/>
      <c r="GR332" s="42"/>
      <c r="GS332" s="42"/>
      <c r="GT332" s="42"/>
      <c r="GU332" s="42"/>
      <c r="GV332" s="42"/>
      <c r="GW332" s="42"/>
      <c r="GX332" s="42"/>
      <c r="GY332" s="42"/>
      <c r="GZ332" s="42"/>
      <c r="HA332" s="42"/>
      <c r="HB332" s="42"/>
      <c r="HC332" s="42"/>
      <c r="HD332" s="42"/>
      <c r="HE332" s="42"/>
      <c r="HF332" s="42"/>
      <c r="HG332" s="42"/>
      <c r="HH332" s="42"/>
      <c r="HI332" s="42"/>
      <c r="HJ332" s="42"/>
      <c r="HK332" s="42"/>
      <c r="HL332" s="42"/>
      <c r="HM332" s="42"/>
      <c r="HN332" s="42"/>
      <c r="HO332" s="42"/>
      <c r="HP332" s="42"/>
      <c r="HQ332" s="42"/>
      <c r="HR332" s="42"/>
      <c r="HS332" s="42"/>
      <c r="HT332" s="42"/>
      <c r="HU332" s="42"/>
      <c r="HV332" s="42"/>
      <c r="HW332" s="42"/>
      <c r="HX332" s="42"/>
      <c r="HY332" s="42"/>
      <c r="HZ332" s="42"/>
      <c r="IA332" s="42"/>
      <c r="IB332" s="42"/>
      <c r="IC332" s="42"/>
      <c r="ID332" s="42"/>
      <c r="IE332" s="42"/>
      <c r="IF332" s="42"/>
      <c r="IG332" s="42"/>
      <c r="IH332" s="42"/>
      <c r="II332" s="42"/>
      <c r="IJ332" s="42"/>
      <c r="IK332" s="42"/>
      <c r="IL332" s="42"/>
      <c r="IM332" s="42"/>
      <c r="IN332" s="42"/>
      <c r="IO332" s="42"/>
      <c r="IP332" s="42"/>
      <c r="IQ332" s="42"/>
      <c r="IR332" s="42"/>
      <c r="IS332" s="42"/>
      <c r="IT332" s="42"/>
    </row>
    <row r="333" spans="1:254" ht="18" hidden="1">
      <c r="A333" s="46" t="s">
        <v>164</v>
      </c>
      <c r="B333" s="23">
        <v>1064.714727</v>
      </c>
      <c r="C333" s="23">
        <v>8071.3547254646</v>
      </c>
      <c r="D333" s="23">
        <f t="shared" si="122"/>
        <v>9136.0694524646</v>
      </c>
      <c r="E333" s="89">
        <v>0</v>
      </c>
      <c r="F333" s="79">
        <v>14356.768955394095</v>
      </c>
      <c r="G333" s="76">
        <f t="shared" si="120"/>
        <v>14356.768955394095</v>
      </c>
      <c r="H333" s="77">
        <f t="shared" si="121"/>
        <v>23492.838407858697</v>
      </c>
      <c r="I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  <c r="DB333" s="42"/>
      <c r="DC333" s="42"/>
      <c r="DD333" s="42"/>
      <c r="DE333" s="42"/>
      <c r="DF333" s="42"/>
      <c r="DG333" s="42"/>
      <c r="DH333" s="42"/>
      <c r="DI333" s="42"/>
      <c r="DJ333" s="42"/>
      <c r="DK333" s="42"/>
      <c r="DL333" s="42"/>
      <c r="DM333" s="42"/>
      <c r="DN333" s="42"/>
      <c r="DO333" s="42"/>
      <c r="DP333" s="42"/>
      <c r="DQ333" s="42"/>
      <c r="DR333" s="42"/>
      <c r="DS333" s="42"/>
      <c r="DT333" s="42"/>
      <c r="DU333" s="42"/>
      <c r="DV333" s="42"/>
      <c r="DW333" s="42"/>
      <c r="DX333" s="42"/>
      <c r="DY333" s="42"/>
      <c r="DZ333" s="42"/>
      <c r="EA333" s="42"/>
      <c r="EB333" s="42"/>
      <c r="EC333" s="42"/>
      <c r="ED333" s="42"/>
      <c r="EE333" s="42"/>
      <c r="EF333" s="42"/>
      <c r="EG333" s="42"/>
      <c r="EH333" s="42"/>
      <c r="EI333" s="42"/>
      <c r="EJ333" s="42"/>
      <c r="EK333" s="42"/>
      <c r="EL333" s="42"/>
      <c r="EM333" s="42"/>
      <c r="EN333" s="42"/>
      <c r="EO333" s="42"/>
      <c r="EP333" s="42"/>
      <c r="EQ333" s="42"/>
      <c r="ER333" s="42"/>
      <c r="ES333" s="42"/>
      <c r="ET333" s="42"/>
      <c r="EU333" s="42"/>
      <c r="EV333" s="42"/>
      <c r="EW333" s="42"/>
      <c r="EX333" s="42"/>
      <c r="EY333" s="42"/>
      <c r="EZ333" s="42"/>
      <c r="FA333" s="42"/>
      <c r="FB333" s="42"/>
      <c r="FC333" s="42"/>
      <c r="FD333" s="42"/>
      <c r="FE333" s="42"/>
      <c r="FF333" s="42"/>
      <c r="FG333" s="42"/>
      <c r="FH333" s="42"/>
      <c r="FI333" s="42"/>
      <c r="FJ333" s="42"/>
      <c r="FK333" s="42"/>
      <c r="FL333" s="42"/>
      <c r="FM333" s="42"/>
      <c r="FN333" s="42"/>
      <c r="FO333" s="42"/>
      <c r="FP333" s="42"/>
      <c r="FQ333" s="42"/>
      <c r="FR333" s="42"/>
      <c r="FS333" s="42"/>
      <c r="FT333" s="42"/>
      <c r="FU333" s="42"/>
      <c r="FV333" s="42"/>
      <c r="FW333" s="42"/>
      <c r="FX333" s="42"/>
      <c r="FY333" s="42"/>
      <c r="FZ333" s="42"/>
      <c r="GA333" s="42"/>
      <c r="GB333" s="42"/>
      <c r="GC333" s="42"/>
      <c r="GD333" s="42"/>
      <c r="GE333" s="42"/>
      <c r="GF333" s="42"/>
      <c r="GG333" s="42"/>
      <c r="GH333" s="42"/>
      <c r="GI333" s="42"/>
      <c r="GJ333" s="42"/>
      <c r="GK333" s="42"/>
      <c r="GL333" s="42"/>
      <c r="GM333" s="42"/>
      <c r="GN333" s="42"/>
      <c r="GO333" s="42"/>
      <c r="GP333" s="42"/>
      <c r="GQ333" s="42"/>
      <c r="GR333" s="42"/>
      <c r="GS333" s="42"/>
      <c r="GT333" s="42"/>
      <c r="GU333" s="42"/>
      <c r="GV333" s="42"/>
      <c r="GW333" s="42"/>
      <c r="GX333" s="42"/>
      <c r="GY333" s="42"/>
      <c r="GZ333" s="42"/>
      <c r="HA333" s="42"/>
      <c r="HB333" s="42"/>
      <c r="HC333" s="42"/>
      <c r="HD333" s="42"/>
      <c r="HE333" s="42"/>
      <c r="HF333" s="42"/>
      <c r="HG333" s="42"/>
      <c r="HH333" s="42"/>
      <c r="HI333" s="42"/>
      <c r="HJ333" s="42"/>
      <c r="HK333" s="42"/>
      <c r="HL333" s="42"/>
      <c r="HM333" s="42"/>
      <c r="HN333" s="42"/>
      <c r="HO333" s="42"/>
      <c r="HP333" s="42"/>
      <c r="HQ333" s="42"/>
      <c r="HR333" s="42"/>
      <c r="HS333" s="42"/>
      <c r="HT333" s="42"/>
      <c r="HU333" s="42"/>
      <c r="HV333" s="42"/>
      <c r="HW333" s="42"/>
      <c r="HX333" s="42"/>
      <c r="HY333" s="42"/>
      <c r="HZ333" s="42"/>
      <c r="IA333" s="42"/>
      <c r="IB333" s="42"/>
      <c r="IC333" s="42"/>
      <c r="ID333" s="42"/>
      <c r="IE333" s="42"/>
      <c r="IF333" s="42"/>
      <c r="IG333" s="42"/>
      <c r="IH333" s="42"/>
      <c r="II333" s="42"/>
      <c r="IJ333" s="42"/>
      <c r="IK333" s="42"/>
      <c r="IL333" s="42"/>
      <c r="IM333" s="42"/>
      <c r="IN333" s="42"/>
      <c r="IO333" s="42"/>
      <c r="IP333" s="42"/>
      <c r="IQ333" s="42"/>
      <c r="IR333" s="42"/>
      <c r="IS333" s="42"/>
      <c r="IT333" s="42"/>
    </row>
    <row r="334" spans="1:254" ht="18" hidden="1">
      <c r="A334" s="46" t="s">
        <v>165</v>
      </c>
      <c r="B334" s="23">
        <v>651.573636</v>
      </c>
      <c r="C334" s="23">
        <v>2822.7869334250004</v>
      </c>
      <c r="D334" s="23">
        <f t="shared" si="122"/>
        <v>3474.3605694250004</v>
      </c>
      <c r="E334" s="89">
        <v>0</v>
      </c>
      <c r="F334" s="79">
        <v>21014.922226606388</v>
      </c>
      <c r="G334" s="76">
        <f t="shared" si="120"/>
        <v>21014.922226606388</v>
      </c>
      <c r="H334" s="77">
        <f t="shared" si="121"/>
        <v>24489.282796031388</v>
      </c>
      <c r="I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  <c r="DB334" s="42"/>
      <c r="DC334" s="42"/>
      <c r="DD334" s="42"/>
      <c r="DE334" s="42"/>
      <c r="DF334" s="42"/>
      <c r="DG334" s="42"/>
      <c r="DH334" s="42"/>
      <c r="DI334" s="42"/>
      <c r="DJ334" s="42"/>
      <c r="DK334" s="42"/>
      <c r="DL334" s="42"/>
      <c r="DM334" s="42"/>
      <c r="DN334" s="42"/>
      <c r="DO334" s="42"/>
      <c r="DP334" s="42"/>
      <c r="DQ334" s="42"/>
      <c r="DR334" s="42"/>
      <c r="DS334" s="42"/>
      <c r="DT334" s="42"/>
      <c r="DU334" s="42"/>
      <c r="DV334" s="42"/>
      <c r="DW334" s="42"/>
      <c r="DX334" s="42"/>
      <c r="DY334" s="42"/>
      <c r="DZ334" s="42"/>
      <c r="EA334" s="42"/>
      <c r="EB334" s="42"/>
      <c r="EC334" s="42"/>
      <c r="ED334" s="42"/>
      <c r="EE334" s="42"/>
      <c r="EF334" s="42"/>
      <c r="EG334" s="42"/>
      <c r="EH334" s="42"/>
      <c r="EI334" s="42"/>
      <c r="EJ334" s="42"/>
      <c r="EK334" s="42"/>
      <c r="EL334" s="42"/>
      <c r="EM334" s="42"/>
      <c r="EN334" s="42"/>
      <c r="EO334" s="42"/>
      <c r="EP334" s="42"/>
      <c r="EQ334" s="42"/>
      <c r="ER334" s="42"/>
      <c r="ES334" s="42"/>
      <c r="ET334" s="42"/>
      <c r="EU334" s="42"/>
      <c r="EV334" s="42"/>
      <c r="EW334" s="42"/>
      <c r="EX334" s="42"/>
      <c r="EY334" s="42"/>
      <c r="EZ334" s="42"/>
      <c r="FA334" s="42"/>
      <c r="FB334" s="42"/>
      <c r="FC334" s="42"/>
      <c r="FD334" s="42"/>
      <c r="FE334" s="42"/>
      <c r="FF334" s="42"/>
      <c r="FG334" s="42"/>
      <c r="FH334" s="42"/>
      <c r="FI334" s="42"/>
      <c r="FJ334" s="42"/>
      <c r="FK334" s="42"/>
      <c r="FL334" s="42"/>
      <c r="FM334" s="42"/>
      <c r="FN334" s="42"/>
      <c r="FO334" s="42"/>
      <c r="FP334" s="42"/>
      <c r="FQ334" s="42"/>
      <c r="FR334" s="42"/>
      <c r="FS334" s="42"/>
      <c r="FT334" s="42"/>
      <c r="FU334" s="42"/>
      <c r="FV334" s="42"/>
      <c r="FW334" s="42"/>
      <c r="FX334" s="42"/>
      <c r="FY334" s="42"/>
      <c r="FZ334" s="42"/>
      <c r="GA334" s="42"/>
      <c r="GB334" s="42"/>
      <c r="GC334" s="42"/>
      <c r="GD334" s="42"/>
      <c r="GE334" s="42"/>
      <c r="GF334" s="42"/>
      <c r="GG334" s="42"/>
      <c r="GH334" s="42"/>
      <c r="GI334" s="42"/>
      <c r="GJ334" s="42"/>
      <c r="GK334" s="42"/>
      <c r="GL334" s="42"/>
      <c r="GM334" s="42"/>
      <c r="GN334" s="42"/>
      <c r="GO334" s="42"/>
      <c r="GP334" s="42"/>
      <c r="GQ334" s="42"/>
      <c r="GR334" s="42"/>
      <c r="GS334" s="42"/>
      <c r="GT334" s="42"/>
      <c r="GU334" s="42"/>
      <c r="GV334" s="42"/>
      <c r="GW334" s="42"/>
      <c r="GX334" s="42"/>
      <c r="GY334" s="42"/>
      <c r="GZ334" s="42"/>
      <c r="HA334" s="42"/>
      <c r="HB334" s="42"/>
      <c r="HC334" s="42"/>
      <c r="HD334" s="42"/>
      <c r="HE334" s="42"/>
      <c r="HF334" s="42"/>
      <c r="HG334" s="42"/>
      <c r="HH334" s="42"/>
      <c r="HI334" s="42"/>
      <c r="HJ334" s="42"/>
      <c r="HK334" s="42"/>
      <c r="HL334" s="42"/>
      <c r="HM334" s="42"/>
      <c r="HN334" s="42"/>
      <c r="HO334" s="42"/>
      <c r="HP334" s="42"/>
      <c r="HQ334" s="42"/>
      <c r="HR334" s="42"/>
      <c r="HS334" s="42"/>
      <c r="HT334" s="42"/>
      <c r="HU334" s="42"/>
      <c r="HV334" s="42"/>
      <c r="HW334" s="42"/>
      <c r="HX334" s="42"/>
      <c r="HY334" s="42"/>
      <c r="HZ334" s="42"/>
      <c r="IA334" s="42"/>
      <c r="IB334" s="42"/>
      <c r="IC334" s="42"/>
      <c r="ID334" s="42"/>
      <c r="IE334" s="42"/>
      <c r="IF334" s="42"/>
      <c r="IG334" s="42"/>
      <c r="IH334" s="42"/>
      <c r="II334" s="42"/>
      <c r="IJ334" s="42"/>
      <c r="IK334" s="42"/>
      <c r="IL334" s="42"/>
      <c r="IM334" s="42"/>
      <c r="IN334" s="42"/>
      <c r="IO334" s="42"/>
      <c r="IP334" s="42"/>
      <c r="IQ334" s="42"/>
      <c r="IR334" s="42"/>
      <c r="IS334" s="42"/>
      <c r="IT334" s="42"/>
    </row>
    <row r="335" spans="1:254" ht="18" hidden="1">
      <c r="A335" s="46" t="s">
        <v>166</v>
      </c>
      <c r="B335" s="23">
        <v>11736.895409</v>
      </c>
      <c r="C335" s="23">
        <v>4029.5327391492</v>
      </c>
      <c r="D335" s="23">
        <f t="shared" si="122"/>
        <v>15766.4281481492</v>
      </c>
      <c r="E335" s="89">
        <v>0</v>
      </c>
      <c r="F335" s="79">
        <v>23282.1352871834</v>
      </c>
      <c r="G335" s="76">
        <f t="shared" si="120"/>
        <v>23282.1352871834</v>
      </c>
      <c r="H335" s="90">
        <f t="shared" si="121"/>
        <v>39048.5634353326</v>
      </c>
      <c r="I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  <c r="DB335" s="42"/>
      <c r="DC335" s="42"/>
      <c r="DD335" s="42"/>
      <c r="DE335" s="42"/>
      <c r="DF335" s="42"/>
      <c r="DG335" s="42"/>
      <c r="DH335" s="42"/>
      <c r="DI335" s="42"/>
      <c r="DJ335" s="42"/>
      <c r="DK335" s="42"/>
      <c r="DL335" s="42"/>
      <c r="DM335" s="42"/>
      <c r="DN335" s="42"/>
      <c r="DO335" s="42"/>
      <c r="DP335" s="42"/>
      <c r="DQ335" s="42"/>
      <c r="DR335" s="42"/>
      <c r="DS335" s="42"/>
      <c r="DT335" s="42"/>
      <c r="DU335" s="42"/>
      <c r="DV335" s="42"/>
      <c r="DW335" s="42"/>
      <c r="DX335" s="42"/>
      <c r="DY335" s="42"/>
      <c r="DZ335" s="42"/>
      <c r="EA335" s="42"/>
      <c r="EB335" s="42"/>
      <c r="EC335" s="42"/>
      <c r="ED335" s="42"/>
      <c r="EE335" s="42"/>
      <c r="EF335" s="42"/>
      <c r="EG335" s="42"/>
      <c r="EH335" s="42"/>
      <c r="EI335" s="42"/>
      <c r="EJ335" s="42"/>
      <c r="EK335" s="42"/>
      <c r="EL335" s="42"/>
      <c r="EM335" s="42"/>
      <c r="EN335" s="42"/>
      <c r="EO335" s="42"/>
      <c r="EP335" s="42"/>
      <c r="EQ335" s="42"/>
      <c r="ER335" s="42"/>
      <c r="ES335" s="42"/>
      <c r="ET335" s="42"/>
      <c r="EU335" s="42"/>
      <c r="EV335" s="42"/>
      <c r="EW335" s="42"/>
      <c r="EX335" s="42"/>
      <c r="EY335" s="42"/>
      <c r="EZ335" s="42"/>
      <c r="FA335" s="42"/>
      <c r="FB335" s="42"/>
      <c r="FC335" s="42"/>
      <c r="FD335" s="42"/>
      <c r="FE335" s="42"/>
      <c r="FF335" s="42"/>
      <c r="FG335" s="42"/>
      <c r="FH335" s="42"/>
      <c r="FI335" s="42"/>
      <c r="FJ335" s="42"/>
      <c r="FK335" s="42"/>
      <c r="FL335" s="42"/>
      <c r="FM335" s="42"/>
      <c r="FN335" s="42"/>
      <c r="FO335" s="42"/>
      <c r="FP335" s="42"/>
      <c r="FQ335" s="42"/>
      <c r="FR335" s="42"/>
      <c r="FS335" s="42"/>
      <c r="FT335" s="42"/>
      <c r="FU335" s="42"/>
      <c r="FV335" s="42"/>
      <c r="FW335" s="42"/>
      <c r="FX335" s="42"/>
      <c r="FY335" s="42"/>
      <c r="FZ335" s="42"/>
      <c r="GA335" s="42"/>
      <c r="GB335" s="42"/>
      <c r="GC335" s="42"/>
      <c r="GD335" s="42"/>
      <c r="GE335" s="42"/>
      <c r="GF335" s="42"/>
      <c r="GG335" s="42"/>
      <c r="GH335" s="42"/>
      <c r="GI335" s="42"/>
      <c r="GJ335" s="42"/>
      <c r="GK335" s="42"/>
      <c r="GL335" s="42"/>
      <c r="GM335" s="42"/>
      <c r="GN335" s="42"/>
      <c r="GO335" s="42"/>
      <c r="GP335" s="42"/>
      <c r="GQ335" s="42"/>
      <c r="GR335" s="42"/>
      <c r="GS335" s="42"/>
      <c r="GT335" s="42"/>
      <c r="GU335" s="42"/>
      <c r="GV335" s="42"/>
      <c r="GW335" s="42"/>
      <c r="GX335" s="42"/>
      <c r="GY335" s="42"/>
      <c r="GZ335" s="42"/>
      <c r="HA335" s="42"/>
      <c r="HB335" s="42"/>
      <c r="HC335" s="42"/>
      <c r="HD335" s="42"/>
      <c r="HE335" s="42"/>
      <c r="HF335" s="42"/>
      <c r="HG335" s="42"/>
      <c r="HH335" s="42"/>
      <c r="HI335" s="42"/>
      <c r="HJ335" s="42"/>
      <c r="HK335" s="42"/>
      <c r="HL335" s="42"/>
      <c r="HM335" s="42"/>
      <c r="HN335" s="42"/>
      <c r="HO335" s="42"/>
      <c r="HP335" s="42"/>
      <c r="HQ335" s="42"/>
      <c r="HR335" s="42"/>
      <c r="HS335" s="42"/>
      <c r="HT335" s="42"/>
      <c r="HU335" s="42"/>
      <c r="HV335" s="42"/>
      <c r="HW335" s="42"/>
      <c r="HX335" s="42"/>
      <c r="HY335" s="42"/>
      <c r="HZ335" s="42"/>
      <c r="IA335" s="42"/>
      <c r="IB335" s="42"/>
      <c r="IC335" s="42"/>
      <c r="ID335" s="42"/>
      <c r="IE335" s="42"/>
      <c r="IF335" s="42"/>
      <c r="IG335" s="42"/>
      <c r="IH335" s="42"/>
      <c r="II335" s="42"/>
      <c r="IJ335" s="42"/>
      <c r="IK335" s="42"/>
      <c r="IL335" s="42"/>
      <c r="IM335" s="42"/>
      <c r="IN335" s="42"/>
      <c r="IO335" s="42"/>
      <c r="IP335" s="42"/>
      <c r="IQ335" s="42"/>
      <c r="IR335" s="42"/>
      <c r="IS335" s="42"/>
      <c r="IT335" s="42"/>
    </row>
    <row r="336" spans="1:254" ht="18" hidden="1">
      <c r="A336" s="46" t="s">
        <v>32</v>
      </c>
      <c r="B336" s="23">
        <v>702.976106</v>
      </c>
      <c r="C336" s="23">
        <v>4350.8770075222</v>
      </c>
      <c r="D336" s="23">
        <f t="shared" si="122"/>
        <v>5053.8531135222</v>
      </c>
      <c r="E336" s="89">
        <v>0</v>
      </c>
      <c r="F336" s="91">
        <v>16635.14236777135</v>
      </c>
      <c r="G336" s="91">
        <f aca="true" t="shared" si="123" ref="G336:G341">+E336+F336</f>
        <v>16635.14236777135</v>
      </c>
      <c r="H336" s="90">
        <f t="shared" si="121"/>
        <v>21688.99548129355</v>
      </c>
      <c r="I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  <c r="DB336" s="42"/>
      <c r="DC336" s="42"/>
      <c r="DD336" s="42"/>
      <c r="DE336" s="42"/>
      <c r="DF336" s="42"/>
      <c r="DG336" s="42"/>
      <c r="DH336" s="42"/>
      <c r="DI336" s="42"/>
      <c r="DJ336" s="42"/>
      <c r="DK336" s="42"/>
      <c r="DL336" s="42"/>
      <c r="DM336" s="42"/>
      <c r="DN336" s="42"/>
      <c r="DO336" s="42"/>
      <c r="DP336" s="42"/>
      <c r="DQ336" s="42"/>
      <c r="DR336" s="42"/>
      <c r="DS336" s="42"/>
      <c r="DT336" s="42"/>
      <c r="DU336" s="42"/>
      <c r="DV336" s="42"/>
      <c r="DW336" s="42"/>
      <c r="DX336" s="42"/>
      <c r="DY336" s="42"/>
      <c r="DZ336" s="42"/>
      <c r="EA336" s="42"/>
      <c r="EB336" s="42"/>
      <c r="EC336" s="42"/>
      <c r="ED336" s="42"/>
      <c r="EE336" s="42"/>
      <c r="EF336" s="42"/>
      <c r="EG336" s="42"/>
      <c r="EH336" s="42"/>
      <c r="EI336" s="42"/>
      <c r="EJ336" s="42"/>
      <c r="EK336" s="42"/>
      <c r="EL336" s="42"/>
      <c r="EM336" s="42"/>
      <c r="EN336" s="42"/>
      <c r="EO336" s="42"/>
      <c r="EP336" s="42"/>
      <c r="EQ336" s="42"/>
      <c r="ER336" s="42"/>
      <c r="ES336" s="42"/>
      <c r="ET336" s="42"/>
      <c r="EU336" s="42"/>
      <c r="EV336" s="42"/>
      <c r="EW336" s="42"/>
      <c r="EX336" s="42"/>
      <c r="EY336" s="42"/>
      <c r="EZ336" s="42"/>
      <c r="FA336" s="42"/>
      <c r="FB336" s="42"/>
      <c r="FC336" s="42"/>
      <c r="FD336" s="42"/>
      <c r="FE336" s="42"/>
      <c r="FF336" s="42"/>
      <c r="FG336" s="42"/>
      <c r="FH336" s="42"/>
      <c r="FI336" s="42"/>
      <c r="FJ336" s="42"/>
      <c r="FK336" s="42"/>
      <c r="FL336" s="42"/>
      <c r="FM336" s="42"/>
      <c r="FN336" s="42"/>
      <c r="FO336" s="42"/>
      <c r="FP336" s="42"/>
      <c r="FQ336" s="42"/>
      <c r="FR336" s="42"/>
      <c r="FS336" s="42"/>
      <c r="FT336" s="42"/>
      <c r="FU336" s="42"/>
      <c r="FV336" s="42"/>
      <c r="FW336" s="42"/>
      <c r="FX336" s="42"/>
      <c r="FY336" s="42"/>
      <c r="FZ336" s="42"/>
      <c r="GA336" s="42"/>
      <c r="GB336" s="42"/>
      <c r="GC336" s="42"/>
      <c r="GD336" s="42"/>
      <c r="GE336" s="42"/>
      <c r="GF336" s="42"/>
      <c r="GG336" s="42"/>
      <c r="GH336" s="42"/>
      <c r="GI336" s="42"/>
      <c r="GJ336" s="42"/>
      <c r="GK336" s="42"/>
      <c r="GL336" s="42"/>
      <c r="GM336" s="42"/>
      <c r="GN336" s="42"/>
      <c r="GO336" s="42"/>
      <c r="GP336" s="42"/>
      <c r="GQ336" s="42"/>
      <c r="GR336" s="42"/>
      <c r="GS336" s="42"/>
      <c r="GT336" s="42"/>
      <c r="GU336" s="42"/>
      <c r="GV336" s="42"/>
      <c r="GW336" s="42"/>
      <c r="GX336" s="42"/>
      <c r="GY336" s="42"/>
      <c r="GZ336" s="42"/>
      <c r="HA336" s="42"/>
      <c r="HB336" s="42"/>
      <c r="HC336" s="42"/>
      <c r="HD336" s="42"/>
      <c r="HE336" s="42"/>
      <c r="HF336" s="42"/>
      <c r="HG336" s="42"/>
      <c r="HH336" s="42"/>
      <c r="HI336" s="42"/>
      <c r="HJ336" s="42"/>
      <c r="HK336" s="42"/>
      <c r="HL336" s="42"/>
      <c r="HM336" s="42"/>
      <c r="HN336" s="42"/>
      <c r="HO336" s="42"/>
      <c r="HP336" s="42"/>
      <c r="HQ336" s="42"/>
      <c r="HR336" s="42"/>
      <c r="HS336" s="42"/>
      <c r="HT336" s="42"/>
      <c r="HU336" s="42"/>
      <c r="HV336" s="42"/>
      <c r="HW336" s="42"/>
      <c r="HX336" s="42"/>
      <c r="HY336" s="42"/>
      <c r="HZ336" s="42"/>
      <c r="IA336" s="42"/>
      <c r="IB336" s="42"/>
      <c r="IC336" s="42"/>
      <c r="ID336" s="42"/>
      <c r="IE336" s="42"/>
      <c r="IF336" s="42"/>
      <c r="IG336" s="42"/>
      <c r="IH336" s="42"/>
      <c r="II336" s="42"/>
      <c r="IJ336" s="42"/>
      <c r="IK336" s="42"/>
      <c r="IL336" s="42"/>
      <c r="IM336" s="42"/>
      <c r="IN336" s="42"/>
      <c r="IO336" s="42"/>
      <c r="IP336" s="42"/>
      <c r="IQ336" s="42"/>
      <c r="IR336" s="42"/>
      <c r="IS336" s="42"/>
      <c r="IT336" s="42"/>
    </row>
    <row r="337" spans="1:254" ht="18" hidden="1">
      <c r="A337" s="92" t="s">
        <v>170</v>
      </c>
      <c r="B337" s="23">
        <v>11125.185051511999</v>
      </c>
      <c r="C337" s="23">
        <v>5217.832974611801</v>
      </c>
      <c r="D337" s="23">
        <f t="shared" si="122"/>
        <v>16343.018026123798</v>
      </c>
      <c r="E337" s="89">
        <v>0</v>
      </c>
      <c r="F337" s="91">
        <v>13544.263486959753</v>
      </c>
      <c r="G337" s="91">
        <f t="shared" si="123"/>
        <v>13544.263486959753</v>
      </c>
      <c r="H337" s="90">
        <f>+D337+G337</f>
        <v>29887.28151308355</v>
      </c>
      <c r="I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  <c r="DB337" s="42"/>
      <c r="DC337" s="42"/>
      <c r="DD337" s="42"/>
      <c r="DE337" s="42"/>
      <c r="DF337" s="42"/>
      <c r="DG337" s="42"/>
      <c r="DH337" s="42"/>
      <c r="DI337" s="42"/>
      <c r="DJ337" s="42"/>
      <c r="DK337" s="42"/>
      <c r="DL337" s="42"/>
      <c r="DM337" s="42"/>
      <c r="DN337" s="42"/>
      <c r="DO337" s="42"/>
      <c r="DP337" s="42"/>
      <c r="DQ337" s="42"/>
      <c r="DR337" s="42"/>
      <c r="DS337" s="42"/>
      <c r="DT337" s="42"/>
      <c r="DU337" s="42"/>
      <c r="DV337" s="42"/>
      <c r="DW337" s="42"/>
      <c r="DX337" s="42"/>
      <c r="DY337" s="42"/>
      <c r="DZ337" s="42"/>
      <c r="EA337" s="42"/>
      <c r="EB337" s="42"/>
      <c r="EC337" s="42"/>
      <c r="ED337" s="42"/>
      <c r="EE337" s="42"/>
      <c r="EF337" s="42"/>
      <c r="EG337" s="42"/>
      <c r="EH337" s="42"/>
      <c r="EI337" s="42"/>
      <c r="EJ337" s="42"/>
      <c r="EK337" s="42"/>
      <c r="EL337" s="42"/>
      <c r="EM337" s="42"/>
      <c r="EN337" s="42"/>
      <c r="EO337" s="42"/>
      <c r="EP337" s="42"/>
      <c r="EQ337" s="42"/>
      <c r="ER337" s="42"/>
      <c r="ES337" s="42"/>
      <c r="ET337" s="42"/>
      <c r="EU337" s="42"/>
      <c r="EV337" s="42"/>
      <c r="EW337" s="42"/>
      <c r="EX337" s="42"/>
      <c r="EY337" s="42"/>
      <c r="EZ337" s="42"/>
      <c r="FA337" s="42"/>
      <c r="FB337" s="42"/>
      <c r="FC337" s="42"/>
      <c r="FD337" s="42"/>
      <c r="FE337" s="42"/>
      <c r="FF337" s="42"/>
      <c r="FG337" s="42"/>
      <c r="FH337" s="42"/>
      <c r="FI337" s="42"/>
      <c r="FJ337" s="42"/>
      <c r="FK337" s="42"/>
      <c r="FL337" s="42"/>
      <c r="FM337" s="42"/>
      <c r="FN337" s="42"/>
      <c r="FO337" s="42"/>
      <c r="FP337" s="42"/>
      <c r="FQ337" s="42"/>
      <c r="FR337" s="42"/>
      <c r="FS337" s="42"/>
      <c r="FT337" s="42"/>
      <c r="FU337" s="42"/>
      <c r="FV337" s="42"/>
      <c r="FW337" s="42"/>
      <c r="FX337" s="42"/>
      <c r="FY337" s="42"/>
      <c r="FZ337" s="42"/>
      <c r="GA337" s="42"/>
      <c r="GB337" s="42"/>
      <c r="GC337" s="42"/>
      <c r="GD337" s="42"/>
      <c r="GE337" s="42"/>
      <c r="GF337" s="42"/>
      <c r="GG337" s="42"/>
      <c r="GH337" s="42"/>
      <c r="GI337" s="42"/>
      <c r="GJ337" s="42"/>
      <c r="GK337" s="42"/>
      <c r="GL337" s="42"/>
      <c r="GM337" s="42"/>
      <c r="GN337" s="42"/>
      <c r="GO337" s="42"/>
      <c r="GP337" s="42"/>
      <c r="GQ337" s="42"/>
      <c r="GR337" s="42"/>
      <c r="GS337" s="42"/>
      <c r="GT337" s="42"/>
      <c r="GU337" s="42"/>
      <c r="GV337" s="42"/>
      <c r="GW337" s="42"/>
      <c r="GX337" s="42"/>
      <c r="GY337" s="42"/>
      <c r="GZ337" s="42"/>
      <c r="HA337" s="42"/>
      <c r="HB337" s="42"/>
      <c r="HC337" s="42"/>
      <c r="HD337" s="42"/>
      <c r="HE337" s="42"/>
      <c r="HF337" s="42"/>
      <c r="HG337" s="42"/>
      <c r="HH337" s="42"/>
      <c r="HI337" s="42"/>
      <c r="HJ337" s="42"/>
      <c r="HK337" s="42"/>
      <c r="HL337" s="42"/>
      <c r="HM337" s="42"/>
      <c r="HN337" s="42"/>
      <c r="HO337" s="42"/>
      <c r="HP337" s="42"/>
      <c r="HQ337" s="42"/>
      <c r="HR337" s="42"/>
      <c r="HS337" s="42"/>
      <c r="HT337" s="42"/>
      <c r="HU337" s="42"/>
      <c r="HV337" s="42"/>
      <c r="HW337" s="42"/>
      <c r="HX337" s="42"/>
      <c r="HY337" s="42"/>
      <c r="HZ337" s="42"/>
      <c r="IA337" s="42"/>
      <c r="IB337" s="42"/>
      <c r="IC337" s="42"/>
      <c r="ID337" s="42"/>
      <c r="IE337" s="42"/>
      <c r="IF337" s="42"/>
      <c r="IG337" s="42"/>
      <c r="IH337" s="42"/>
      <c r="II337" s="42"/>
      <c r="IJ337" s="42"/>
      <c r="IK337" s="42"/>
      <c r="IL337" s="42"/>
      <c r="IM337" s="42"/>
      <c r="IN337" s="42"/>
      <c r="IO337" s="42"/>
      <c r="IP337" s="42"/>
      <c r="IQ337" s="42"/>
      <c r="IR337" s="42"/>
      <c r="IS337" s="42"/>
      <c r="IT337" s="42"/>
    </row>
    <row r="338" spans="1:254" ht="18" hidden="1">
      <c r="A338" s="92" t="s">
        <v>171</v>
      </c>
      <c r="B338" s="23">
        <v>875.486266</v>
      </c>
      <c r="C338" s="23">
        <v>4753.2555311607</v>
      </c>
      <c r="D338" s="23">
        <f t="shared" si="122"/>
        <v>5628.7417971607</v>
      </c>
      <c r="E338" s="89">
        <v>0</v>
      </c>
      <c r="F338" s="91">
        <v>20839.742460841106</v>
      </c>
      <c r="G338" s="91">
        <f t="shared" si="123"/>
        <v>20839.742460841106</v>
      </c>
      <c r="H338" s="90">
        <f>+D338+G338</f>
        <v>26468.484258001805</v>
      </c>
      <c r="I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  <c r="DB338" s="42"/>
      <c r="DC338" s="42"/>
      <c r="DD338" s="42"/>
      <c r="DE338" s="42"/>
      <c r="DF338" s="42"/>
      <c r="DG338" s="42"/>
      <c r="DH338" s="42"/>
      <c r="DI338" s="42"/>
      <c r="DJ338" s="42"/>
      <c r="DK338" s="42"/>
      <c r="DL338" s="42"/>
      <c r="DM338" s="42"/>
      <c r="DN338" s="42"/>
      <c r="DO338" s="42"/>
      <c r="DP338" s="42"/>
      <c r="DQ338" s="42"/>
      <c r="DR338" s="42"/>
      <c r="DS338" s="42"/>
      <c r="DT338" s="42"/>
      <c r="DU338" s="42"/>
      <c r="DV338" s="42"/>
      <c r="DW338" s="42"/>
      <c r="DX338" s="42"/>
      <c r="DY338" s="42"/>
      <c r="DZ338" s="42"/>
      <c r="EA338" s="42"/>
      <c r="EB338" s="42"/>
      <c r="EC338" s="42"/>
      <c r="ED338" s="42"/>
      <c r="EE338" s="42"/>
      <c r="EF338" s="42"/>
      <c r="EG338" s="42"/>
      <c r="EH338" s="42"/>
      <c r="EI338" s="42"/>
      <c r="EJ338" s="42"/>
      <c r="EK338" s="42"/>
      <c r="EL338" s="42"/>
      <c r="EM338" s="42"/>
      <c r="EN338" s="42"/>
      <c r="EO338" s="42"/>
      <c r="EP338" s="42"/>
      <c r="EQ338" s="42"/>
      <c r="ER338" s="42"/>
      <c r="ES338" s="42"/>
      <c r="ET338" s="42"/>
      <c r="EU338" s="42"/>
      <c r="EV338" s="42"/>
      <c r="EW338" s="42"/>
      <c r="EX338" s="42"/>
      <c r="EY338" s="42"/>
      <c r="EZ338" s="42"/>
      <c r="FA338" s="42"/>
      <c r="FB338" s="42"/>
      <c r="FC338" s="42"/>
      <c r="FD338" s="42"/>
      <c r="FE338" s="42"/>
      <c r="FF338" s="42"/>
      <c r="FG338" s="42"/>
      <c r="FH338" s="42"/>
      <c r="FI338" s="42"/>
      <c r="FJ338" s="42"/>
      <c r="FK338" s="42"/>
      <c r="FL338" s="42"/>
      <c r="FM338" s="42"/>
      <c r="FN338" s="42"/>
      <c r="FO338" s="42"/>
      <c r="FP338" s="42"/>
      <c r="FQ338" s="42"/>
      <c r="FR338" s="42"/>
      <c r="FS338" s="42"/>
      <c r="FT338" s="42"/>
      <c r="FU338" s="42"/>
      <c r="FV338" s="42"/>
      <c r="FW338" s="42"/>
      <c r="FX338" s="42"/>
      <c r="FY338" s="42"/>
      <c r="FZ338" s="42"/>
      <c r="GA338" s="42"/>
      <c r="GB338" s="42"/>
      <c r="GC338" s="42"/>
      <c r="GD338" s="42"/>
      <c r="GE338" s="42"/>
      <c r="GF338" s="42"/>
      <c r="GG338" s="42"/>
      <c r="GH338" s="42"/>
      <c r="GI338" s="42"/>
      <c r="GJ338" s="42"/>
      <c r="GK338" s="42"/>
      <c r="GL338" s="42"/>
      <c r="GM338" s="42"/>
      <c r="GN338" s="42"/>
      <c r="GO338" s="42"/>
      <c r="GP338" s="42"/>
      <c r="GQ338" s="42"/>
      <c r="GR338" s="42"/>
      <c r="GS338" s="42"/>
      <c r="GT338" s="42"/>
      <c r="GU338" s="42"/>
      <c r="GV338" s="42"/>
      <c r="GW338" s="42"/>
      <c r="GX338" s="42"/>
      <c r="GY338" s="42"/>
      <c r="GZ338" s="42"/>
      <c r="HA338" s="42"/>
      <c r="HB338" s="42"/>
      <c r="HC338" s="42"/>
      <c r="HD338" s="42"/>
      <c r="HE338" s="42"/>
      <c r="HF338" s="42"/>
      <c r="HG338" s="42"/>
      <c r="HH338" s="42"/>
      <c r="HI338" s="42"/>
      <c r="HJ338" s="42"/>
      <c r="HK338" s="42"/>
      <c r="HL338" s="42"/>
      <c r="HM338" s="42"/>
      <c r="HN338" s="42"/>
      <c r="HO338" s="42"/>
      <c r="HP338" s="42"/>
      <c r="HQ338" s="42"/>
      <c r="HR338" s="42"/>
      <c r="HS338" s="42"/>
      <c r="HT338" s="42"/>
      <c r="HU338" s="42"/>
      <c r="HV338" s="42"/>
      <c r="HW338" s="42"/>
      <c r="HX338" s="42"/>
      <c r="HY338" s="42"/>
      <c r="HZ338" s="42"/>
      <c r="IA338" s="42"/>
      <c r="IB338" s="42"/>
      <c r="IC338" s="42"/>
      <c r="ID338" s="42"/>
      <c r="IE338" s="42"/>
      <c r="IF338" s="42"/>
      <c r="IG338" s="42"/>
      <c r="IH338" s="42"/>
      <c r="II338" s="42"/>
      <c r="IJ338" s="42"/>
      <c r="IK338" s="42"/>
      <c r="IL338" s="42"/>
      <c r="IM338" s="42"/>
      <c r="IN338" s="42"/>
      <c r="IO338" s="42"/>
      <c r="IP338" s="42"/>
      <c r="IQ338" s="42"/>
      <c r="IR338" s="42"/>
      <c r="IS338" s="42"/>
      <c r="IT338" s="42"/>
    </row>
    <row r="339" spans="1:254" ht="18">
      <c r="A339" s="92" t="s">
        <v>172</v>
      </c>
      <c r="B339" s="23">
        <v>12906.792264</v>
      </c>
      <c r="C339" s="23">
        <v>3985.2700723169996</v>
      </c>
      <c r="D339" s="23">
        <f t="shared" si="122"/>
        <v>16892.062336316998</v>
      </c>
      <c r="E339" s="89">
        <v>0</v>
      </c>
      <c r="F339" s="91">
        <v>8348.91594980972</v>
      </c>
      <c r="G339" s="91">
        <f t="shared" si="123"/>
        <v>8348.91594980972</v>
      </c>
      <c r="H339" s="90">
        <f>+D339+G339</f>
        <v>25240.978286126716</v>
      </c>
      <c r="I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  <c r="DB339" s="42"/>
      <c r="DC339" s="42"/>
      <c r="DD339" s="42"/>
      <c r="DE339" s="42"/>
      <c r="DF339" s="42"/>
      <c r="DG339" s="42"/>
      <c r="DH339" s="42"/>
      <c r="DI339" s="42"/>
      <c r="DJ339" s="42"/>
      <c r="DK339" s="42"/>
      <c r="DL339" s="42"/>
      <c r="DM339" s="42"/>
      <c r="DN339" s="42"/>
      <c r="DO339" s="42"/>
      <c r="DP339" s="42"/>
      <c r="DQ339" s="42"/>
      <c r="DR339" s="42"/>
      <c r="DS339" s="42"/>
      <c r="DT339" s="42"/>
      <c r="DU339" s="42"/>
      <c r="DV339" s="42"/>
      <c r="DW339" s="42"/>
      <c r="DX339" s="42"/>
      <c r="DY339" s="42"/>
      <c r="DZ339" s="42"/>
      <c r="EA339" s="42"/>
      <c r="EB339" s="42"/>
      <c r="EC339" s="42"/>
      <c r="ED339" s="42"/>
      <c r="EE339" s="42"/>
      <c r="EF339" s="42"/>
      <c r="EG339" s="42"/>
      <c r="EH339" s="42"/>
      <c r="EI339" s="42"/>
      <c r="EJ339" s="42"/>
      <c r="EK339" s="42"/>
      <c r="EL339" s="42"/>
      <c r="EM339" s="42"/>
      <c r="EN339" s="42"/>
      <c r="EO339" s="42"/>
      <c r="EP339" s="42"/>
      <c r="EQ339" s="42"/>
      <c r="ER339" s="42"/>
      <c r="ES339" s="42"/>
      <c r="ET339" s="42"/>
      <c r="EU339" s="42"/>
      <c r="EV339" s="42"/>
      <c r="EW339" s="42"/>
      <c r="EX339" s="42"/>
      <c r="EY339" s="42"/>
      <c r="EZ339" s="42"/>
      <c r="FA339" s="42"/>
      <c r="FB339" s="42"/>
      <c r="FC339" s="42"/>
      <c r="FD339" s="42"/>
      <c r="FE339" s="42"/>
      <c r="FF339" s="42"/>
      <c r="FG339" s="42"/>
      <c r="FH339" s="42"/>
      <c r="FI339" s="42"/>
      <c r="FJ339" s="42"/>
      <c r="FK339" s="42"/>
      <c r="FL339" s="42"/>
      <c r="FM339" s="42"/>
      <c r="FN339" s="42"/>
      <c r="FO339" s="42"/>
      <c r="FP339" s="42"/>
      <c r="FQ339" s="42"/>
      <c r="FR339" s="42"/>
      <c r="FS339" s="42"/>
      <c r="FT339" s="42"/>
      <c r="FU339" s="42"/>
      <c r="FV339" s="42"/>
      <c r="FW339" s="42"/>
      <c r="FX339" s="42"/>
      <c r="FY339" s="42"/>
      <c r="FZ339" s="42"/>
      <c r="GA339" s="42"/>
      <c r="GB339" s="42"/>
      <c r="GC339" s="42"/>
      <c r="GD339" s="42"/>
      <c r="GE339" s="42"/>
      <c r="GF339" s="42"/>
      <c r="GG339" s="42"/>
      <c r="GH339" s="42"/>
      <c r="GI339" s="42"/>
      <c r="GJ339" s="42"/>
      <c r="GK339" s="42"/>
      <c r="GL339" s="42"/>
      <c r="GM339" s="42"/>
      <c r="GN339" s="42"/>
      <c r="GO339" s="42"/>
      <c r="GP339" s="42"/>
      <c r="GQ339" s="42"/>
      <c r="GR339" s="42"/>
      <c r="GS339" s="42"/>
      <c r="GT339" s="42"/>
      <c r="GU339" s="42"/>
      <c r="GV339" s="42"/>
      <c r="GW339" s="42"/>
      <c r="GX339" s="42"/>
      <c r="GY339" s="42"/>
      <c r="GZ339" s="42"/>
      <c r="HA339" s="42"/>
      <c r="HB339" s="42"/>
      <c r="HC339" s="42"/>
      <c r="HD339" s="42"/>
      <c r="HE339" s="42"/>
      <c r="HF339" s="42"/>
      <c r="HG339" s="42"/>
      <c r="HH339" s="42"/>
      <c r="HI339" s="42"/>
      <c r="HJ339" s="42"/>
      <c r="HK339" s="42"/>
      <c r="HL339" s="42"/>
      <c r="HM339" s="42"/>
      <c r="HN339" s="42"/>
      <c r="HO339" s="42"/>
      <c r="HP339" s="42"/>
      <c r="HQ339" s="42"/>
      <c r="HR339" s="42"/>
      <c r="HS339" s="42"/>
      <c r="HT339" s="42"/>
      <c r="HU339" s="42"/>
      <c r="HV339" s="42"/>
      <c r="HW339" s="42"/>
      <c r="HX339" s="42"/>
      <c r="HY339" s="42"/>
      <c r="HZ339" s="42"/>
      <c r="IA339" s="42"/>
      <c r="IB339" s="42"/>
      <c r="IC339" s="42"/>
      <c r="ID339" s="42"/>
      <c r="IE339" s="42"/>
      <c r="IF339" s="42"/>
      <c r="IG339" s="42"/>
      <c r="IH339" s="42"/>
      <c r="II339" s="42"/>
      <c r="IJ339" s="42"/>
      <c r="IK339" s="42"/>
      <c r="IL339" s="42"/>
      <c r="IM339" s="42"/>
      <c r="IN339" s="42"/>
      <c r="IO339" s="42"/>
      <c r="IP339" s="42"/>
      <c r="IQ339" s="42"/>
      <c r="IR339" s="42"/>
      <c r="IS339" s="42"/>
      <c r="IT339" s="42"/>
    </row>
    <row r="340" spans="1:254" ht="18">
      <c r="A340" s="92" t="s">
        <v>59</v>
      </c>
      <c r="B340" s="23">
        <v>875.846649</v>
      </c>
      <c r="C340" s="23">
        <v>6199.0860921166</v>
      </c>
      <c r="D340" s="23">
        <f>+B340+C340</f>
        <v>7074.9327411166005</v>
      </c>
      <c r="E340" s="89">
        <v>0</v>
      </c>
      <c r="F340" s="91">
        <v>22249.146398881006</v>
      </c>
      <c r="G340" s="91">
        <f t="shared" si="123"/>
        <v>22249.146398881006</v>
      </c>
      <c r="H340" s="90">
        <f>+D340+G340</f>
        <v>29324.079139997608</v>
      </c>
      <c r="I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  <c r="DB340" s="42"/>
      <c r="DC340" s="42"/>
      <c r="DD340" s="42"/>
      <c r="DE340" s="42"/>
      <c r="DF340" s="42"/>
      <c r="DG340" s="42"/>
      <c r="DH340" s="42"/>
      <c r="DI340" s="42"/>
      <c r="DJ340" s="42"/>
      <c r="DK340" s="42"/>
      <c r="DL340" s="42"/>
      <c r="DM340" s="42"/>
      <c r="DN340" s="42"/>
      <c r="DO340" s="42"/>
      <c r="DP340" s="42"/>
      <c r="DQ340" s="42"/>
      <c r="DR340" s="42"/>
      <c r="DS340" s="42"/>
      <c r="DT340" s="42"/>
      <c r="DU340" s="42"/>
      <c r="DV340" s="42"/>
      <c r="DW340" s="42"/>
      <c r="DX340" s="42"/>
      <c r="DY340" s="42"/>
      <c r="DZ340" s="42"/>
      <c r="EA340" s="42"/>
      <c r="EB340" s="42"/>
      <c r="EC340" s="42"/>
      <c r="ED340" s="42"/>
      <c r="EE340" s="42"/>
      <c r="EF340" s="42"/>
      <c r="EG340" s="42"/>
      <c r="EH340" s="42"/>
      <c r="EI340" s="42"/>
      <c r="EJ340" s="42"/>
      <c r="EK340" s="42"/>
      <c r="EL340" s="42"/>
      <c r="EM340" s="42"/>
      <c r="EN340" s="42"/>
      <c r="EO340" s="42"/>
      <c r="EP340" s="42"/>
      <c r="EQ340" s="42"/>
      <c r="ER340" s="42"/>
      <c r="ES340" s="42"/>
      <c r="ET340" s="42"/>
      <c r="EU340" s="42"/>
      <c r="EV340" s="42"/>
      <c r="EW340" s="42"/>
      <c r="EX340" s="42"/>
      <c r="EY340" s="42"/>
      <c r="EZ340" s="42"/>
      <c r="FA340" s="42"/>
      <c r="FB340" s="42"/>
      <c r="FC340" s="42"/>
      <c r="FD340" s="42"/>
      <c r="FE340" s="42"/>
      <c r="FF340" s="42"/>
      <c r="FG340" s="42"/>
      <c r="FH340" s="42"/>
      <c r="FI340" s="42"/>
      <c r="FJ340" s="42"/>
      <c r="FK340" s="42"/>
      <c r="FL340" s="42"/>
      <c r="FM340" s="42"/>
      <c r="FN340" s="42"/>
      <c r="FO340" s="42"/>
      <c r="FP340" s="42"/>
      <c r="FQ340" s="42"/>
      <c r="FR340" s="42"/>
      <c r="FS340" s="42"/>
      <c r="FT340" s="42"/>
      <c r="FU340" s="42"/>
      <c r="FV340" s="42"/>
      <c r="FW340" s="42"/>
      <c r="FX340" s="42"/>
      <c r="FY340" s="42"/>
      <c r="FZ340" s="42"/>
      <c r="GA340" s="42"/>
      <c r="GB340" s="42"/>
      <c r="GC340" s="42"/>
      <c r="GD340" s="42"/>
      <c r="GE340" s="42"/>
      <c r="GF340" s="42"/>
      <c r="GG340" s="42"/>
      <c r="GH340" s="42"/>
      <c r="GI340" s="42"/>
      <c r="GJ340" s="42"/>
      <c r="GK340" s="42"/>
      <c r="GL340" s="42"/>
      <c r="GM340" s="42"/>
      <c r="GN340" s="42"/>
      <c r="GO340" s="42"/>
      <c r="GP340" s="42"/>
      <c r="GQ340" s="42"/>
      <c r="GR340" s="42"/>
      <c r="GS340" s="42"/>
      <c r="GT340" s="42"/>
      <c r="GU340" s="42"/>
      <c r="GV340" s="42"/>
      <c r="GW340" s="42"/>
      <c r="GX340" s="42"/>
      <c r="GY340" s="42"/>
      <c r="GZ340" s="42"/>
      <c r="HA340" s="42"/>
      <c r="HB340" s="42"/>
      <c r="HC340" s="42"/>
      <c r="HD340" s="42"/>
      <c r="HE340" s="42"/>
      <c r="HF340" s="42"/>
      <c r="HG340" s="42"/>
      <c r="HH340" s="42"/>
      <c r="HI340" s="42"/>
      <c r="HJ340" s="42"/>
      <c r="HK340" s="42"/>
      <c r="HL340" s="42"/>
      <c r="HM340" s="42"/>
      <c r="HN340" s="42"/>
      <c r="HO340" s="42"/>
      <c r="HP340" s="42"/>
      <c r="HQ340" s="42"/>
      <c r="HR340" s="42"/>
      <c r="HS340" s="42"/>
      <c r="HT340" s="42"/>
      <c r="HU340" s="42"/>
      <c r="HV340" s="42"/>
      <c r="HW340" s="42"/>
      <c r="HX340" s="42"/>
      <c r="HY340" s="42"/>
      <c r="HZ340" s="42"/>
      <c r="IA340" s="42"/>
      <c r="IB340" s="42"/>
      <c r="IC340" s="42"/>
      <c r="ID340" s="42"/>
      <c r="IE340" s="42"/>
      <c r="IF340" s="42"/>
      <c r="IG340" s="42"/>
      <c r="IH340" s="42"/>
      <c r="II340" s="42"/>
      <c r="IJ340" s="42"/>
      <c r="IK340" s="42"/>
      <c r="IL340" s="42"/>
      <c r="IM340" s="42"/>
      <c r="IN340" s="42"/>
      <c r="IO340" s="42"/>
      <c r="IP340" s="42"/>
      <c r="IQ340" s="42"/>
      <c r="IR340" s="42"/>
      <c r="IS340" s="42"/>
      <c r="IT340" s="42"/>
    </row>
    <row r="341" spans="1:254" ht="18">
      <c r="A341" s="46" t="s">
        <v>60</v>
      </c>
      <c r="B341" s="23">
        <v>968.448242</v>
      </c>
      <c r="C341" s="23">
        <v>4987.6012360559</v>
      </c>
      <c r="D341" s="23">
        <f>+B341+C341</f>
        <v>5956.0494780559</v>
      </c>
      <c r="E341" s="89">
        <v>0</v>
      </c>
      <c r="F341" s="91">
        <v>24492.108983275582</v>
      </c>
      <c r="G341" s="91">
        <f t="shared" si="123"/>
        <v>24492.108983275582</v>
      </c>
      <c r="H341" s="90">
        <f>+D341+G341</f>
        <v>30448.158461331484</v>
      </c>
      <c r="I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/>
      <c r="EL341" s="42"/>
      <c r="EM341" s="42"/>
      <c r="EN341" s="42"/>
      <c r="EO341" s="42"/>
      <c r="EP341" s="42"/>
      <c r="EQ341" s="42"/>
      <c r="ER341" s="42"/>
      <c r="ES341" s="42"/>
      <c r="ET341" s="42"/>
      <c r="EU341" s="42"/>
      <c r="EV341" s="42"/>
      <c r="EW341" s="42"/>
      <c r="EX341" s="42"/>
      <c r="EY341" s="42"/>
      <c r="EZ341" s="42"/>
      <c r="FA341" s="42"/>
      <c r="FB341" s="42"/>
      <c r="FC341" s="42"/>
      <c r="FD341" s="42"/>
      <c r="FE341" s="42"/>
      <c r="FF341" s="42"/>
      <c r="FG341" s="42"/>
      <c r="FH341" s="42"/>
      <c r="FI341" s="42"/>
      <c r="FJ341" s="42"/>
      <c r="FK341" s="42"/>
      <c r="FL341" s="42"/>
      <c r="FM341" s="42"/>
      <c r="FN341" s="42"/>
      <c r="FO341" s="42"/>
      <c r="FP341" s="42"/>
      <c r="FQ341" s="42"/>
      <c r="FR341" s="42"/>
      <c r="FS341" s="42"/>
      <c r="FT341" s="42"/>
      <c r="FU341" s="42"/>
      <c r="FV341" s="42"/>
      <c r="FW341" s="42"/>
      <c r="FX341" s="42"/>
      <c r="FY341" s="42"/>
      <c r="FZ341" s="42"/>
      <c r="GA341" s="42"/>
      <c r="GB341" s="42"/>
      <c r="GC341" s="42"/>
      <c r="GD341" s="42"/>
      <c r="GE341" s="42"/>
      <c r="GF341" s="42"/>
      <c r="GG341" s="42"/>
      <c r="GH341" s="42"/>
      <c r="GI341" s="42"/>
      <c r="GJ341" s="42"/>
      <c r="GK341" s="42"/>
      <c r="GL341" s="42"/>
      <c r="GM341" s="42"/>
      <c r="GN341" s="42"/>
      <c r="GO341" s="42"/>
      <c r="GP341" s="42"/>
      <c r="GQ341" s="42"/>
      <c r="GR341" s="42"/>
      <c r="GS341" s="42"/>
      <c r="GT341" s="42"/>
      <c r="GU341" s="42"/>
      <c r="GV341" s="42"/>
      <c r="GW341" s="42"/>
      <c r="GX341" s="42"/>
      <c r="GY341" s="42"/>
      <c r="GZ341" s="42"/>
      <c r="HA341" s="42"/>
      <c r="HB341" s="42"/>
      <c r="HC341" s="42"/>
      <c r="HD341" s="42"/>
      <c r="HE341" s="42"/>
      <c r="HF341" s="42"/>
      <c r="HG341" s="42"/>
      <c r="HH341" s="42"/>
      <c r="HI341" s="42"/>
      <c r="HJ341" s="42"/>
      <c r="HK341" s="42"/>
      <c r="HL341" s="42"/>
      <c r="HM341" s="42"/>
      <c r="HN341" s="42"/>
      <c r="HO341" s="42"/>
      <c r="HP341" s="42"/>
      <c r="HQ341" s="42"/>
      <c r="HR341" s="42"/>
      <c r="HS341" s="42"/>
      <c r="HT341" s="42"/>
      <c r="HU341" s="42"/>
      <c r="HV341" s="42"/>
      <c r="HW341" s="42"/>
      <c r="HX341" s="42"/>
      <c r="HY341" s="42"/>
      <c r="HZ341" s="42"/>
      <c r="IA341" s="42"/>
      <c r="IB341" s="42"/>
      <c r="IC341" s="42"/>
      <c r="ID341" s="42"/>
      <c r="IE341" s="42"/>
      <c r="IF341" s="42"/>
      <c r="IG341" s="42"/>
      <c r="IH341" s="42"/>
      <c r="II341" s="42"/>
      <c r="IJ341" s="42"/>
      <c r="IK341" s="42"/>
      <c r="IL341" s="42"/>
      <c r="IM341" s="42"/>
      <c r="IN341" s="42"/>
      <c r="IO341" s="42"/>
      <c r="IP341" s="42"/>
      <c r="IQ341" s="42"/>
      <c r="IR341" s="42"/>
      <c r="IS341" s="42"/>
      <c r="IT341" s="42"/>
    </row>
    <row r="342" spans="1:254" ht="18">
      <c r="A342" s="46"/>
      <c r="B342" s="23"/>
      <c r="C342" s="23"/>
      <c r="D342" s="23"/>
      <c r="E342" s="89"/>
      <c r="F342" s="91"/>
      <c r="G342" s="91"/>
      <c r="H342" s="77"/>
      <c r="I342" s="42"/>
      <c r="J342" s="93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/>
      <c r="EL342" s="42"/>
      <c r="EM342" s="42"/>
      <c r="EN342" s="42"/>
      <c r="EO342" s="42"/>
      <c r="EP342" s="42"/>
      <c r="EQ342" s="42"/>
      <c r="ER342" s="42"/>
      <c r="ES342" s="42"/>
      <c r="ET342" s="42"/>
      <c r="EU342" s="42"/>
      <c r="EV342" s="42"/>
      <c r="EW342" s="42"/>
      <c r="EX342" s="42"/>
      <c r="EY342" s="42"/>
      <c r="EZ342" s="42"/>
      <c r="FA342" s="42"/>
      <c r="FB342" s="42"/>
      <c r="FC342" s="42"/>
      <c r="FD342" s="42"/>
      <c r="FE342" s="42"/>
      <c r="FF342" s="42"/>
      <c r="FG342" s="42"/>
      <c r="FH342" s="42"/>
      <c r="FI342" s="42"/>
      <c r="FJ342" s="42"/>
      <c r="FK342" s="42"/>
      <c r="FL342" s="42"/>
      <c r="FM342" s="42"/>
      <c r="FN342" s="42"/>
      <c r="FO342" s="42"/>
      <c r="FP342" s="42"/>
      <c r="FQ342" s="42"/>
      <c r="FR342" s="42"/>
      <c r="FS342" s="42"/>
      <c r="FT342" s="42"/>
      <c r="FU342" s="42"/>
      <c r="FV342" s="42"/>
      <c r="FW342" s="42"/>
      <c r="FX342" s="42"/>
      <c r="FY342" s="42"/>
      <c r="FZ342" s="42"/>
      <c r="GA342" s="42"/>
      <c r="GB342" s="42"/>
      <c r="GC342" s="42"/>
      <c r="GD342" s="42"/>
      <c r="GE342" s="42"/>
      <c r="GF342" s="42"/>
      <c r="GG342" s="42"/>
      <c r="GH342" s="42"/>
      <c r="GI342" s="42"/>
      <c r="GJ342" s="42"/>
      <c r="GK342" s="42"/>
      <c r="GL342" s="42"/>
      <c r="GM342" s="42"/>
      <c r="GN342" s="42"/>
      <c r="GO342" s="42"/>
      <c r="GP342" s="42"/>
      <c r="GQ342" s="42"/>
      <c r="GR342" s="42"/>
      <c r="GS342" s="42"/>
      <c r="GT342" s="42"/>
      <c r="GU342" s="42"/>
      <c r="GV342" s="42"/>
      <c r="GW342" s="42"/>
      <c r="GX342" s="42"/>
      <c r="GY342" s="42"/>
      <c r="GZ342" s="42"/>
      <c r="HA342" s="42"/>
      <c r="HB342" s="42"/>
      <c r="HC342" s="42"/>
      <c r="HD342" s="42"/>
      <c r="HE342" s="42"/>
      <c r="HF342" s="42"/>
      <c r="HG342" s="42"/>
      <c r="HH342" s="42"/>
      <c r="HI342" s="42"/>
      <c r="HJ342" s="42"/>
      <c r="HK342" s="42"/>
      <c r="HL342" s="42"/>
      <c r="HM342" s="42"/>
      <c r="HN342" s="42"/>
      <c r="HO342" s="42"/>
      <c r="HP342" s="42"/>
      <c r="HQ342" s="42"/>
      <c r="HR342" s="42"/>
      <c r="HS342" s="42"/>
      <c r="HT342" s="42"/>
      <c r="HU342" s="42"/>
      <c r="HV342" s="42"/>
      <c r="HW342" s="42"/>
      <c r="HX342" s="42"/>
      <c r="HY342" s="42"/>
      <c r="HZ342" s="42"/>
      <c r="IA342" s="42"/>
      <c r="IB342" s="42"/>
      <c r="IC342" s="42"/>
      <c r="ID342" s="42"/>
      <c r="IE342" s="42"/>
      <c r="IF342" s="42"/>
      <c r="IG342" s="42"/>
      <c r="IH342" s="42"/>
      <c r="II342" s="42"/>
      <c r="IJ342" s="42"/>
      <c r="IK342" s="42"/>
      <c r="IL342" s="42"/>
      <c r="IM342" s="42"/>
      <c r="IN342" s="42"/>
      <c r="IO342" s="42"/>
      <c r="IP342" s="42"/>
      <c r="IQ342" s="42"/>
      <c r="IR342" s="42"/>
      <c r="IS342" s="42"/>
      <c r="IT342" s="42"/>
    </row>
    <row r="343" spans="1:254" ht="18">
      <c r="A343" s="46" t="s">
        <v>145</v>
      </c>
      <c r="B343" s="23">
        <v>976.27784</v>
      </c>
      <c r="C343" s="23">
        <v>7617.6447137044</v>
      </c>
      <c r="D343" s="23">
        <f aca="true" t="shared" si="124" ref="D343:D354">+B343+C343</f>
        <v>8593.9225537044</v>
      </c>
      <c r="E343" s="89">
        <v>0</v>
      </c>
      <c r="F343" s="91">
        <v>22202.284750249055</v>
      </c>
      <c r="G343" s="91">
        <f aca="true" t="shared" si="125" ref="G343:G352">+E343+F343</f>
        <v>22202.284750249055</v>
      </c>
      <c r="H343" s="90">
        <f aca="true" t="shared" si="126" ref="H343:H352">+D343+G343</f>
        <v>30796.207303953455</v>
      </c>
      <c r="I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/>
      <c r="EL343" s="42"/>
      <c r="EM343" s="42"/>
      <c r="EN343" s="42"/>
      <c r="EO343" s="42"/>
      <c r="EP343" s="42"/>
      <c r="EQ343" s="42"/>
      <c r="ER343" s="42"/>
      <c r="ES343" s="42"/>
      <c r="ET343" s="42"/>
      <c r="EU343" s="42"/>
      <c r="EV343" s="42"/>
      <c r="EW343" s="42"/>
      <c r="EX343" s="42"/>
      <c r="EY343" s="42"/>
      <c r="EZ343" s="42"/>
      <c r="FA343" s="42"/>
      <c r="FB343" s="42"/>
      <c r="FC343" s="42"/>
      <c r="FD343" s="42"/>
      <c r="FE343" s="42"/>
      <c r="FF343" s="42"/>
      <c r="FG343" s="42"/>
      <c r="FH343" s="42"/>
      <c r="FI343" s="42"/>
      <c r="FJ343" s="42"/>
      <c r="FK343" s="42"/>
      <c r="FL343" s="42"/>
      <c r="FM343" s="42"/>
      <c r="FN343" s="42"/>
      <c r="FO343" s="42"/>
      <c r="FP343" s="42"/>
      <c r="FQ343" s="42"/>
      <c r="FR343" s="42"/>
      <c r="FS343" s="42"/>
      <c r="FT343" s="42"/>
      <c r="FU343" s="42"/>
      <c r="FV343" s="42"/>
      <c r="FW343" s="42"/>
      <c r="FX343" s="42"/>
      <c r="FY343" s="42"/>
      <c r="FZ343" s="42"/>
      <c r="GA343" s="42"/>
      <c r="GB343" s="42"/>
      <c r="GC343" s="42"/>
      <c r="GD343" s="42"/>
      <c r="GE343" s="42"/>
      <c r="GF343" s="42"/>
      <c r="GG343" s="42"/>
      <c r="GH343" s="42"/>
      <c r="GI343" s="42"/>
      <c r="GJ343" s="42"/>
      <c r="GK343" s="42"/>
      <c r="GL343" s="42"/>
      <c r="GM343" s="42"/>
      <c r="GN343" s="42"/>
      <c r="GO343" s="42"/>
      <c r="GP343" s="42"/>
      <c r="GQ343" s="42"/>
      <c r="GR343" s="42"/>
      <c r="GS343" s="42"/>
      <c r="GT343" s="42"/>
      <c r="GU343" s="42"/>
      <c r="GV343" s="42"/>
      <c r="GW343" s="42"/>
      <c r="GX343" s="42"/>
      <c r="GY343" s="42"/>
      <c r="GZ343" s="42"/>
      <c r="HA343" s="42"/>
      <c r="HB343" s="42"/>
      <c r="HC343" s="42"/>
      <c r="HD343" s="42"/>
      <c r="HE343" s="42"/>
      <c r="HF343" s="42"/>
      <c r="HG343" s="42"/>
      <c r="HH343" s="42"/>
      <c r="HI343" s="42"/>
      <c r="HJ343" s="42"/>
      <c r="HK343" s="42"/>
      <c r="HL343" s="42"/>
      <c r="HM343" s="42"/>
      <c r="HN343" s="42"/>
      <c r="HO343" s="42"/>
      <c r="HP343" s="42"/>
      <c r="HQ343" s="42"/>
      <c r="HR343" s="42"/>
      <c r="HS343" s="42"/>
      <c r="HT343" s="42"/>
      <c r="HU343" s="42"/>
      <c r="HV343" s="42"/>
      <c r="HW343" s="42"/>
      <c r="HX343" s="42"/>
      <c r="HY343" s="42"/>
      <c r="HZ343" s="42"/>
      <c r="IA343" s="42"/>
      <c r="IB343" s="42"/>
      <c r="IC343" s="42"/>
      <c r="ID343" s="42"/>
      <c r="IE343" s="42"/>
      <c r="IF343" s="42"/>
      <c r="IG343" s="42"/>
      <c r="IH343" s="42"/>
      <c r="II343" s="42"/>
      <c r="IJ343" s="42"/>
      <c r="IK343" s="42"/>
      <c r="IL343" s="42"/>
      <c r="IM343" s="42"/>
      <c r="IN343" s="42"/>
      <c r="IO343" s="42"/>
      <c r="IP343" s="42"/>
      <c r="IQ343" s="42"/>
      <c r="IR343" s="42"/>
      <c r="IS343" s="42"/>
      <c r="IT343" s="42"/>
    </row>
    <row r="344" spans="1:254" ht="18">
      <c r="A344" s="46" t="s">
        <v>134</v>
      </c>
      <c r="B344" s="23">
        <v>1004.383073</v>
      </c>
      <c r="C344" s="23">
        <v>4192.1915950163</v>
      </c>
      <c r="D344" s="23">
        <f t="shared" si="124"/>
        <v>5196.5746680163</v>
      </c>
      <c r="E344" s="89">
        <v>0</v>
      </c>
      <c r="F344" s="91">
        <v>22328.55544016971</v>
      </c>
      <c r="G344" s="91">
        <f t="shared" si="125"/>
        <v>22328.55544016971</v>
      </c>
      <c r="H344" s="90">
        <f t="shared" si="126"/>
        <v>27525.13010818601</v>
      </c>
      <c r="I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/>
      <c r="EL344" s="42"/>
      <c r="EM344" s="42"/>
      <c r="EN344" s="42"/>
      <c r="EO344" s="42"/>
      <c r="EP344" s="42"/>
      <c r="EQ344" s="42"/>
      <c r="ER344" s="42"/>
      <c r="ES344" s="42"/>
      <c r="ET344" s="42"/>
      <c r="EU344" s="42"/>
      <c r="EV344" s="42"/>
      <c r="EW344" s="42"/>
      <c r="EX344" s="42"/>
      <c r="EY344" s="42"/>
      <c r="EZ344" s="42"/>
      <c r="FA344" s="42"/>
      <c r="FB344" s="42"/>
      <c r="FC344" s="42"/>
      <c r="FD344" s="42"/>
      <c r="FE344" s="42"/>
      <c r="FF344" s="42"/>
      <c r="FG344" s="42"/>
      <c r="FH344" s="42"/>
      <c r="FI344" s="42"/>
      <c r="FJ344" s="42"/>
      <c r="FK344" s="42"/>
      <c r="FL344" s="42"/>
      <c r="FM344" s="42"/>
      <c r="FN344" s="42"/>
      <c r="FO344" s="42"/>
      <c r="FP344" s="42"/>
      <c r="FQ344" s="42"/>
      <c r="FR344" s="42"/>
      <c r="FS344" s="42"/>
      <c r="FT344" s="42"/>
      <c r="FU344" s="42"/>
      <c r="FV344" s="42"/>
      <c r="FW344" s="42"/>
      <c r="FX344" s="42"/>
      <c r="FY344" s="42"/>
      <c r="FZ344" s="42"/>
      <c r="GA344" s="42"/>
      <c r="GB344" s="42"/>
      <c r="GC344" s="42"/>
      <c r="GD344" s="42"/>
      <c r="GE344" s="42"/>
      <c r="GF344" s="42"/>
      <c r="GG344" s="42"/>
      <c r="GH344" s="42"/>
      <c r="GI344" s="42"/>
      <c r="GJ344" s="42"/>
      <c r="GK344" s="42"/>
      <c r="GL344" s="42"/>
      <c r="GM344" s="42"/>
      <c r="GN344" s="42"/>
      <c r="GO344" s="42"/>
      <c r="GP344" s="42"/>
      <c r="GQ344" s="42"/>
      <c r="GR344" s="42"/>
      <c r="GS344" s="42"/>
      <c r="GT344" s="42"/>
      <c r="GU344" s="42"/>
      <c r="GV344" s="42"/>
      <c r="GW344" s="42"/>
      <c r="GX344" s="42"/>
      <c r="GY344" s="42"/>
      <c r="GZ344" s="42"/>
      <c r="HA344" s="42"/>
      <c r="HB344" s="42"/>
      <c r="HC344" s="42"/>
      <c r="HD344" s="42"/>
      <c r="HE344" s="42"/>
      <c r="HF344" s="42"/>
      <c r="HG344" s="42"/>
      <c r="HH344" s="42"/>
      <c r="HI344" s="42"/>
      <c r="HJ344" s="42"/>
      <c r="HK344" s="42"/>
      <c r="HL344" s="42"/>
      <c r="HM344" s="42"/>
      <c r="HN344" s="42"/>
      <c r="HO344" s="42"/>
      <c r="HP344" s="42"/>
      <c r="HQ344" s="42"/>
      <c r="HR344" s="42"/>
      <c r="HS344" s="42"/>
      <c r="HT344" s="42"/>
      <c r="HU344" s="42"/>
      <c r="HV344" s="42"/>
      <c r="HW344" s="42"/>
      <c r="HX344" s="42"/>
      <c r="HY344" s="42"/>
      <c r="HZ344" s="42"/>
      <c r="IA344" s="42"/>
      <c r="IB344" s="42"/>
      <c r="IC344" s="42"/>
      <c r="ID344" s="42"/>
      <c r="IE344" s="42"/>
      <c r="IF344" s="42"/>
      <c r="IG344" s="42"/>
      <c r="IH344" s="42"/>
      <c r="II344" s="42"/>
      <c r="IJ344" s="42"/>
      <c r="IK344" s="42"/>
      <c r="IL344" s="42"/>
      <c r="IM344" s="42"/>
      <c r="IN344" s="42"/>
      <c r="IO344" s="42"/>
      <c r="IP344" s="42"/>
      <c r="IQ344" s="42"/>
      <c r="IR344" s="42"/>
      <c r="IS344" s="42"/>
      <c r="IT344" s="42"/>
    </row>
    <row r="345" spans="1:254" ht="18">
      <c r="A345" s="46" t="s">
        <v>23</v>
      </c>
      <c r="B345" s="23">
        <v>2140.403888</v>
      </c>
      <c r="C345" s="23">
        <v>7422.4949324998</v>
      </c>
      <c r="D345" s="23">
        <f t="shared" si="124"/>
        <v>9562.898820499799</v>
      </c>
      <c r="E345" s="89">
        <v>0</v>
      </c>
      <c r="F345" s="91">
        <v>28857.725711295225</v>
      </c>
      <c r="G345" s="91">
        <f t="shared" si="125"/>
        <v>28857.725711295225</v>
      </c>
      <c r="H345" s="90">
        <f t="shared" si="126"/>
        <v>38420.62453179502</v>
      </c>
      <c r="I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  <c r="DB345" s="42"/>
      <c r="DC345" s="42"/>
      <c r="DD345" s="42"/>
      <c r="DE345" s="42"/>
      <c r="DF345" s="42"/>
      <c r="DG345" s="42"/>
      <c r="DH345" s="42"/>
      <c r="DI345" s="42"/>
      <c r="DJ345" s="42"/>
      <c r="DK345" s="42"/>
      <c r="DL345" s="42"/>
      <c r="DM345" s="42"/>
      <c r="DN345" s="42"/>
      <c r="DO345" s="42"/>
      <c r="DP345" s="42"/>
      <c r="DQ345" s="42"/>
      <c r="DR345" s="42"/>
      <c r="DS345" s="42"/>
      <c r="DT345" s="42"/>
      <c r="DU345" s="42"/>
      <c r="DV345" s="42"/>
      <c r="DW345" s="42"/>
      <c r="DX345" s="42"/>
      <c r="DY345" s="42"/>
      <c r="DZ345" s="42"/>
      <c r="EA345" s="42"/>
      <c r="EB345" s="42"/>
      <c r="EC345" s="42"/>
      <c r="ED345" s="42"/>
      <c r="EE345" s="42"/>
      <c r="EF345" s="42"/>
      <c r="EG345" s="42"/>
      <c r="EH345" s="42"/>
      <c r="EI345" s="42"/>
      <c r="EJ345" s="42"/>
      <c r="EK345" s="42"/>
      <c r="EL345" s="42"/>
      <c r="EM345" s="42"/>
      <c r="EN345" s="42"/>
      <c r="EO345" s="42"/>
      <c r="EP345" s="42"/>
      <c r="EQ345" s="42"/>
      <c r="ER345" s="42"/>
      <c r="ES345" s="42"/>
      <c r="ET345" s="42"/>
      <c r="EU345" s="42"/>
      <c r="EV345" s="42"/>
      <c r="EW345" s="42"/>
      <c r="EX345" s="42"/>
      <c r="EY345" s="42"/>
      <c r="EZ345" s="42"/>
      <c r="FA345" s="42"/>
      <c r="FB345" s="42"/>
      <c r="FC345" s="42"/>
      <c r="FD345" s="42"/>
      <c r="FE345" s="42"/>
      <c r="FF345" s="42"/>
      <c r="FG345" s="42"/>
      <c r="FH345" s="42"/>
      <c r="FI345" s="42"/>
      <c r="FJ345" s="42"/>
      <c r="FK345" s="42"/>
      <c r="FL345" s="42"/>
      <c r="FM345" s="42"/>
      <c r="FN345" s="42"/>
      <c r="FO345" s="42"/>
      <c r="FP345" s="42"/>
      <c r="FQ345" s="42"/>
      <c r="FR345" s="42"/>
      <c r="FS345" s="42"/>
      <c r="FT345" s="42"/>
      <c r="FU345" s="42"/>
      <c r="FV345" s="42"/>
      <c r="FW345" s="42"/>
      <c r="FX345" s="42"/>
      <c r="FY345" s="42"/>
      <c r="FZ345" s="42"/>
      <c r="GA345" s="42"/>
      <c r="GB345" s="42"/>
      <c r="GC345" s="42"/>
      <c r="GD345" s="42"/>
      <c r="GE345" s="42"/>
      <c r="GF345" s="42"/>
      <c r="GG345" s="42"/>
      <c r="GH345" s="42"/>
      <c r="GI345" s="42"/>
      <c r="GJ345" s="42"/>
      <c r="GK345" s="42"/>
      <c r="GL345" s="42"/>
      <c r="GM345" s="42"/>
      <c r="GN345" s="42"/>
      <c r="GO345" s="42"/>
      <c r="GP345" s="42"/>
      <c r="GQ345" s="42"/>
      <c r="GR345" s="42"/>
      <c r="GS345" s="42"/>
      <c r="GT345" s="42"/>
      <c r="GU345" s="42"/>
      <c r="GV345" s="42"/>
      <c r="GW345" s="42"/>
      <c r="GX345" s="42"/>
      <c r="GY345" s="42"/>
      <c r="GZ345" s="42"/>
      <c r="HA345" s="42"/>
      <c r="HB345" s="42"/>
      <c r="HC345" s="42"/>
      <c r="HD345" s="42"/>
      <c r="HE345" s="42"/>
      <c r="HF345" s="42"/>
      <c r="HG345" s="42"/>
      <c r="HH345" s="42"/>
      <c r="HI345" s="42"/>
      <c r="HJ345" s="42"/>
      <c r="HK345" s="42"/>
      <c r="HL345" s="42"/>
      <c r="HM345" s="42"/>
      <c r="HN345" s="42"/>
      <c r="HO345" s="42"/>
      <c r="HP345" s="42"/>
      <c r="HQ345" s="42"/>
      <c r="HR345" s="42"/>
      <c r="HS345" s="42"/>
      <c r="HT345" s="42"/>
      <c r="HU345" s="42"/>
      <c r="HV345" s="42"/>
      <c r="HW345" s="42"/>
      <c r="HX345" s="42"/>
      <c r="HY345" s="42"/>
      <c r="HZ345" s="42"/>
      <c r="IA345" s="42"/>
      <c r="IB345" s="42"/>
      <c r="IC345" s="42"/>
      <c r="ID345" s="42"/>
      <c r="IE345" s="42"/>
      <c r="IF345" s="42"/>
      <c r="IG345" s="42"/>
      <c r="IH345" s="42"/>
      <c r="II345" s="42"/>
      <c r="IJ345" s="42"/>
      <c r="IK345" s="42"/>
      <c r="IL345" s="42"/>
      <c r="IM345" s="42"/>
      <c r="IN345" s="42"/>
      <c r="IO345" s="42"/>
      <c r="IP345" s="42"/>
      <c r="IQ345" s="42"/>
      <c r="IR345" s="42"/>
      <c r="IS345" s="42"/>
      <c r="IT345" s="42"/>
    </row>
    <row r="346" spans="1:254" ht="18">
      <c r="A346" s="46" t="s">
        <v>24</v>
      </c>
      <c r="B346" s="23">
        <v>2316.485307405</v>
      </c>
      <c r="C346" s="23">
        <v>8502.4088991586</v>
      </c>
      <c r="D346" s="23">
        <f t="shared" si="124"/>
        <v>10818.8942065636</v>
      </c>
      <c r="E346" s="89">
        <v>0</v>
      </c>
      <c r="F346" s="91">
        <v>15625.72206841359</v>
      </c>
      <c r="G346" s="91">
        <f t="shared" si="125"/>
        <v>15625.72206841359</v>
      </c>
      <c r="H346" s="90">
        <f t="shared" si="126"/>
        <v>26444.61627497719</v>
      </c>
      <c r="I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  <c r="DB346" s="42"/>
      <c r="DC346" s="42"/>
      <c r="DD346" s="42"/>
      <c r="DE346" s="42"/>
      <c r="DF346" s="42"/>
      <c r="DG346" s="42"/>
      <c r="DH346" s="42"/>
      <c r="DI346" s="42"/>
      <c r="DJ346" s="42"/>
      <c r="DK346" s="42"/>
      <c r="DL346" s="42"/>
      <c r="DM346" s="42"/>
      <c r="DN346" s="42"/>
      <c r="DO346" s="42"/>
      <c r="DP346" s="42"/>
      <c r="DQ346" s="42"/>
      <c r="DR346" s="42"/>
      <c r="DS346" s="42"/>
      <c r="DT346" s="42"/>
      <c r="DU346" s="42"/>
      <c r="DV346" s="42"/>
      <c r="DW346" s="42"/>
      <c r="DX346" s="42"/>
      <c r="DY346" s="42"/>
      <c r="DZ346" s="42"/>
      <c r="EA346" s="42"/>
      <c r="EB346" s="42"/>
      <c r="EC346" s="42"/>
      <c r="ED346" s="42"/>
      <c r="EE346" s="42"/>
      <c r="EF346" s="42"/>
      <c r="EG346" s="42"/>
      <c r="EH346" s="42"/>
      <c r="EI346" s="42"/>
      <c r="EJ346" s="42"/>
      <c r="EK346" s="42"/>
      <c r="EL346" s="42"/>
      <c r="EM346" s="42"/>
      <c r="EN346" s="42"/>
      <c r="EO346" s="42"/>
      <c r="EP346" s="42"/>
      <c r="EQ346" s="42"/>
      <c r="ER346" s="42"/>
      <c r="ES346" s="42"/>
      <c r="ET346" s="42"/>
      <c r="EU346" s="42"/>
      <c r="EV346" s="42"/>
      <c r="EW346" s="42"/>
      <c r="EX346" s="42"/>
      <c r="EY346" s="42"/>
      <c r="EZ346" s="42"/>
      <c r="FA346" s="42"/>
      <c r="FB346" s="42"/>
      <c r="FC346" s="42"/>
      <c r="FD346" s="42"/>
      <c r="FE346" s="42"/>
      <c r="FF346" s="42"/>
      <c r="FG346" s="42"/>
      <c r="FH346" s="42"/>
      <c r="FI346" s="42"/>
      <c r="FJ346" s="42"/>
      <c r="FK346" s="42"/>
      <c r="FL346" s="42"/>
      <c r="FM346" s="42"/>
      <c r="FN346" s="42"/>
      <c r="FO346" s="42"/>
      <c r="FP346" s="42"/>
      <c r="FQ346" s="42"/>
      <c r="FR346" s="42"/>
      <c r="FS346" s="42"/>
      <c r="FT346" s="42"/>
      <c r="FU346" s="42"/>
      <c r="FV346" s="42"/>
      <c r="FW346" s="42"/>
      <c r="FX346" s="42"/>
      <c r="FY346" s="42"/>
      <c r="FZ346" s="42"/>
      <c r="GA346" s="42"/>
      <c r="GB346" s="42"/>
      <c r="GC346" s="42"/>
      <c r="GD346" s="42"/>
      <c r="GE346" s="42"/>
      <c r="GF346" s="42"/>
      <c r="GG346" s="42"/>
      <c r="GH346" s="42"/>
      <c r="GI346" s="42"/>
      <c r="GJ346" s="42"/>
      <c r="GK346" s="42"/>
      <c r="GL346" s="42"/>
      <c r="GM346" s="42"/>
      <c r="GN346" s="42"/>
      <c r="GO346" s="42"/>
      <c r="GP346" s="42"/>
      <c r="GQ346" s="42"/>
      <c r="GR346" s="42"/>
      <c r="GS346" s="42"/>
      <c r="GT346" s="42"/>
      <c r="GU346" s="42"/>
      <c r="GV346" s="42"/>
      <c r="GW346" s="42"/>
      <c r="GX346" s="42"/>
      <c r="GY346" s="42"/>
      <c r="GZ346" s="42"/>
      <c r="HA346" s="42"/>
      <c r="HB346" s="42"/>
      <c r="HC346" s="42"/>
      <c r="HD346" s="42"/>
      <c r="HE346" s="42"/>
      <c r="HF346" s="42"/>
      <c r="HG346" s="42"/>
      <c r="HH346" s="42"/>
      <c r="HI346" s="42"/>
      <c r="HJ346" s="42"/>
      <c r="HK346" s="42"/>
      <c r="HL346" s="42"/>
      <c r="HM346" s="42"/>
      <c r="HN346" s="42"/>
      <c r="HO346" s="42"/>
      <c r="HP346" s="42"/>
      <c r="HQ346" s="42"/>
      <c r="HR346" s="42"/>
      <c r="HS346" s="42"/>
      <c r="HT346" s="42"/>
      <c r="HU346" s="42"/>
      <c r="HV346" s="42"/>
      <c r="HW346" s="42"/>
      <c r="HX346" s="42"/>
      <c r="HY346" s="42"/>
      <c r="HZ346" s="42"/>
      <c r="IA346" s="42"/>
      <c r="IB346" s="42"/>
      <c r="IC346" s="42"/>
      <c r="ID346" s="42"/>
      <c r="IE346" s="42"/>
      <c r="IF346" s="42"/>
      <c r="IG346" s="42"/>
      <c r="IH346" s="42"/>
      <c r="II346" s="42"/>
      <c r="IJ346" s="42"/>
      <c r="IK346" s="42"/>
      <c r="IL346" s="42"/>
      <c r="IM346" s="42"/>
      <c r="IN346" s="42"/>
      <c r="IO346" s="42"/>
      <c r="IP346" s="42"/>
      <c r="IQ346" s="42"/>
      <c r="IR346" s="42"/>
      <c r="IS346" s="42"/>
      <c r="IT346" s="42"/>
    </row>
    <row r="347" spans="1:254" ht="18">
      <c r="A347" s="46" t="s">
        <v>34</v>
      </c>
      <c r="B347" s="23">
        <v>1051.7513738093</v>
      </c>
      <c r="C347" s="23">
        <v>5783.964857701199</v>
      </c>
      <c r="D347" s="23">
        <f t="shared" si="124"/>
        <v>6835.7162315105</v>
      </c>
      <c r="E347" s="89">
        <v>0</v>
      </c>
      <c r="F347" s="79">
        <v>22222.284205406457</v>
      </c>
      <c r="G347" s="79">
        <f t="shared" si="125"/>
        <v>22222.284205406457</v>
      </c>
      <c r="H347" s="90">
        <f t="shared" si="126"/>
        <v>29058.000436916955</v>
      </c>
      <c r="I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  <c r="DB347" s="42"/>
      <c r="DC347" s="42"/>
      <c r="DD347" s="42"/>
      <c r="DE347" s="42"/>
      <c r="DF347" s="42"/>
      <c r="DG347" s="42"/>
      <c r="DH347" s="42"/>
      <c r="DI347" s="42"/>
      <c r="DJ347" s="42"/>
      <c r="DK347" s="42"/>
      <c r="DL347" s="42"/>
      <c r="DM347" s="42"/>
      <c r="DN347" s="42"/>
      <c r="DO347" s="42"/>
      <c r="DP347" s="42"/>
      <c r="DQ347" s="42"/>
      <c r="DR347" s="42"/>
      <c r="DS347" s="42"/>
      <c r="DT347" s="42"/>
      <c r="DU347" s="42"/>
      <c r="DV347" s="42"/>
      <c r="DW347" s="42"/>
      <c r="DX347" s="42"/>
      <c r="DY347" s="42"/>
      <c r="DZ347" s="42"/>
      <c r="EA347" s="42"/>
      <c r="EB347" s="42"/>
      <c r="EC347" s="42"/>
      <c r="ED347" s="42"/>
      <c r="EE347" s="42"/>
      <c r="EF347" s="42"/>
      <c r="EG347" s="42"/>
      <c r="EH347" s="42"/>
      <c r="EI347" s="42"/>
      <c r="EJ347" s="42"/>
      <c r="EK347" s="42"/>
      <c r="EL347" s="42"/>
      <c r="EM347" s="42"/>
      <c r="EN347" s="42"/>
      <c r="EO347" s="42"/>
      <c r="EP347" s="42"/>
      <c r="EQ347" s="42"/>
      <c r="ER347" s="42"/>
      <c r="ES347" s="42"/>
      <c r="ET347" s="42"/>
      <c r="EU347" s="42"/>
      <c r="EV347" s="42"/>
      <c r="EW347" s="42"/>
      <c r="EX347" s="42"/>
      <c r="EY347" s="42"/>
      <c r="EZ347" s="42"/>
      <c r="FA347" s="42"/>
      <c r="FB347" s="42"/>
      <c r="FC347" s="42"/>
      <c r="FD347" s="42"/>
      <c r="FE347" s="42"/>
      <c r="FF347" s="42"/>
      <c r="FG347" s="42"/>
      <c r="FH347" s="42"/>
      <c r="FI347" s="42"/>
      <c r="FJ347" s="42"/>
      <c r="FK347" s="42"/>
      <c r="FL347" s="42"/>
      <c r="FM347" s="42"/>
      <c r="FN347" s="42"/>
      <c r="FO347" s="42"/>
      <c r="FP347" s="42"/>
      <c r="FQ347" s="42"/>
      <c r="FR347" s="42"/>
      <c r="FS347" s="42"/>
      <c r="FT347" s="42"/>
      <c r="FU347" s="42"/>
      <c r="FV347" s="42"/>
      <c r="FW347" s="42"/>
      <c r="FX347" s="42"/>
      <c r="FY347" s="42"/>
      <c r="FZ347" s="42"/>
      <c r="GA347" s="42"/>
      <c r="GB347" s="42"/>
      <c r="GC347" s="42"/>
      <c r="GD347" s="42"/>
      <c r="GE347" s="42"/>
      <c r="GF347" s="42"/>
      <c r="GG347" s="42"/>
      <c r="GH347" s="42"/>
      <c r="GI347" s="42"/>
      <c r="GJ347" s="42"/>
      <c r="GK347" s="42"/>
      <c r="GL347" s="42"/>
      <c r="GM347" s="42"/>
      <c r="GN347" s="42"/>
      <c r="GO347" s="42"/>
      <c r="GP347" s="42"/>
      <c r="GQ347" s="42"/>
      <c r="GR347" s="42"/>
      <c r="GS347" s="42"/>
      <c r="GT347" s="42"/>
      <c r="GU347" s="42"/>
      <c r="GV347" s="42"/>
      <c r="GW347" s="42"/>
      <c r="GX347" s="42"/>
      <c r="GY347" s="42"/>
      <c r="GZ347" s="42"/>
      <c r="HA347" s="42"/>
      <c r="HB347" s="42"/>
      <c r="HC347" s="42"/>
      <c r="HD347" s="42"/>
      <c r="HE347" s="42"/>
      <c r="HF347" s="42"/>
      <c r="HG347" s="42"/>
      <c r="HH347" s="42"/>
      <c r="HI347" s="42"/>
      <c r="HJ347" s="42"/>
      <c r="HK347" s="42"/>
      <c r="HL347" s="42"/>
      <c r="HM347" s="42"/>
      <c r="HN347" s="42"/>
      <c r="HO347" s="42"/>
      <c r="HP347" s="42"/>
      <c r="HQ347" s="42"/>
      <c r="HR347" s="42"/>
      <c r="HS347" s="42"/>
      <c r="HT347" s="42"/>
      <c r="HU347" s="42"/>
      <c r="HV347" s="42"/>
      <c r="HW347" s="42"/>
      <c r="HX347" s="42"/>
      <c r="HY347" s="42"/>
      <c r="HZ347" s="42"/>
      <c r="IA347" s="42"/>
      <c r="IB347" s="42"/>
      <c r="IC347" s="42"/>
      <c r="ID347" s="42"/>
      <c r="IE347" s="42"/>
      <c r="IF347" s="42"/>
      <c r="IG347" s="42"/>
      <c r="IH347" s="42"/>
      <c r="II347" s="42"/>
      <c r="IJ347" s="42"/>
      <c r="IK347" s="42"/>
      <c r="IL347" s="42"/>
      <c r="IM347" s="42"/>
      <c r="IN347" s="42"/>
      <c r="IO347" s="42"/>
      <c r="IP347" s="42"/>
      <c r="IQ347" s="42"/>
      <c r="IR347" s="42"/>
      <c r="IS347" s="42"/>
      <c r="IT347" s="42"/>
    </row>
    <row r="348" spans="1:254" ht="18">
      <c r="A348" s="46" t="s">
        <v>55</v>
      </c>
      <c r="B348" s="23">
        <v>9023.183726</v>
      </c>
      <c r="C348" s="23">
        <v>7353.9791978259</v>
      </c>
      <c r="D348" s="23">
        <f t="shared" si="124"/>
        <v>16377.1629238259</v>
      </c>
      <c r="E348" s="89">
        <v>0</v>
      </c>
      <c r="F348" s="79">
        <v>29071.91701294476</v>
      </c>
      <c r="G348" s="79">
        <f t="shared" si="125"/>
        <v>29071.91701294476</v>
      </c>
      <c r="H348" s="90">
        <f t="shared" si="126"/>
        <v>45449.07993677066</v>
      </c>
      <c r="I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  <c r="DB348" s="42"/>
      <c r="DC348" s="42"/>
      <c r="DD348" s="42"/>
      <c r="DE348" s="42"/>
      <c r="DF348" s="42"/>
      <c r="DG348" s="42"/>
      <c r="DH348" s="42"/>
      <c r="DI348" s="42"/>
      <c r="DJ348" s="42"/>
      <c r="DK348" s="42"/>
      <c r="DL348" s="42"/>
      <c r="DM348" s="42"/>
      <c r="DN348" s="42"/>
      <c r="DO348" s="42"/>
      <c r="DP348" s="42"/>
      <c r="DQ348" s="42"/>
      <c r="DR348" s="42"/>
      <c r="DS348" s="42"/>
      <c r="DT348" s="42"/>
      <c r="DU348" s="42"/>
      <c r="DV348" s="42"/>
      <c r="DW348" s="42"/>
      <c r="DX348" s="42"/>
      <c r="DY348" s="42"/>
      <c r="DZ348" s="42"/>
      <c r="EA348" s="42"/>
      <c r="EB348" s="42"/>
      <c r="EC348" s="42"/>
      <c r="ED348" s="42"/>
      <c r="EE348" s="42"/>
      <c r="EF348" s="42"/>
      <c r="EG348" s="42"/>
      <c r="EH348" s="42"/>
      <c r="EI348" s="42"/>
      <c r="EJ348" s="42"/>
      <c r="EK348" s="42"/>
      <c r="EL348" s="42"/>
      <c r="EM348" s="42"/>
      <c r="EN348" s="42"/>
      <c r="EO348" s="42"/>
      <c r="EP348" s="42"/>
      <c r="EQ348" s="42"/>
      <c r="ER348" s="42"/>
      <c r="ES348" s="42"/>
      <c r="ET348" s="42"/>
      <c r="EU348" s="42"/>
      <c r="EV348" s="42"/>
      <c r="EW348" s="42"/>
      <c r="EX348" s="42"/>
      <c r="EY348" s="42"/>
      <c r="EZ348" s="42"/>
      <c r="FA348" s="42"/>
      <c r="FB348" s="42"/>
      <c r="FC348" s="42"/>
      <c r="FD348" s="42"/>
      <c r="FE348" s="42"/>
      <c r="FF348" s="42"/>
      <c r="FG348" s="42"/>
      <c r="FH348" s="42"/>
      <c r="FI348" s="42"/>
      <c r="FJ348" s="42"/>
      <c r="FK348" s="42"/>
      <c r="FL348" s="42"/>
      <c r="FM348" s="42"/>
      <c r="FN348" s="42"/>
      <c r="FO348" s="42"/>
      <c r="FP348" s="42"/>
      <c r="FQ348" s="42"/>
      <c r="FR348" s="42"/>
      <c r="FS348" s="42"/>
      <c r="FT348" s="42"/>
      <c r="FU348" s="42"/>
      <c r="FV348" s="42"/>
      <c r="FW348" s="42"/>
      <c r="FX348" s="42"/>
      <c r="FY348" s="42"/>
      <c r="FZ348" s="42"/>
      <c r="GA348" s="42"/>
      <c r="GB348" s="42"/>
      <c r="GC348" s="42"/>
      <c r="GD348" s="42"/>
      <c r="GE348" s="42"/>
      <c r="GF348" s="42"/>
      <c r="GG348" s="42"/>
      <c r="GH348" s="42"/>
      <c r="GI348" s="42"/>
      <c r="GJ348" s="42"/>
      <c r="GK348" s="42"/>
      <c r="GL348" s="42"/>
      <c r="GM348" s="42"/>
      <c r="GN348" s="42"/>
      <c r="GO348" s="42"/>
      <c r="GP348" s="42"/>
      <c r="GQ348" s="42"/>
      <c r="GR348" s="42"/>
      <c r="GS348" s="42"/>
      <c r="GT348" s="42"/>
      <c r="GU348" s="42"/>
      <c r="GV348" s="42"/>
      <c r="GW348" s="42"/>
      <c r="GX348" s="42"/>
      <c r="GY348" s="42"/>
      <c r="GZ348" s="42"/>
      <c r="HA348" s="42"/>
      <c r="HB348" s="42"/>
      <c r="HC348" s="42"/>
      <c r="HD348" s="42"/>
      <c r="HE348" s="42"/>
      <c r="HF348" s="42"/>
      <c r="HG348" s="42"/>
      <c r="HH348" s="42"/>
      <c r="HI348" s="42"/>
      <c r="HJ348" s="42"/>
      <c r="HK348" s="42"/>
      <c r="HL348" s="42"/>
      <c r="HM348" s="42"/>
      <c r="HN348" s="42"/>
      <c r="HO348" s="42"/>
      <c r="HP348" s="42"/>
      <c r="HQ348" s="42"/>
      <c r="HR348" s="42"/>
      <c r="HS348" s="42"/>
      <c r="HT348" s="42"/>
      <c r="HU348" s="42"/>
      <c r="HV348" s="42"/>
      <c r="HW348" s="42"/>
      <c r="HX348" s="42"/>
      <c r="HY348" s="42"/>
      <c r="HZ348" s="42"/>
      <c r="IA348" s="42"/>
      <c r="IB348" s="42"/>
      <c r="IC348" s="42"/>
      <c r="ID348" s="42"/>
      <c r="IE348" s="42"/>
      <c r="IF348" s="42"/>
      <c r="IG348" s="42"/>
      <c r="IH348" s="42"/>
      <c r="II348" s="42"/>
      <c r="IJ348" s="42"/>
      <c r="IK348" s="42"/>
      <c r="IL348" s="42"/>
      <c r="IM348" s="42"/>
      <c r="IN348" s="42"/>
      <c r="IO348" s="42"/>
      <c r="IP348" s="42"/>
      <c r="IQ348" s="42"/>
      <c r="IR348" s="42"/>
      <c r="IS348" s="42"/>
      <c r="IT348" s="42"/>
    </row>
    <row r="349" spans="1:254" ht="18">
      <c r="A349" s="46" t="s">
        <v>32</v>
      </c>
      <c r="B349" s="23">
        <v>1268.6525041572002</v>
      </c>
      <c r="C349" s="23">
        <v>7441.3162339018</v>
      </c>
      <c r="D349" s="23">
        <f t="shared" si="124"/>
        <v>8709.968738059</v>
      </c>
      <c r="E349" s="89">
        <v>0</v>
      </c>
      <c r="F349" s="79">
        <v>4181.7900569248095</v>
      </c>
      <c r="G349" s="79">
        <f t="shared" si="125"/>
        <v>4181.7900569248095</v>
      </c>
      <c r="H349" s="90">
        <f t="shared" si="126"/>
        <v>12891.758794983809</v>
      </c>
      <c r="I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  <c r="DB349" s="42"/>
      <c r="DC349" s="42"/>
      <c r="DD349" s="42"/>
      <c r="DE349" s="42"/>
      <c r="DF349" s="42"/>
      <c r="DG349" s="42"/>
      <c r="DH349" s="42"/>
      <c r="DI349" s="42"/>
      <c r="DJ349" s="42"/>
      <c r="DK349" s="42"/>
      <c r="DL349" s="42"/>
      <c r="DM349" s="42"/>
      <c r="DN349" s="42"/>
      <c r="DO349" s="42"/>
      <c r="DP349" s="42"/>
      <c r="DQ349" s="42"/>
      <c r="DR349" s="42"/>
      <c r="DS349" s="42"/>
      <c r="DT349" s="42"/>
      <c r="DU349" s="42"/>
      <c r="DV349" s="42"/>
      <c r="DW349" s="42"/>
      <c r="DX349" s="42"/>
      <c r="DY349" s="42"/>
      <c r="DZ349" s="42"/>
      <c r="EA349" s="42"/>
      <c r="EB349" s="42"/>
      <c r="EC349" s="42"/>
      <c r="ED349" s="42"/>
      <c r="EE349" s="42"/>
      <c r="EF349" s="42"/>
      <c r="EG349" s="42"/>
      <c r="EH349" s="42"/>
      <c r="EI349" s="42"/>
      <c r="EJ349" s="42"/>
      <c r="EK349" s="42"/>
      <c r="EL349" s="42"/>
      <c r="EM349" s="42"/>
      <c r="EN349" s="42"/>
      <c r="EO349" s="42"/>
      <c r="EP349" s="42"/>
      <c r="EQ349" s="42"/>
      <c r="ER349" s="42"/>
      <c r="ES349" s="42"/>
      <c r="ET349" s="42"/>
      <c r="EU349" s="42"/>
      <c r="EV349" s="42"/>
      <c r="EW349" s="42"/>
      <c r="EX349" s="42"/>
      <c r="EY349" s="42"/>
      <c r="EZ349" s="42"/>
      <c r="FA349" s="42"/>
      <c r="FB349" s="42"/>
      <c r="FC349" s="42"/>
      <c r="FD349" s="42"/>
      <c r="FE349" s="42"/>
      <c r="FF349" s="42"/>
      <c r="FG349" s="42"/>
      <c r="FH349" s="42"/>
      <c r="FI349" s="42"/>
      <c r="FJ349" s="42"/>
      <c r="FK349" s="42"/>
      <c r="FL349" s="42"/>
      <c r="FM349" s="42"/>
      <c r="FN349" s="42"/>
      <c r="FO349" s="42"/>
      <c r="FP349" s="42"/>
      <c r="FQ349" s="42"/>
      <c r="FR349" s="42"/>
      <c r="FS349" s="42"/>
      <c r="FT349" s="42"/>
      <c r="FU349" s="42"/>
      <c r="FV349" s="42"/>
      <c r="FW349" s="42"/>
      <c r="FX349" s="42"/>
      <c r="FY349" s="42"/>
      <c r="FZ349" s="42"/>
      <c r="GA349" s="42"/>
      <c r="GB349" s="42"/>
      <c r="GC349" s="42"/>
      <c r="GD349" s="42"/>
      <c r="GE349" s="42"/>
      <c r="GF349" s="42"/>
      <c r="GG349" s="42"/>
      <c r="GH349" s="42"/>
      <c r="GI349" s="42"/>
      <c r="GJ349" s="42"/>
      <c r="GK349" s="42"/>
      <c r="GL349" s="42"/>
      <c r="GM349" s="42"/>
      <c r="GN349" s="42"/>
      <c r="GO349" s="42"/>
      <c r="GP349" s="42"/>
      <c r="GQ349" s="42"/>
      <c r="GR349" s="42"/>
      <c r="GS349" s="42"/>
      <c r="GT349" s="42"/>
      <c r="GU349" s="42"/>
      <c r="GV349" s="42"/>
      <c r="GW349" s="42"/>
      <c r="GX349" s="42"/>
      <c r="GY349" s="42"/>
      <c r="GZ349" s="42"/>
      <c r="HA349" s="42"/>
      <c r="HB349" s="42"/>
      <c r="HC349" s="42"/>
      <c r="HD349" s="42"/>
      <c r="HE349" s="42"/>
      <c r="HF349" s="42"/>
      <c r="HG349" s="42"/>
      <c r="HH349" s="42"/>
      <c r="HI349" s="42"/>
      <c r="HJ349" s="42"/>
      <c r="HK349" s="42"/>
      <c r="HL349" s="42"/>
      <c r="HM349" s="42"/>
      <c r="HN349" s="42"/>
      <c r="HO349" s="42"/>
      <c r="HP349" s="42"/>
      <c r="HQ349" s="42"/>
      <c r="HR349" s="42"/>
      <c r="HS349" s="42"/>
      <c r="HT349" s="42"/>
      <c r="HU349" s="42"/>
      <c r="HV349" s="42"/>
      <c r="HW349" s="42"/>
      <c r="HX349" s="42"/>
      <c r="HY349" s="42"/>
      <c r="HZ349" s="42"/>
      <c r="IA349" s="42"/>
      <c r="IB349" s="42"/>
      <c r="IC349" s="42"/>
      <c r="ID349" s="42"/>
      <c r="IE349" s="42"/>
      <c r="IF349" s="42"/>
      <c r="IG349" s="42"/>
      <c r="IH349" s="42"/>
      <c r="II349" s="42"/>
      <c r="IJ349" s="42"/>
      <c r="IK349" s="42"/>
      <c r="IL349" s="42"/>
      <c r="IM349" s="42"/>
      <c r="IN349" s="42"/>
      <c r="IO349" s="42"/>
      <c r="IP349" s="42"/>
      <c r="IQ349" s="42"/>
      <c r="IR349" s="42"/>
      <c r="IS349" s="42"/>
      <c r="IT349" s="42"/>
    </row>
    <row r="350" spans="1:254" ht="18">
      <c r="A350" s="46" t="s">
        <v>56</v>
      </c>
      <c r="B350" s="23">
        <v>9051.394971</v>
      </c>
      <c r="C350" s="23">
        <v>7986.684036546099</v>
      </c>
      <c r="D350" s="23">
        <f t="shared" si="124"/>
        <v>17038.079007546097</v>
      </c>
      <c r="E350" s="89">
        <v>0</v>
      </c>
      <c r="F350" s="79">
        <v>24745.56834893846</v>
      </c>
      <c r="G350" s="79">
        <f t="shared" si="125"/>
        <v>24745.56834893846</v>
      </c>
      <c r="H350" s="90">
        <f t="shared" si="126"/>
        <v>41783.64735648456</v>
      </c>
      <c r="I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  <c r="DB350" s="42"/>
      <c r="DC350" s="42"/>
      <c r="DD350" s="42"/>
      <c r="DE350" s="42"/>
      <c r="DF350" s="42"/>
      <c r="DG350" s="42"/>
      <c r="DH350" s="42"/>
      <c r="DI350" s="42"/>
      <c r="DJ350" s="42"/>
      <c r="DK350" s="42"/>
      <c r="DL350" s="42"/>
      <c r="DM350" s="42"/>
      <c r="DN350" s="42"/>
      <c r="DO350" s="42"/>
      <c r="DP350" s="42"/>
      <c r="DQ350" s="42"/>
      <c r="DR350" s="42"/>
      <c r="DS350" s="42"/>
      <c r="DT350" s="42"/>
      <c r="DU350" s="42"/>
      <c r="DV350" s="42"/>
      <c r="DW350" s="42"/>
      <c r="DX350" s="42"/>
      <c r="DY350" s="42"/>
      <c r="DZ350" s="42"/>
      <c r="EA350" s="42"/>
      <c r="EB350" s="42"/>
      <c r="EC350" s="42"/>
      <c r="ED350" s="42"/>
      <c r="EE350" s="42"/>
      <c r="EF350" s="42"/>
      <c r="EG350" s="42"/>
      <c r="EH350" s="42"/>
      <c r="EI350" s="42"/>
      <c r="EJ350" s="42"/>
      <c r="EK350" s="42"/>
      <c r="EL350" s="42"/>
      <c r="EM350" s="42"/>
      <c r="EN350" s="42"/>
      <c r="EO350" s="42"/>
      <c r="EP350" s="42"/>
      <c r="EQ350" s="42"/>
      <c r="ER350" s="42"/>
      <c r="ES350" s="42"/>
      <c r="ET350" s="42"/>
      <c r="EU350" s="42"/>
      <c r="EV350" s="42"/>
      <c r="EW350" s="42"/>
      <c r="EX350" s="42"/>
      <c r="EY350" s="42"/>
      <c r="EZ350" s="42"/>
      <c r="FA350" s="42"/>
      <c r="FB350" s="42"/>
      <c r="FC350" s="42"/>
      <c r="FD350" s="42"/>
      <c r="FE350" s="42"/>
      <c r="FF350" s="42"/>
      <c r="FG350" s="42"/>
      <c r="FH350" s="42"/>
      <c r="FI350" s="42"/>
      <c r="FJ350" s="42"/>
      <c r="FK350" s="42"/>
      <c r="FL350" s="42"/>
      <c r="FM350" s="42"/>
      <c r="FN350" s="42"/>
      <c r="FO350" s="42"/>
      <c r="FP350" s="42"/>
      <c r="FQ350" s="42"/>
      <c r="FR350" s="42"/>
      <c r="FS350" s="42"/>
      <c r="FT350" s="42"/>
      <c r="FU350" s="42"/>
      <c r="FV350" s="42"/>
      <c r="FW350" s="42"/>
      <c r="FX350" s="42"/>
      <c r="FY350" s="42"/>
      <c r="FZ350" s="42"/>
      <c r="GA350" s="42"/>
      <c r="GB350" s="42"/>
      <c r="GC350" s="42"/>
      <c r="GD350" s="42"/>
      <c r="GE350" s="42"/>
      <c r="GF350" s="42"/>
      <c r="GG350" s="42"/>
      <c r="GH350" s="42"/>
      <c r="GI350" s="42"/>
      <c r="GJ350" s="42"/>
      <c r="GK350" s="42"/>
      <c r="GL350" s="42"/>
      <c r="GM350" s="42"/>
      <c r="GN350" s="42"/>
      <c r="GO350" s="42"/>
      <c r="GP350" s="42"/>
      <c r="GQ350" s="42"/>
      <c r="GR350" s="42"/>
      <c r="GS350" s="42"/>
      <c r="GT350" s="42"/>
      <c r="GU350" s="42"/>
      <c r="GV350" s="42"/>
      <c r="GW350" s="42"/>
      <c r="GX350" s="42"/>
      <c r="GY350" s="42"/>
      <c r="GZ350" s="42"/>
      <c r="HA350" s="42"/>
      <c r="HB350" s="42"/>
      <c r="HC350" s="42"/>
      <c r="HD350" s="42"/>
      <c r="HE350" s="42"/>
      <c r="HF350" s="42"/>
      <c r="HG350" s="42"/>
      <c r="HH350" s="42"/>
      <c r="HI350" s="42"/>
      <c r="HJ350" s="42"/>
      <c r="HK350" s="42"/>
      <c r="HL350" s="42"/>
      <c r="HM350" s="42"/>
      <c r="HN350" s="42"/>
      <c r="HO350" s="42"/>
      <c r="HP350" s="42"/>
      <c r="HQ350" s="42"/>
      <c r="HR350" s="42"/>
      <c r="HS350" s="42"/>
      <c r="HT350" s="42"/>
      <c r="HU350" s="42"/>
      <c r="HV350" s="42"/>
      <c r="HW350" s="42"/>
      <c r="HX350" s="42"/>
      <c r="HY350" s="42"/>
      <c r="HZ350" s="42"/>
      <c r="IA350" s="42"/>
      <c r="IB350" s="42"/>
      <c r="IC350" s="42"/>
      <c r="ID350" s="42"/>
      <c r="IE350" s="42"/>
      <c r="IF350" s="42"/>
      <c r="IG350" s="42"/>
      <c r="IH350" s="42"/>
      <c r="II350" s="42"/>
      <c r="IJ350" s="42"/>
      <c r="IK350" s="42"/>
      <c r="IL350" s="42"/>
      <c r="IM350" s="42"/>
      <c r="IN350" s="42"/>
      <c r="IO350" s="42"/>
      <c r="IP350" s="42"/>
      <c r="IQ350" s="42"/>
      <c r="IR350" s="42"/>
      <c r="IS350" s="42"/>
      <c r="IT350" s="42"/>
    </row>
    <row r="351" spans="1:254" ht="18">
      <c r="A351" s="92" t="s">
        <v>57</v>
      </c>
      <c r="B351" s="23">
        <v>2673.387236</v>
      </c>
      <c r="C351" s="23">
        <v>8970.664739926398</v>
      </c>
      <c r="D351" s="23">
        <f t="shared" si="124"/>
        <v>11644.051975926399</v>
      </c>
      <c r="E351" s="89">
        <v>0</v>
      </c>
      <c r="F351" s="79">
        <v>15387.64369104957</v>
      </c>
      <c r="G351" s="79">
        <f t="shared" si="125"/>
        <v>15387.64369104957</v>
      </c>
      <c r="H351" s="90">
        <f t="shared" si="126"/>
        <v>27031.695666975967</v>
      </c>
      <c r="I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  <c r="DB351" s="42"/>
      <c r="DC351" s="42"/>
      <c r="DD351" s="42"/>
      <c r="DE351" s="42"/>
      <c r="DF351" s="42"/>
      <c r="DG351" s="42"/>
      <c r="DH351" s="42"/>
      <c r="DI351" s="42"/>
      <c r="DJ351" s="42"/>
      <c r="DK351" s="42"/>
      <c r="DL351" s="42"/>
      <c r="DM351" s="42"/>
      <c r="DN351" s="42"/>
      <c r="DO351" s="42"/>
      <c r="DP351" s="42"/>
      <c r="DQ351" s="42"/>
      <c r="DR351" s="42"/>
      <c r="DS351" s="42"/>
      <c r="DT351" s="42"/>
      <c r="DU351" s="42"/>
      <c r="DV351" s="42"/>
      <c r="DW351" s="42"/>
      <c r="DX351" s="42"/>
      <c r="DY351" s="42"/>
      <c r="DZ351" s="42"/>
      <c r="EA351" s="42"/>
      <c r="EB351" s="42"/>
      <c r="EC351" s="42"/>
      <c r="ED351" s="42"/>
      <c r="EE351" s="42"/>
      <c r="EF351" s="42"/>
      <c r="EG351" s="42"/>
      <c r="EH351" s="42"/>
      <c r="EI351" s="42"/>
      <c r="EJ351" s="42"/>
      <c r="EK351" s="42"/>
      <c r="EL351" s="42"/>
      <c r="EM351" s="42"/>
      <c r="EN351" s="42"/>
      <c r="EO351" s="42"/>
      <c r="EP351" s="42"/>
      <c r="EQ351" s="42"/>
      <c r="ER351" s="42"/>
      <c r="ES351" s="42"/>
      <c r="ET351" s="42"/>
      <c r="EU351" s="42"/>
      <c r="EV351" s="42"/>
      <c r="EW351" s="42"/>
      <c r="EX351" s="42"/>
      <c r="EY351" s="42"/>
      <c r="EZ351" s="42"/>
      <c r="FA351" s="42"/>
      <c r="FB351" s="42"/>
      <c r="FC351" s="42"/>
      <c r="FD351" s="42"/>
      <c r="FE351" s="42"/>
      <c r="FF351" s="42"/>
      <c r="FG351" s="42"/>
      <c r="FH351" s="42"/>
      <c r="FI351" s="42"/>
      <c r="FJ351" s="42"/>
      <c r="FK351" s="42"/>
      <c r="FL351" s="42"/>
      <c r="FM351" s="42"/>
      <c r="FN351" s="42"/>
      <c r="FO351" s="42"/>
      <c r="FP351" s="42"/>
      <c r="FQ351" s="42"/>
      <c r="FR351" s="42"/>
      <c r="FS351" s="42"/>
      <c r="FT351" s="42"/>
      <c r="FU351" s="42"/>
      <c r="FV351" s="42"/>
      <c r="FW351" s="42"/>
      <c r="FX351" s="42"/>
      <c r="FY351" s="42"/>
      <c r="FZ351" s="42"/>
      <c r="GA351" s="42"/>
      <c r="GB351" s="42"/>
      <c r="GC351" s="42"/>
      <c r="GD351" s="42"/>
      <c r="GE351" s="42"/>
      <c r="GF351" s="42"/>
      <c r="GG351" s="42"/>
      <c r="GH351" s="42"/>
      <c r="GI351" s="42"/>
      <c r="GJ351" s="42"/>
      <c r="GK351" s="42"/>
      <c r="GL351" s="42"/>
      <c r="GM351" s="42"/>
      <c r="GN351" s="42"/>
      <c r="GO351" s="42"/>
      <c r="GP351" s="42"/>
      <c r="GQ351" s="42"/>
      <c r="GR351" s="42"/>
      <c r="GS351" s="42"/>
      <c r="GT351" s="42"/>
      <c r="GU351" s="42"/>
      <c r="GV351" s="42"/>
      <c r="GW351" s="42"/>
      <c r="GX351" s="42"/>
      <c r="GY351" s="42"/>
      <c r="GZ351" s="42"/>
      <c r="HA351" s="42"/>
      <c r="HB351" s="42"/>
      <c r="HC351" s="42"/>
      <c r="HD351" s="42"/>
      <c r="HE351" s="42"/>
      <c r="HF351" s="42"/>
      <c r="HG351" s="42"/>
      <c r="HH351" s="42"/>
      <c r="HI351" s="42"/>
      <c r="HJ351" s="42"/>
      <c r="HK351" s="42"/>
      <c r="HL351" s="42"/>
      <c r="HM351" s="42"/>
      <c r="HN351" s="42"/>
      <c r="HO351" s="42"/>
      <c r="HP351" s="42"/>
      <c r="HQ351" s="42"/>
      <c r="HR351" s="42"/>
      <c r="HS351" s="42"/>
      <c r="HT351" s="42"/>
      <c r="HU351" s="42"/>
      <c r="HV351" s="42"/>
      <c r="HW351" s="42"/>
      <c r="HX351" s="42"/>
      <c r="HY351" s="42"/>
      <c r="HZ351" s="42"/>
      <c r="IA351" s="42"/>
      <c r="IB351" s="42"/>
      <c r="IC351" s="42"/>
      <c r="ID351" s="42"/>
      <c r="IE351" s="42"/>
      <c r="IF351" s="42"/>
      <c r="IG351" s="42"/>
      <c r="IH351" s="42"/>
      <c r="II351" s="42"/>
      <c r="IJ351" s="42"/>
      <c r="IK351" s="42"/>
      <c r="IL351" s="42"/>
      <c r="IM351" s="42"/>
      <c r="IN351" s="42"/>
      <c r="IO351" s="42"/>
      <c r="IP351" s="42"/>
      <c r="IQ351" s="42"/>
      <c r="IR351" s="42"/>
      <c r="IS351" s="42"/>
      <c r="IT351" s="42"/>
    </row>
    <row r="352" spans="1:254" ht="18">
      <c r="A352" s="92" t="s">
        <v>58</v>
      </c>
      <c r="B352" s="76">
        <v>9183.769243</v>
      </c>
      <c r="C352" s="76">
        <v>13715.938748589013</v>
      </c>
      <c r="D352" s="23">
        <f t="shared" si="124"/>
        <v>22899.707991589014</v>
      </c>
      <c r="E352" s="89">
        <v>0</v>
      </c>
      <c r="F352" s="79">
        <v>21133.479829019005</v>
      </c>
      <c r="G352" s="79">
        <f t="shared" si="125"/>
        <v>21133.479829019005</v>
      </c>
      <c r="H352" s="90">
        <f t="shared" si="126"/>
        <v>44033.187820608015</v>
      </c>
      <c r="I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  <c r="DB352" s="42"/>
      <c r="DC352" s="42"/>
      <c r="DD352" s="42"/>
      <c r="DE352" s="42"/>
      <c r="DF352" s="42"/>
      <c r="DG352" s="42"/>
      <c r="DH352" s="42"/>
      <c r="DI352" s="42"/>
      <c r="DJ352" s="42"/>
      <c r="DK352" s="42"/>
      <c r="DL352" s="42"/>
      <c r="DM352" s="42"/>
      <c r="DN352" s="42"/>
      <c r="DO352" s="42"/>
      <c r="DP352" s="42"/>
      <c r="DQ352" s="42"/>
      <c r="DR352" s="42"/>
      <c r="DS352" s="42"/>
      <c r="DT352" s="42"/>
      <c r="DU352" s="42"/>
      <c r="DV352" s="42"/>
      <c r="DW352" s="42"/>
      <c r="DX352" s="42"/>
      <c r="DY352" s="42"/>
      <c r="DZ352" s="42"/>
      <c r="EA352" s="42"/>
      <c r="EB352" s="42"/>
      <c r="EC352" s="42"/>
      <c r="ED352" s="42"/>
      <c r="EE352" s="42"/>
      <c r="EF352" s="42"/>
      <c r="EG352" s="42"/>
      <c r="EH352" s="42"/>
      <c r="EI352" s="42"/>
      <c r="EJ352" s="42"/>
      <c r="EK352" s="42"/>
      <c r="EL352" s="42"/>
      <c r="EM352" s="42"/>
      <c r="EN352" s="42"/>
      <c r="EO352" s="42"/>
      <c r="EP352" s="42"/>
      <c r="EQ352" s="42"/>
      <c r="ER352" s="42"/>
      <c r="ES352" s="42"/>
      <c r="ET352" s="42"/>
      <c r="EU352" s="42"/>
      <c r="EV352" s="42"/>
      <c r="EW352" s="42"/>
      <c r="EX352" s="42"/>
      <c r="EY352" s="42"/>
      <c r="EZ352" s="42"/>
      <c r="FA352" s="42"/>
      <c r="FB352" s="42"/>
      <c r="FC352" s="42"/>
      <c r="FD352" s="42"/>
      <c r="FE352" s="42"/>
      <c r="FF352" s="42"/>
      <c r="FG352" s="42"/>
      <c r="FH352" s="42"/>
      <c r="FI352" s="42"/>
      <c r="FJ352" s="42"/>
      <c r="FK352" s="42"/>
      <c r="FL352" s="42"/>
      <c r="FM352" s="42"/>
      <c r="FN352" s="42"/>
      <c r="FO352" s="42"/>
      <c r="FP352" s="42"/>
      <c r="FQ352" s="42"/>
      <c r="FR352" s="42"/>
      <c r="FS352" s="42"/>
      <c r="FT352" s="42"/>
      <c r="FU352" s="42"/>
      <c r="FV352" s="42"/>
      <c r="FW352" s="42"/>
      <c r="FX352" s="42"/>
      <c r="FY352" s="42"/>
      <c r="FZ352" s="42"/>
      <c r="GA352" s="42"/>
      <c r="GB352" s="42"/>
      <c r="GC352" s="42"/>
      <c r="GD352" s="42"/>
      <c r="GE352" s="42"/>
      <c r="GF352" s="42"/>
      <c r="GG352" s="42"/>
      <c r="GH352" s="42"/>
      <c r="GI352" s="42"/>
      <c r="GJ352" s="42"/>
      <c r="GK352" s="42"/>
      <c r="GL352" s="42"/>
      <c r="GM352" s="42"/>
      <c r="GN352" s="42"/>
      <c r="GO352" s="42"/>
      <c r="GP352" s="42"/>
      <c r="GQ352" s="42"/>
      <c r="GR352" s="42"/>
      <c r="GS352" s="42"/>
      <c r="GT352" s="42"/>
      <c r="GU352" s="42"/>
      <c r="GV352" s="42"/>
      <c r="GW352" s="42"/>
      <c r="GX352" s="42"/>
      <c r="GY352" s="42"/>
      <c r="GZ352" s="42"/>
      <c r="HA352" s="42"/>
      <c r="HB352" s="42"/>
      <c r="HC352" s="42"/>
      <c r="HD352" s="42"/>
      <c r="HE352" s="42"/>
      <c r="HF352" s="42"/>
      <c r="HG352" s="42"/>
      <c r="HH352" s="42"/>
      <c r="HI352" s="42"/>
      <c r="HJ352" s="42"/>
      <c r="HK352" s="42"/>
      <c r="HL352" s="42"/>
      <c r="HM352" s="42"/>
      <c r="HN352" s="42"/>
      <c r="HO352" s="42"/>
      <c r="HP352" s="42"/>
      <c r="HQ352" s="42"/>
      <c r="HR352" s="42"/>
      <c r="HS352" s="42"/>
      <c r="HT352" s="42"/>
      <c r="HU352" s="42"/>
      <c r="HV352" s="42"/>
      <c r="HW352" s="42"/>
      <c r="HX352" s="42"/>
      <c r="HY352" s="42"/>
      <c r="HZ352" s="42"/>
      <c r="IA352" s="42"/>
      <c r="IB352" s="42"/>
      <c r="IC352" s="42"/>
      <c r="ID352" s="42"/>
      <c r="IE352" s="42"/>
      <c r="IF352" s="42"/>
      <c r="IG352" s="42"/>
      <c r="IH352" s="42"/>
      <c r="II352" s="42"/>
      <c r="IJ352" s="42"/>
      <c r="IK352" s="42"/>
      <c r="IL352" s="42"/>
      <c r="IM352" s="42"/>
      <c r="IN352" s="42"/>
      <c r="IO352" s="42"/>
      <c r="IP352" s="42"/>
      <c r="IQ352" s="42"/>
      <c r="IR352" s="42"/>
      <c r="IS352" s="42"/>
      <c r="IT352" s="42"/>
    </row>
    <row r="353" spans="1:254" s="96" customFormat="1" ht="18">
      <c r="A353" s="94" t="s">
        <v>59</v>
      </c>
      <c r="B353" s="97">
        <v>1092.129651</v>
      </c>
      <c r="C353" s="97">
        <v>9881.97831</v>
      </c>
      <c r="D353" s="20">
        <f t="shared" si="124"/>
        <v>10974.107961</v>
      </c>
      <c r="E353" s="98">
        <v>0</v>
      </c>
      <c r="F353" s="99">
        <v>17447.425310490704</v>
      </c>
      <c r="G353" s="99">
        <f>+E353+F353</f>
        <v>17447.425310490704</v>
      </c>
      <c r="H353" s="100">
        <f>+D353+G353</f>
        <v>28421.533271490705</v>
      </c>
      <c r="I353" s="95"/>
      <c r="J353" s="2"/>
      <c r="K353" s="95"/>
      <c r="L353" s="95"/>
      <c r="M353" s="95"/>
      <c r="N353" s="95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95"/>
      <c r="AE353" s="95"/>
      <c r="AF353" s="95"/>
      <c r="AG353" s="95"/>
      <c r="AH353" s="95"/>
      <c r="AI353" s="95"/>
      <c r="AJ353" s="95"/>
      <c r="AK353" s="95"/>
      <c r="AL353" s="95"/>
      <c r="AM353" s="95"/>
      <c r="AN353" s="95"/>
      <c r="AO353" s="95"/>
      <c r="AP353" s="95"/>
      <c r="AQ353" s="95"/>
      <c r="AR353" s="95"/>
      <c r="AS353" s="95"/>
      <c r="AT353" s="95"/>
      <c r="AU353" s="95"/>
      <c r="AV353" s="95"/>
      <c r="AW353" s="95"/>
      <c r="AX353" s="95"/>
      <c r="AY353" s="95"/>
      <c r="AZ353" s="95"/>
      <c r="BA353" s="95"/>
      <c r="BB353" s="95"/>
      <c r="BC353" s="95"/>
      <c r="BD353" s="95"/>
      <c r="BE353" s="95"/>
      <c r="BF353" s="95"/>
      <c r="BG353" s="95"/>
      <c r="BH353" s="95"/>
      <c r="BI353" s="95"/>
      <c r="BJ353" s="95"/>
      <c r="BK353" s="95"/>
      <c r="BL353" s="95"/>
      <c r="BM353" s="95"/>
      <c r="BN353" s="95"/>
      <c r="BO353" s="95"/>
      <c r="BP353" s="95"/>
      <c r="BQ353" s="95"/>
      <c r="BR353" s="95"/>
      <c r="BS353" s="95"/>
      <c r="BT353" s="95"/>
      <c r="BU353" s="95"/>
      <c r="BV353" s="95"/>
      <c r="BW353" s="95"/>
      <c r="BX353" s="95"/>
      <c r="BY353" s="95"/>
      <c r="BZ353" s="95"/>
      <c r="CA353" s="95"/>
      <c r="CB353" s="95"/>
      <c r="CC353" s="95"/>
      <c r="CD353" s="95"/>
      <c r="CE353" s="95"/>
      <c r="CF353" s="95"/>
      <c r="CG353" s="95"/>
      <c r="CH353" s="95"/>
      <c r="CI353" s="95"/>
      <c r="CJ353" s="95"/>
      <c r="CK353" s="95"/>
      <c r="CL353" s="95"/>
      <c r="CM353" s="95"/>
      <c r="CN353" s="95"/>
      <c r="CO353" s="95"/>
      <c r="CP353" s="95"/>
      <c r="CQ353" s="95"/>
      <c r="CR353" s="95"/>
      <c r="CS353" s="95"/>
      <c r="CT353" s="95"/>
      <c r="CU353" s="95"/>
      <c r="CV353" s="95"/>
      <c r="CW353" s="95"/>
      <c r="CX353" s="95"/>
      <c r="CY353" s="95"/>
      <c r="CZ353" s="95"/>
      <c r="DA353" s="95"/>
      <c r="DB353" s="95"/>
      <c r="DC353" s="95"/>
      <c r="DD353" s="95"/>
      <c r="DE353" s="95"/>
      <c r="DF353" s="95"/>
      <c r="DG353" s="95"/>
      <c r="DH353" s="95"/>
      <c r="DI353" s="95"/>
      <c r="DJ353" s="95"/>
      <c r="DK353" s="95"/>
      <c r="DL353" s="95"/>
      <c r="DM353" s="95"/>
      <c r="DN353" s="95"/>
      <c r="DO353" s="95"/>
      <c r="DP353" s="95"/>
      <c r="DQ353" s="95"/>
      <c r="DR353" s="95"/>
      <c r="DS353" s="95"/>
      <c r="DT353" s="95"/>
      <c r="DU353" s="95"/>
      <c r="DV353" s="95"/>
      <c r="DW353" s="95"/>
      <c r="DX353" s="95"/>
      <c r="DY353" s="95"/>
      <c r="DZ353" s="95"/>
      <c r="EA353" s="95"/>
      <c r="EB353" s="95"/>
      <c r="EC353" s="95"/>
      <c r="ED353" s="95"/>
      <c r="EE353" s="95"/>
      <c r="EF353" s="95"/>
      <c r="EG353" s="95"/>
      <c r="EH353" s="95"/>
      <c r="EI353" s="95"/>
      <c r="EJ353" s="95"/>
      <c r="EK353" s="95"/>
      <c r="EL353" s="95"/>
      <c r="EM353" s="95"/>
      <c r="EN353" s="95"/>
      <c r="EO353" s="95"/>
      <c r="EP353" s="95"/>
      <c r="EQ353" s="95"/>
      <c r="ER353" s="95"/>
      <c r="ES353" s="95"/>
      <c r="ET353" s="95"/>
      <c r="EU353" s="95"/>
      <c r="EV353" s="95"/>
      <c r="EW353" s="95"/>
      <c r="EX353" s="95"/>
      <c r="EY353" s="95"/>
      <c r="EZ353" s="95"/>
      <c r="FA353" s="95"/>
      <c r="FB353" s="95"/>
      <c r="FC353" s="95"/>
      <c r="FD353" s="95"/>
      <c r="FE353" s="95"/>
      <c r="FF353" s="95"/>
      <c r="FG353" s="95"/>
      <c r="FH353" s="95"/>
      <c r="FI353" s="95"/>
      <c r="FJ353" s="95"/>
      <c r="FK353" s="95"/>
      <c r="FL353" s="95"/>
      <c r="FM353" s="95"/>
      <c r="FN353" s="95"/>
      <c r="FO353" s="95"/>
      <c r="FP353" s="95"/>
      <c r="FQ353" s="95"/>
      <c r="FR353" s="95"/>
      <c r="FS353" s="95"/>
      <c r="FT353" s="95"/>
      <c r="FU353" s="95"/>
      <c r="FV353" s="95"/>
      <c r="FW353" s="95"/>
      <c r="FX353" s="95"/>
      <c r="FY353" s="95"/>
      <c r="FZ353" s="95"/>
      <c r="GA353" s="95"/>
      <c r="GB353" s="95"/>
      <c r="GC353" s="95"/>
      <c r="GD353" s="95"/>
      <c r="GE353" s="95"/>
      <c r="GF353" s="95"/>
      <c r="GG353" s="95"/>
      <c r="GH353" s="95"/>
      <c r="GI353" s="95"/>
      <c r="GJ353" s="95"/>
      <c r="GK353" s="95"/>
      <c r="GL353" s="95"/>
      <c r="GM353" s="95"/>
      <c r="GN353" s="95"/>
      <c r="GO353" s="95"/>
      <c r="GP353" s="95"/>
      <c r="GQ353" s="95"/>
      <c r="GR353" s="95"/>
      <c r="GS353" s="95"/>
      <c r="GT353" s="95"/>
      <c r="GU353" s="95"/>
      <c r="GV353" s="95"/>
      <c r="GW353" s="95"/>
      <c r="GX353" s="95"/>
      <c r="GY353" s="95"/>
      <c r="GZ353" s="95"/>
      <c r="HA353" s="95"/>
      <c r="HB353" s="95"/>
      <c r="HC353" s="95"/>
      <c r="HD353" s="95"/>
      <c r="HE353" s="95"/>
      <c r="HF353" s="95"/>
      <c r="HG353" s="95"/>
      <c r="HH353" s="95"/>
      <c r="HI353" s="95"/>
      <c r="HJ353" s="95"/>
      <c r="HK353" s="95"/>
      <c r="HL353" s="95"/>
      <c r="HM353" s="95"/>
      <c r="HN353" s="95"/>
      <c r="HO353" s="95"/>
      <c r="HP353" s="95"/>
      <c r="HQ353" s="95"/>
      <c r="HR353" s="95"/>
      <c r="HS353" s="95"/>
      <c r="HT353" s="95"/>
      <c r="HU353" s="95"/>
      <c r="HV353" s="95"/>
      <c r="HW353" s="95"/>
      <c r="HX353" s="95"/>
      <c r="HY353" s="95"/>
      <c r="HZ353" s="95"/>
      <c r="IA353" s="95"/>
      <c r="IB353" s="95"/>
      <c r="IC353" s="95"/>
      <c r="ID353" s="95"/>
      <c r="IE353" s="95"/>
      <c r="IF353" s="95"/>
      <c r="IG353" s="95"/>
      <c r="IH353" s="95"/>
      <c r="II353" s="95"/>
      <c r="IJ353" s="95"/>
      <c r="IK353" s="95"/>
      <c r="IL353" s="95"/>
      <c r="IM353" s="95"/>
      <c r="IN353" s="95"/>
      <c r="IO353" s="95"/>
      <c r="IP353" s="95"/>
      <c r="IQ353" s="95"/>
      <c r="IR353" s="95"/>
      <c r="IS353" s="95"/>
      <c r="IT353" s="95"/>
    </row>
    <row r="354" spans="1:254" s="96" customFormat="1" ht="18">
      <c r="A354" s="92" t="s">
        <v>60</v>
      </c>
      <c r="B354" s="97">
        <v>748.362222</v>
      </c>
      <c r="C354" s="97">
        <v>9051.072777985359</v>
      </c>
      <c r="D354" s="20">
        <f t="shared" si="124"/>
        <v>9799.434999985358</v>
      </c>
      <c r="E354" s="98">
        <v>0</v>
      </c>
      <c r="F354" s="99">
        <v>20159.54878930658</v>
      </c>
      <c r="G354" s="99">
        <f>+E354+F354</f>
        <v>20159.54878930658</v>
      </c>
      <c r="H354" s="100">
        <f>+D354+G354</f>
        <v>29958.98378929194</v>
      </c>
      <c r="I354" s="95"/>
      <c r="J354" s="2"/>
      <c r="K354" s="95"/>
      <c r="L354" s="95"/>
      <c r="M354" s="95"/>
      <c r="N354" s="95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  <c r="BA354" s="95"/>
      <c r="BB354" s="95"/>
      <c r="BC354" s="95"/>
      <c r="BD354" s="95"/>
      <c r="BE354" s="95"/>
      <c r="BF354" s="95"/>
      <c r="BG354" s="95"/>
      <c r="BH354" s="95"/>
      <c r="BI354" s="95"/>
      <c r="BJ354" s="95"/>
      <c r="BK354" s="95"/>
      <c r="BL354" s="95"/>
      <c r="BM354" s="95"/>
      <c r="BN354" s="95"/>
      <c r="BO354" s="95"/>
      <c r="BP354" s="95"/>
      <c r="BQ354" s="95"/>
      <c r="BR354" s="95"/>
      <c r="BS354" s="95"/>
      <c r="BT354" s="95"/>
      <c r="BU354" s="95"/>
      <c r="BV354" s="95"/>
      <c r="BW354" s="95"/>
      <c r="BX354" s="95"/>
      <c r="BY354" s="95"/>
      <c r="BZ354" s="95"/>
      <c r="CA354" s="95"/>
      <c r="CB354" s="95"/>
      <c r="CC354" s="95"/>
      <c r="CD354" s="95"/>
      <c r="CE354" s="95"/>
      <c r="CF354" s="95"/>
      <c r="CG354" s="95"/>
      <c r="CH354" s="95"/>
      <c r="CI354" s="95"/>
      <c r="CJ354" s="95"/>
      <c r="CK354" s="95"/>
      <c r="CL354" s="95"/>
      <c r="CM354" s="95"/>
      <c r="CN354" s="95"/>
      <c r="CO354" s="95"/>
      <c r="CP354" s="95"/>
      <c r="CQ354" s="95"/>
      <c r="CR354" s="95"/>
      <c r="CS354" s="95"/>
      <c r="CT354" s="95"/>
      <c r="CU354" s="95"/>
      <c r="CV354" s="95"/>
      <c r="CW354" s="95"/>
      <c r="CX354" s="95"/>
      <c r="CY354" s="95"/>
      <c r="CZ354" s="95"/>
      <c r="DA354" s="95"/>
      <c r="DB354" s="95"/>
      <c r="DC354" s="95"/>
      <c r="DD354" s="95"/>
      <c r="DE354" s="95"/>
      <c r="DF354" s="95"/>
      <c r="DG354" s="95"/>
      <c r="DH354" s="95"/>
      <c r="DI354" s="95"/>
      <c r="DJ354" s="95"/>
      <c r="DK354" s="95"/>
      <c r="DL354" s="95"/>
      <c r="DM354" s="95"/>
      <c r="DN354" s="95"/>
      <c r="DO354" s="95"/>
      <c r="DP354" s="95"/>
      <c r="DQ354" s="95"/>
      <c r="DR354" s="95"/>
      <c r="DS354" s="95"/>
      <c r="DT354" s="95"/>
      <c r="DU354" s="95"/>
      <c r="DV354" s="95"/>
      <c r="DW354" s="95"/>
      <c r="DX354" s="95"/>
      <c r="DY354" s="95"/>
      <c r="DZ354" s="95"/>
      <c r="EA354" s="95"/>
      <c r="EB354" s="95"/>
      <c r="EC354" s="95"/>
      <c r="ED354" s="95"/>
      <c r="EE354" s="95"/>
      <c r="EF354" s="95"/>
      <c r="EG354" s="95"/>
      <c r="EH354" s="95"/>
      <c r="EI354" s="95"/>
      <c r="EJ354" s="95"/>
      <c r="EK354" s="95"/>
      <c r="EL354" s="95"/>
      <c r="EM354" s="95"/>
      <c r="EN354" s="95"/>
      <c r="EO354" s="95"/>
      <c r="EP354" s="95"/>
      <c r="EQ354" s="95"/>
      <c r="ER354" s="95"/>
      <c r="ES354" s="95"/>
      <c r="ET354" s="95"/>
      <c r="EU354" s="95"/>
      <c r="EV354" s="95"/>
      <c r="EW354" s="95"/>
      <c r="EX354" s="95"/>
      <c r="EY354" s="95"/>
      <c r="EZ354" s="95"/>
      <c r="FA354" s="95"/>
      <c r="FB354" s="95"/>
      <c r="FC354" s="95"/>
      <c r="FD354" s="95"/>
      <c r="FE354" s="95"/>
      <c r="FF354" s="95"/>
      <c r="FG354" s="95"/>
      <c r="FH354" s="95"/>
      <c r="FI354" s="95"/>
      <c r="FJ354" s="95"/>
      <c r="FK354" s="95"/>
      <c r="FL354" s="95"/>
      <c r="FM354" s="95"/>
      <c r="FN354" s="95"/>
      <c r="FO354" s="95"/>
      <c r="FP354" s="95"/>
      <c r="FQ354" s="95"/>
      <c r="FR354" s="95"/>
      <c r="FS354" s="95"/>
      <c r="FT354" s="95"/>
      <c r="FU354" s="95"/>
      <c r="FV354" s="95"/>
      <c r="FW354" s="95"/>
      <c r="FX354" s="95"/>
      <c r="FY354" s="95"/>
      <c r="FZ354" s="95"/>
      <c r="GA354" s="95"/>
      <c r="GB354" s="95"/>
      <c r="GC354" s="95"/>
      <c r="GD354" s="95"/>
      <c r="GE354" s="95"/>
      <c r="GF354" s="95"/>
      <c r="GG354" s="95"/>
      <c r="GH354" s="95"/>
      <c r="GI354" s="95"/>
      <c r="GJ354" s="95"/>
      <c r="GK354" s="95"/>
      <c r="GL354" s="95"/>
      <c r="GM354" s="95"/>
      <c r="GN354" s="95"/>
      <c r="GO354" s="95"/>
      <c r="GP354" s="95"/>
      <c r="GQ354" s="95"/>
      <c r="GR354" s="95"/>
      <c r="GS354" s="95"/>
      <c r="GT354" s="95"/>
      <c r="GU354" s="95"/>
      <c r="GV354" s="95"/>
      <c r="GW354" s="95"/>
      <c r="GX354" s="95"/>
      <c r="GY354" s="95"/>
      <c r="GZ354" s="95"/>
      <c r="HA354" s="95"/>
      <c r="HB354" s="95"/>
      <c r="HC354" s="95"/>
      <c r="HD354" s="95"/>
      <c r="HE354" s="95"/>
      <c r="HF354" s="95"/>
      <c r="HG354" s="95"/>
      <c r="HH354" s="95"/>
      <c r="HI354" s="95"/>
      <c r="HJ354" s="95"/>
      <c r="HK354" s="95"/>
      <c r="HL354" s="95"/>
      <c r="HM354" s="95"/>
      <c r="HN354" s="95"/>
      <c r="HO354" s="95"/>
      <c r="HP354" s="95"/>
      <c r="HQ354" s="95"/>
      <c r="HR354" s="95"/>
      <c r="HS354" s="95"/>
      <c r="HT354" s="95"/>
      <c r="HU354" s="95"/>
      <c r="HV354" s="95"/>
      <c r="HW354" s="95"/>
      <c r="HX354" s="95"/>
      <c r="HY354" s="95"/>
      <c r="HZ354" s="95"/>
      <c r="IA354" s="95"/>
      <c r="IB354" s="95"/>
      <c r="IC354" s="95"/>
      <c r="ID354" s="95"/>
      <c r="IE354" s="95"/>
      <c r="IF354" s="95"/>
      <c r="IG354" s="95"/>
      <c r="IH354" s="95"/>
      <c r="II354" s="95"/>
      <c r="IJ354" s="95"/>
      <c r="IK354" s="95"/>
      <c r="IL354" s="95"/>
      <c r="IM354" s="95"/>
      <c r="IN354" s="95"/>
      <c r="IO354" s="95"/>
      <c r="IP354" s="95"/>
      <c r="IQ354" s="95"/>
      <c r="IR354" s="95"/>
      <c r="IS354" s="95"/>
      <c r="IT354" s="95"/>
    </row>
    <row r="355" spans="1:254" s="96" customFormat="1" ht="18">
      <c r="A355" s="92"/>
      <c r="B355" s="97"/>
      <c r="C355" s="97"/>
      <c r="D355" s="20"/>
      <c r="E355" s="98"/>
      <c r="F355" s="99"/>
      <c r="G355" s="99"/>
      <c r="H355" s="102"/>
      <c r="I355" s="95"/>
      <c r="J355" s="93"/>
      <c r="K355" s="95"/>
      <c r="L355" s="95"/>
      <c r="M355" s="95"/>
      <c r="N355" s="95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  <c r="BA355" s="95"/>
      <c r="BB355" s="95"/>
      <c r="BC355" s="95"/>
      <c r="BD355" s="95"/>
      <c r="BE355" s="95"/>
      <c r="BF355" s="95"/>
      <c r="BG355" s="95"/>
      <c r="BH355" s="95"/>
      <c r="BI355" s="95"/>
      <c r="BJ355" s="95"/>
      <c r="BK355" s="95"/>
      <c r="BL355" s="95"/>
      <c r="BM355" s="95"/>
      <c r="BN355" s="95"/>
      <c r="BO355" s="95"/>
      <c r="BP355" s="95"/>
      <c r="BQ355" s="95"/>
      <c r="BR355" s="95"/>
      <c r="BS355" s="95"/>
      <c r="BT355" s="95"/>
      <c r="BU355" s="95"/>
      <c r="BV355" s="95"/>
      <c r="BW355" s="95"/>
      <c r="BX355" s="95"/>
      <c r="BY355" s="95"/>
      <c r="BZ355" s="95"/>
      <c r="CA355" s="95"/>
      <c r="CB355" s="95"/>
      <c r="CC355" s="95"/>
      <c r="CD355" s="95"/>
      <c r="CE355" s="95"/>
      <c r="CF355" s="95"/>
      <c r="CG355" s="95"/>
      <c r="CH355" s="95"/>
      <c r="CI355" s="95"/>
      <c r="CJ355" s="95"/>
      <c r="CK355" s="95"/>
      <c r="CL355" s="95"/>
      <c r="CM355" s="95"/>
      <c r="CN355" s="95"/>
      <c r="CO355" s="95"/>
      <c r="CP355" s="95"/>
      <c r="CQ355" s="95"/>
      <c r="CR355" s="95"/>
      <c r="CS355" s="95"/>
      <c r="CT355" s="95"/>
      <c r="CU355" s="95"/>
      <c r="CV355" s="95"/>
      <c r="CW355" s="95"/>
      <c r="CX355" s="95"/>
      <c r="CY355" s="95"/>
      <c r="CZ355" s="95"/>
      <c r="DA355" s="95"/>
      <c r="DB355" s="95"/>
      <c r="DC355" s="95"/>
      <c r="DD355" s="95"/>
      <c r="DE355" s="95"/>
      <c r="DF355" s="95"/>
      <c r="DG355" s="95"/>
      <c r="DH355" s="95"/>
      <c r="DI355" s="95"/>
      <c r="DJ355" s="95"/>
      <c r="DK355" s="95"/>
      <c r="DL355" s="95"/>
      <c r="DM355" s="95"/>
      <c r="DN355" s="95"/>
      <c r="DO355" s="95"/>
      <c r="DP355" s="95"/>
      <c r="DQ355" s="95"/>
      <c r="DR355" s="95"/>
      <c r="DS355" s="95"/>
      <c r="DT355" s="95"/>
      <c r="DU355" s="95"/>
      <c r="DV355" s="95"/>
      <c r="DW355" s="95"/>
      <c r="DX355" s="95"/>
      <c r="DY355" s="95"/>
      <c r="DZ355" s="95"/>
      <c r="EA355" s="95"/>
      <c r="EB355" s="95"/>
      <c r="EC355" s="95"/>
      <c r="ED355" s="95"/>
      <c r="EE355" s="95"/>
      <c r="EF355" s="95"/>
      <c r="EG355" s="95"/>
      <c r="EH355" s="95"/>
      <c r="EI355" s="95"/>
      <c r="EJ355" s="95"/>
      <c r="EK355" s="95"/>
      <c r="EL355" s="95"/>
      <c r="EM355" s="95"/>
      <c r="EN355" s="95"/>
      <c r="EO355" s="95"/>
      <c r="EP355" s="95"/>
      <c r="EQ355" s="95"/>
      <c r="ER355" s="95"/>
      <c r="ES355" s="95"/>
      <c r="ET355" s="95"/>
      <c r="EU355" s="95"/>
      <c r="EV355" s="95"/>
      <c r="EW355" s="95"/>
      <c r="EX355" s="95"/>
      <c r="EY355" s="95"/>
      <c r="EZ355" s="95"/>
      <c r="FA355" s="95"/>
      <c r="FB355" s="95"/>
      <c r="FC355" s="95"/>
      <c r="FD355" s="95"/>
      <c r="FE355" s="95"/>
      <c r="FF355" s="95"/>
      <c r="FG355" s="95"/>
      <c r="FH355" s="95"/>
      <c r="FI355" s="95"/>
      <c r="FJ355" s="95"/>
      <c r="FK355" s="95"/>
      <c r="FL355" s="95"/>
      <c r="FM355" s="95"/>
      <c r="FN355" s="95"/>
      <c r="FO355" s="95"/>
      <c r="FP355" s="95"/>
      <c r="FQ355" s="95"/>
      <c r="FR355" s="95"/>
      <c r="FS355" s="95"/>
      <c r="FT355" s="95"/>
      <c r="FU355" s="95"/>
      <c r="FV355" s="95"/>
      <c r="FW355" s="95"/>
      <c r="FX355" s="95"/>
      <c r="FY355" s="95"/>
      <c r="FZ355" s="95"/>
      <c r="GA355" s="95"/>
      <c r="GB355" s="95"/>
      <c r="GC355" s="95"/>
      <c r="GD355" s="95"/>
      <c r="GE355" s="95"/>
      <c r="GF355" s="95"/>
      <c r="GG355" s="95"/>
      <c r="GH355" s="95"/>
      <c r="GI355" s="95"/>
      <c r="GJ355" s="95"/>
      <c r="GK355" s="95"/>
      <c r="GL355" s="95"/>
      <c r="GM355" s="95"/>
      <c r="GN355" s="95"/>
      <c r="GO355" s="95"/>
      <c r="GP355" s="95"/>
      <c r="GQ355" s="95"/>
      <c r="GR355" s="95"/>
      <c r="GS355" s="95"/>
      <c r="GT355" s="95"/>
      <c r="GU355" s="95"/>
      <c r="GV355" s="95"/>
      <c r="GW355" s="95"/>
      <c r="GX355" s="95"/>
      <c r="GY355" s="95"/>
      <c r="GZ355" s="95"/>
      <c r="HA355" s="95"/>
      <c r="HB355" s="95"/>
      <c r="HC355" s="95"/>
      <c r="HD355" s="95"/>
      <c r="HE355" s="95"/>
      <c r="HF355" s="95"/>
      <c r="HG355" s="95"/>
      <c r="HH355" s="95"/>
      <c r="HI355" s="95"/>
      <c r="HJ355" s="95"/>
      <c r="HK355" s="95"/>
      <c r="HL355" s="95"/>
      <c r="HM355" s="95"/>
      <c r="HN355" s="95"/>
      <c r="HO355" s="95"/>
      <c r="HP355" s="95"/>
      <c r="HQ355" s="95"/>
      <c r="HR355" s="95"/>
      <c r="HS355" s="95"/>
      <c r="HT355" s="95"/>
      <c r="HU355" s="95"/>
      <c r="HV355" s="95"/>
      <c r="HW355" s="95"/>
      <c r="HX355" s="95"/>
      <c r="HY355" s="95"/>
      <c r="HZ355" s="95"/>
      <c r="IA355" s="95"/>
      <c r="IB355" s="95"/>
      <c r="IC355" s="95"/>
      <c r="ID355" s="95"/>
      <c r="IE355" s="95"/>
      <c r="IF355" s="95"/>
      <c r="IG355" s="95"/>
      <c r="IH355" s="95"/>
      <c r="II355" s="95"/>
      <c r="IJ355" s="95"/>
      <c r="IK355" s="95"/>
      <c r="IL355" s="95"/>
      <c r="IM355" s="95"/>
      <c r="IN355" s="95"/>
      <c r="IO355" s="95"/>
      <c r="IP355" s="95"/>
      <c r="IQ355" s="95"/>
      <c r="IR355" s="95"/>
      <c r="IS355" s="95"/>
      <c r="IT355" s="95"/>
    </row>
    <row r="356" spans="1:254" s="96" customFormat="1" ht="18">
      <c r="A356" s="92" t="s">
        <v>160</v>
      </c>
      <c r="B356" s="97">
        <v>963.282412</v>
      </c>
      <c r="C356" s="97">
        <v>6615.974309</v>
      </c>
      <c r="D356" s="20">
        <f aca="true" t="shared" si="127" ref="D356:D364">+B356+C356</f>
        <v>7579.256721</v>
      </c>
      <c r="E356" s="98">
        <v>0</v>
      </c>
      <c r="F356" s="103">
        <v>21712.91629720854</v>
      </c>
      <c r="G356" s="99">
        <f aca="true" t="shared" si="128" ref="G356:G361">+E356+F356</f>
        <v>21712.91629720854</v>
      </c>
      <c r="H356" s="100">
        <f aca="true" t="shared" si="129" ref="H356:H361">+D356+G356</f>
        <v>29292.173018208538</v>
      </c>
      <c r="I356" s="95"/>
      <c r="J356" s="2"/>
      <c r="K356" s="95"/>
      <c r="L356" s="95"/>
      <c r="M356" s="95"/>
      <c r="N356" s="95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95"/>
      <c r="AE356" s="95"/>
      <c r="AF356" s="95"/>
      <c r="AG356" s="95"/>
      <c r="AH356" s="95"/>
      <c r="AI356" s="95"/>
      <c r="AJ356" s="95"/>
      <c r="AK356" s="95"/>
      <c r="AL356" s="95"/>
      <c r="AM356" s="95"/>
      <c r="AN356" s="95"/>
      <c r="AO356" s="95"/>
      <c r="AP356" s="95"/>
      <c r="AQ356" s="95"/>
      <c r="AR356" s="95"/>
      <c r="AS356" s="95"/>
      <c r="AT356" s="95"/>
      <c r="AU356" s="95"/>
      <c r="AV356" s="95"/>
      <c r="AW356" s="95"/>
      <c r="AX356" s="95"/>
      <c r="AY356" s="95"/>
      <c r="AZ356" s="95"/>
      <c r="BA356" s="95"/>
      <c r="BB356" s="95"/>
      <c r="BC356" s="95"/>
      <c r="BD356" s="95"/>
      <c r="BE356" s="95"/>
      <c r="BF356" s="95"/>
      <c r="BG356" s="95"/>
      <c r="BH356" s="95"/>
      <c r="BI356" s="95"/>
      <c r="BJ356" s="95"/>
      <c r="BK356" s="95"/>
      <c r="BL356" s="95"/>
      <c r="BM356" s="95"/>
      <c r="BN356" s="95"/>
      <c r="BO356" s="95"/>
      <c r="BP356" s="95"/>
      <c r="BQ356" s="95"/>
      <c r="BR356" s="95"/>
      <c r="BS356" s="95"/>
      <c r="BT356" s="95"/>
      <c r="BU356" s="95"/>
      <c r="BV356" s="95"/>
      <c r="BW356" s="95"/>
      <c r="BX356" s="95"/>
      <c r="BY356" s="95"/>
      <c r="BZ356" s="95"/>
      <c r="CA356" s="95"/>
      <c r="CB356" s="95"/>
      <c r="CC356" s="95"/>
      <c r="CD356" s="95"/>
      <c r="CE356" s="95"/>
      <c r="CF356" s="95"/>
      <c r="CG356" s="95"/>
      <c r="CH356" s="95"/>
      <c r="CI356" s="95"/>
      <c r="CJ356" s="95"/>
      <c r="CK356" s="95"/>
      <c r="CL356" s="95"/>
      <c r="CM356" s="95"/>
      <c r="CN356" s="95"/>
      <c r="CO356" s="95"/>
      <c r="CP356" s="95"/>
      <c r="CQ356" s="95"/>
      <c r="CR356" s="95"/>
      <c r="CS356" s="95"/>
      <c r="CT356" s="95"/>
      <c r="CU356" s="95"/>
      <c r="CV356" s="95"/>
      <c r="CW356" s="95"/>
      <c r="CX356" s="95"/>
      <c r="CY356" s="95"/>
      <c r="CZ356" s="95"/>
      <c r="DA356" s="95"/>
      <c r="DB356" s="95"/>
      <c r="DC356" s="95"/>
      <c r="DD356" s="95"/>
      <c r="DE356" s="95"/>
      <c r="DF356" s="95"/>
      <c r="DG356" s="95"/>
      <c r="DH356" s="95"/>
      <c r="DI356" s="95"/>
      <c r="DJ356" s="95"/>
      <c r="DK356" s="95"/>
      <c r="DL356" s="95"/>
      <c r="DM356" s="95"/>
      <c r="DN356" s="95"/>
      <c r="DO356" s="95"/>
      <c r="DP356" s="95"/>
      <c r="DQ356" s="95"/>
      <c r="DR356" s="95"/>
      <c r="DS356" s="95"/>
      <c r="DT356" s="95"/>
      <c r="DU356" s="95"/>
      <c r="DV356" s="95"/>
      <c r="DW356" s="95"/>
      <c r="DX356" s="95"/>
      <c r="DY356" s="95"/>
      <c r="DZ356" s="95"/>
      <c r="EA356" s="95"/>
      <c r="EB356" s="95"/>
      <c r="EC356" s="95"/>
      <c r="ED356" s="95"/>
      <c r="EE356" s="95"/>
      <c r="EF356" s="95"/>
      <c r="EG356" s="95"/>
      <c r="EH356" s="95"/>
      <c r="EI356" s="95"/>
      <c r="EJ356" s="95"/>
      <c r="EK356" s="95"/>
      <c r="EL356" s="95"/>
      <c r="EM356" s="95"/>
      <c r="EN356" s="95"/>
      <c r="EO356" s="95"/>
      <c r="EP356" s="95"/>
      <c r="EQ356" s="95"/>
      <c r="ER356" s="95"/>
      <c r="ES356" s="95"/>
      <c r="ET356" s="95"/>
      <c r="EU356" s="95"/>
      <c r="EV356" s="95"/>
      <c r="EW356" s="95"/>
      <c r="EX356" s="95"/>
      <c r="EY356" s="95"/>
      <c r="EZ356" s="95"/>
      <c r="FA356" s="95"/>
      <c r="FB356" s="95"/>
      <c r="FC356" s="95"/>
      <c r="FD356" s="95"/>
      <c r="FE356" s="95"/>
      <c r="FF356" s="95"/>
      <c r="FG356" s="95"/>
      <c r="FH356" s="95"/>
      <c r="FI356" s="95"/>
      <c r="FJ356" s="95"/>
      <c r="FK356" s="95"/>
      <c r="FL356" s="95"/>
      <c r="FM356" s="95"/>
      <c r="FN356" s="95"/>
      <c r="FO356" s="95"/>
      <c r="FP356" s="95"/>
      <c r="FQ356" s="95"/>
      <c r="FR356" s="95"/>
      <c r="FS356" s="95"/>
      <c r="FT356" s="95"/>
      <c r="FU356" s="95"/>
      <c r="FV356" s="95"/>
      <c r="FW356" s="95"/>
      <c r="FX356" s="95"/>
      <c r="FY356" s="95"/>
      <c r="FZ356" s="95"/>
      <c r="GA356" s="95"/>
      <c r="GB356" s="95"/>
      <c r="GC356" s="95"/>
      <c r="GD356" s="95"/>
      <c r="GE356" s="95"/>
      <c r="GF356" s="95"/>
      <c r="GG356" s="95"/>
      <c r="GH356" s="95"/>
      <c r="GI356" s="95"/>
      <c r="GJ356" s="95"/>
      <c r="GK356" s="95"/>
      <c r="GL356" s="95"/>
      <c r="GM356" s="95"/>
      <c r="GN356" s="95"/>
      <c r="GO356" s="95"/>
      <c r="GP356" s="95"/>
      <c r="GQ356" s="95"/>
      <c r="GR356" s="95"/>
      <c r="GS356" s="95"/>
      <c r="GT356" s="95"/>
      <c r="GU356" s="95"/>
      <c r="GV356" s="95"/>
      <c r="GW356" s="95"/>
      <c r="GX356" s="95"/>
      <c r="GY356" s="95"/>
      <c r="GZ356" s="95"/>
      <c r="HA356" s="95"/>
      <c r="HB356" s="95"/>
      <c r="HC356" s="95"/>
      <c r="HD356" s="95"/>
      <c r="HE356" s="95"/>
      <c r="HF356" s="95"/>
      <c r="HG356" s="95"/>
      <c r="HH356" s="95"/>
      <c r="HI356" s="95"/>
      <c r="HJ356" s="95"/>
      <c r="HK356" s="95"/>
      <c r="HL356" s="95"/>
      <c r="HM356" s="95"/>
      <c r="HN356" s="95"/>
      <c r="HO356" s="95"/>
      <c r="HP356" s="95"/>
      <c r="HQ356" s="95"/>
      <c r="HR356" s="95"/>
      <c r="HS356" s="95"/>
      <c r="HT356" s="95"/>
      <c r="HU356" s="95"/>
      <c r="HV356" s="95"/>
      <c r="HW356" s="95"/>
      <c r="HX356" s="95"/>
      <c r="HY356" s="95"/>
      <c r="HZ356" s="95"/>
      <c r="IA356" s="95"/>
      <c r="IB356" s="95"/>
      <c r="IC356" s="95"/>
      <c r="ID356" s="95"/>
      <c r="IE356" s="95"/>
      <c r="IF356" s="95"/>
      <c r="IG356" s="95"/>
      <c r="IH356" s="95"/>
      <c r="II356" s="95"/>
      <c r="IJ356" s="95"/>
      <c r="IK356" s="95"/>
      <c r="IL356" s="95"/>
      <c r="IM356" s="95"/>
      <c r="IN356" s="95"/>
      <c r="IO356" s="95"/>
      <c r="IP356" s="95"/>
      <c r="IQ356" s="95"/>
      <c r="IR356" s="95"/>
      <c r="IS356" s="95"/>
      <c r="IT356" s="95"/>
    </row>
    <row r="357" spans="1:254" s="96" customFormat="1" ht="18">
      <c r="A357" s="46" t="s">
        <v>134</v>
      </c>
      <c r="B357" s="97">
        <v>1400.132735</v>
      </c>
      <c r="C357" s="97">
        <v>6786.29612539129</v>
      </c>
      <c r="D357" s="20">
        <f t="shared" si="127"/>
        <v>8186.42886039129</v>
      </c>
      <c r="E357" s="98">
        <v>0</v>
      </c>
      <c r="F357" s="103">
        <v>25523.37820259685</v>
      </c>
      <c r="G357" s="99">
        <f t="shared" si="128"/>
        <v>25523.37820259685</v>
      </c>
      <c r="H357" s="100">
        <f t="shared" si="129"/>
        <v>33709.80706298814</v>
      </c>
      <c r="I357" s="95"/>
      <c r="J357" s="2"/>
      <c r="K357" s="95"/>
      <c r="L357" s="95"/>
      <c r="M357" s="95"/>
      <c r="N357" s="95"/>
      <c r="O357" s="95"/>
      <c r="P357" s="95"/>
      <c r="Q357" s="95"/>
      <c r="R357" s="95"/>
      <c r="S357" s="95"/>
      <c r="T357" s="95"/>
      <c r="U357" s="95"/>
      <c r="V357" s="95"/>
      <c r="W357" s="95"/>
      <c r="X357" s="95"/>
      <c r="Y357" s="95"/>
      <c r="Z357" s="95"/>
      <c r="AA357" s="95"/>
      <c r="AB357" s="95"/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  <c r="BA357" s="95"/>
      <c r="BB357" s="95"/>
      <c r="BC357" s="95"/>
      <c r="BD357" s="95"/>
      <c r="BE357" s="95"/>
      <c r="BF357" s="95"/>
      <c r="BG357" s="95"/>
      <c r="BH357" s="95"/>
      <c r="BI357" s="95"/>
      <c r="BJ357" s="95"/>
      <c r="BK357" s="95"/>
      <c r="BL357" s="95"/>
      <c r="BM357" s="95"/>
      <c r="BN357" s="95"/>
      <c r="BO357" s="95"/>
      <c r="BP357" s="95"/>
      <c r="BQ357" s="95"/>
      <c r="BR357" s="95"/>
      <c r="BS357" s="95"/>
      <c r="BT357" s="95"/>
      <c r="BU357" s="95"/>
      <c r="BV357" s="95"/>
      <c r="BW357" s="95"/>
      <c r="BX357" s="95"/>
      <c r="BY357" s="95"/>
      <c r="BZ357" s="95"/>
      <c r="CA357" s="95"/>
      <c r="CB357" s="95"/>
      <c r="CC357" s="95"/>
      <c r="CD357" s="95"/>
      <c r="CE357" s="95"/>
      <c r="CF357" s="95"/>
      <c r="CG357" s="95"/>
      <c r="CH357" s="95"/>
      <c r="CI357" s="95"/>
      <c r="CJ357" s="95"/>
      <c r="CK357" s="95"/>
      <c r="CL357" s="95"/>
      <c r="CM357" s="95"/>
      <c r="CN357" s="95"/>
      <c r="CO357" s="95"/>
      <c r="CP357" s="95"/>
      <c r="CQ357" s="95"/>
      <c r="CR357" s="95"/>
      <c r="CS357" s="95"/>
      <c r="CT357" s="95"/>
      <c r="CU357" s="95"/>
      <c r="CV357" s="95"/>
      <c r="CW357" s="95"/>
      <c r="CX357" s="95"/>
      <c r="CY357" s="95"/>
      <c r="CZ357" s="95"/>
      <c r="DA357" s="95"/>
      <c r="DB357" s="95"/>
      <c r="DC357" s="95"/>
      <c r="DD357" s="95"/>
      <c r="DE357" s="95"/>
      <c r="DF357" s="95"/>
      <c r="DG357" s="95"/>
      <c r="DH357" s="95"/>
      <c r="DI357" s="95"/>
      <c r="DJ357" s="95"/>
      <c r="DK357" s="95"/>
      <c r="DL357" s="95"/>
      <c r="DM357" s="95"/>
      <c r="DN357" s="95"/>
      <c r="DO357" s="95"/>
      <c r="DP357" s="95"/>
      <c r="DQ357" s="95"/>
      <c r="DR357" s="95"/>
      <c r="DS357" s="95"/>
      <c r="DT357" s="95"/>
      <c r="DU357" s="95"/>
      <c r="DV357" s="95"/>
      <c r="DW357" s="95"/>
      <c r="DX357" s="95"/>
      <c r="DY357" s="95"/>
      <c r="DZ357" s="95"/>
      <c r="EA357" s="95"/>
      <c r="EB357" s="95"/>
      <c r="EC357" s="95"/>
      <c r="ED357" s="95"/>
      <c r="EE357" s="95"/>
      <c r="EF357" s="95"/>
      <c r="EG357" s="95"/>
      <c r="EH357" s="95"/>
      <c r="EI357" s="95"/>
      <c r="EJ357" s="95"/>
      <c r="EK357" s="95"/>
      <c r="EL357" s="95"/>
      <c r="EM357" s="95"/>
      <c r="EN357" s="95"/>
      <c r="EO357" s="95"/>
      <c r="EP357" s="95"/>
      <c r="EQ357" s="95"/>
      <c r="ER357" s="95"/>
      <c r="ES357" s="95"/>
      <c r="ET357" s="95"/>
      <c r="EU357" s="95"/>
      <c r="EV357" s="95"/>
      <c r="EW357" s="95"/>
      <c r="EX357" s="95"/>
      <c r="EY357" s="95"/>
      <c r="EZ357" s="95"/>
      <c r="FA357" s="95"/>
      <c r="FB357" s="95"/>
      <c r="FC357" s="95"/>
      <c r="FD357" s="95"/>
      <c r="FE357" s="95"/>
      <c r="FF357" s="95"/>
      <c r="FG357" s="95"/>
      <c r="FH357" s="95"/>
      <c r="FI357" s="95"/>
      <c r="FJ357" s="95"/>
      <c r="FK357" s="95"/>
      <c r="FL357" s="95"/>
      <c r="FM357" s="95"/>
      <c r="FN357" s="95"/>
      <c r="FO357" s="95"/>
      <c r="FP357" s="95"/>
      <c r="FQ357" s="95"/>
      <c r="FR357" s="95"/>
      <c r="FS357" s="95"/>
      <c r="FT357" s="95"/>
      <c r="FU357" s="95"/>
      <c r="FV357" s="95"/>
      <c r="FW357" s="95"/>
      <c r="FX357" s="95"/>
      <c r="FY357" s="95"/>
      <c r="FZ357" s="95"/>
      <c r="GA357" s="95"/>
      <c r="GB357" s="95"/>
      <c r="GC357" s="95"/>
      <c r="GD357" s="95"/>
      <c r="GE357" s="95"/>
      <c r="GF357" s="95"/>
      <c r="GG357" s="95"/>
      <c r="GH357" s="95"/>
      <c r="GI357" s="95"/>
      <c r="GJ357" s="95"/>
      <c r="GK357" s="95"/>
      <c r="GL357" s="95"/>
      <c r="GM357" s="95"/>
      <c r="GN357" s="95"/>
      <c r="GO357" s="95"/>
      <c r="GP357" s="95"/>
      <c r="GQ357" s="95"/>
      <c r="GR357" s="95"/>
      <c r="GS357" s="95"/>
      <c r="GT357" s="95"/>
      <c r="GU357" s="95"/>
      <c r="GV357" s="95"/>
      <c r="GW357" s="95"/>
      <c r="GX357" s="95"/>
      <c r="GY357" s="95"/>
      <c r="GZ357" s="95"/>
      <c r="HA357" s="95"/>
      <c r="HB357" s="95"/>
      <c r="HC357" s="95"/>
      <c r="HD357" s="95"/>
      <c r="HE357" s="95"/>
      <c r="HF357" s="95"/>
      <c r="HG357" s="95"/>
      <c r="HH357" s="95"/>
      <c r="HI357" s="95"/>
      <c r="HJ357" s="95"/>
      <c r="HK357" s="95"/>
      <c r="HL357" s="95"/>
      <c r="HM357" s="95"/>
      <c r="HN357" s="95"/>
      <c r="HO357" s="95"/>
      <c r="HP357" s="95"/>
      <c r="HQ357" s="95"/>
      <c r="HR357" s="95"/>
      <c r="HS357" s="95"/>
      <c r="HT357" s="95"/>
      <c r="HU357" s="95"/>
      <c r="HV357" s="95"/>
      <c r="HW357" s="95"/>
      <c r="HX357" s="95"/>
      <c r="HY357" s="95"/>
      <c r="HZ357" s="95"/>
      <c r="IA357" s="95"/>
      <c r="IB357" s="95"/>
      <c r="IC357" s="95"/>
      <c r="ID357" s="95"/>
      <c r="IE357" s="95"/>
      <c r="IF357" s="95"/>
      <c r="IG357" s="95"/>
      <c r="IH357" s="95"/>
      <c r="II357" s="95"/>
      <c r="IJ357" s="95"/>
      <c r="IK357" s="95"/>
      <c r="IL357" s="95"/>
      <c r="IM357" s="95"/>
      <c r="IN357" s="95"/>
      <c r="IO357" s="95"/>
      <c r="IP357" s="95"/>
      <c r="IQ357" s="95"/>
      <c r="IR357" s="95"/>
      <c r="IS357" s="95"/>
      <c r="IT357" s="95"/>
    </row>
    <row r="358" spans="1:254" s="96" customFormat="1" ht="18">
      <c r="A358" s="46" t="s">
        <v>23</v>
      </c>
      <c r="B358" s="97">
        <v>1864.6659847558</v>
      </c>
      <c r="C358" s="97">
        <v>16186.2749606636</v>
      </c>
      <c r="D358" s="20">
        <f t="shared" si="127"/>
        <v>18050.9409454194</v>
      </c>
      <c r="E358" s="98">
        <v>0</v>
      </c>
      <c r="F358" s="103">
        <v>30916.342375374064</v>
      </c>
      <c r="G358" s="99">
        <f t="shared" si="128"/>
        <v>30916.342375374064</v>
      </c>
      <c r="H358" s="100">
        <f t="shared" si="129"/>
        <v>48967.28332079346</v>
      </c>
      <c r="I358" s="95"/>
      <c r="J358" s="2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A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  <c r="BA358" s="95"/>
      <c r="BB358" s="95"/>
      <c r="BC358" s="95"/>
      <c r="BD358" s="95"/>
      <c r="BE358" s="95"/>
      <c r="BF358" s="95"/>
      <c r="BG358" s="95"/>
      <c r="BH358" s="95"/>
      <c r="BI358" s="95"/>
      <c r="BJ358" s="95"/>
      <c r="BK358" s="95"/>
      <c r="BL358" s="95"/>
      <c r="BM358" s="95"/>
      <c r="BN358" s="95"/>
      <c r="BO358" s="95"/>
      <c r="BP358" s="95"/>
      <c r="BQ358" s="95"/>
      <c r="BR358" s="95"/>
      <c r="BS358" s="95"/>
      <c r="BT358" s="95"/>
      <c r="BU358" s="95"/>
      <c r="BV358" s="95"/>
      <c r="BW358" s="95"/>
      <c r="BX358" s="95"/>
      <c r="BY358" s="95"/>
      <c r="BZ358" s="95"/>
      <c r="CA358" s="95"/>
      <c r="CB358" s="95"/>
      <c r="CC358" s="95"/>
      <c r="CD358" s="95"/>
      <c r="CE358" s="95"/>
      <c r="CF358" s="95"/>
      <c r="CG358" s="95"/>
      <c r="CH358" s="95"/>
      <c r="CI358" s="95"/>
      <c r="CJ358" s="95"/>
      <c r="CK358" s="95"/>
      <c r="CL358" s="95"/>
      <c r="CM358" s="95"/>
      <c r="CN358" s="95"/>
      <c r="CO358" s="95"/>
      <c r="CP358" s="95"/>
      <c r="CQ358" s="95"/>
      <c r="CR358" s="95"/>
      <c r="CS358" s="95"/>
      <c r="CT358" s="95"/>
      <c r="CU358" s="95"/>
      <c r="CV358" s="95"/>
      <c r="CW358" s="95"/>
      <c r="CX358" s="95"/>
      <c r="CY358" s="95"/>
      <c r="CZ358" s="95"/>
      <c r="DA358" s="95"/>
      <c r="DB358" s="95"/>
      <c r="DC358" s="95"/>
      <c r="DD358" s="95"/>
      <c r="DE358" s="95"/>
      <c r="DF358" s="95"/>
      <c r="DG358" s="95"/>
      <c r="DH358" s="95"/>
      <c r="DI358" s="95"/>
      <c r="DJ358" s="95"/>
      <c r="DK358" s="95"/>
      <c r="DL358" s="95"/>
      <c r="DM358" s="95"/>
      <c r="DN358" s="95"/>
      <c r="DO358" s="95"/>
      <c r="DP358" s="95"/>
      <c r="DQ358" s="95"/>
      <c r="DR358" s="95"/>
      <c r="DS358" s="95"/>
      <c r="DT358" s="95"/>
      <c r="DU358" s="95"/>
      <c r="DV358" s="95"/>
      <c r="DW358" s="95"/>
      <c r="DX358" s="95"/>
      <c r="DY358" s="95"/>
      <c r="DZ358" s="95"/>
      <c r="EA358" s="95"/>
      <c r="EB358" s="95"/>
      <c r="EC358" s="95"/>
      <c r="ED358" s="95"/>
      <c r="EE358" s="95"/>
      <c r="EF358" s="95"/>
      <c r="EG358" s="95"/>
      <c r="EH358" s="95"/>
      <c r="EI358" s="95"/>
      <c r="EJ358" s="95"/>
      <c r="EK358" s="95"/>
      <c r="EL358" s="95"/>
      <c r="EM358" s="95"/>
      <c r="EN358" s="95"/>
      <c r="EO358" s="95"/>
      <c r="EP358" s="95"/>
      <c r="EQ358" s="95"/>
      <c r="ER358" s="95"/>
      <c r="ES358" s="95"/>
      <c r="ET358" s="95"/>
      <c r="EU358" s="95"/>
      <c r="EV358" s="95"/>
      <c r="EW358" s="95"/>
      <c r="EX358" s="95"/>
      <c r="EY358" s="95"/>
      <c r="EZ358" s="95"/>
      <c r="FA358" s="95"/>
      <c r="FB358" s="95"/>
      <c r="FC358" s="95"/>
      <c r="FD358" s="95"/>
      <c r="FE358" s="95"/>
      <c r="FF358" s="95"/>
      <c r="FG358" s="95"/>
      <c r="FH358" s="95"/>
      <c r="FI358" s="95"/>
      <c r="FJ358" s="95"/>
      <c r="FK358" s="95"/>
      <c r="FL358" s="95"/>
      <c r="FM358" s="95"/>
      <c r="FN358" s="95"/>
      <c r="FO358" s="95"/>
      <c r="FP358" s="95"/>
      <c r="FQ358" s="95"/>
      <c r="FR358" s="95"/>
      <c r="FS358" s="95"/>
      <c r="FT358" s="95"/>
      <c r="FU358" s="95"/>
      <c r="FV358" s="95"/>
      <c r="FW358" s="95"/>
      <c r="FX358" s="95"/>
      <c r="FY358" s="95"/>
      <c r="FZ358" s="95"/>
      <c r="GA358" s="95"/>
      <c r="GB358" s="95"/>
      <c r="GC358" s="95"/>
      <c r="GD358" s="95"/>
      <c r="GE358" s="95"/>
      <c r="GF358" s="95"/>
      <c r="GG358" s="95"/>
      <c r="GH358" s="95"/>
      <c r="GI358" s="95"/>
      <c r="GJ358" s="95"/>
      <c r="GK358" s="95"/>
      <c r="GL358" s="95"/>
      <c r="GM358" s="95"/>
      <c r="GN358" s="95"/>
      <c r="GO358" s="95"/>
      <c r="GP358" s="95"/>
      <c r="GQ358" s="95"/>
      <c r="GR358" s="95"/>
      <c r="GS358" s="95"/>
      <c r="GT358" s="95"/>
      <c r="GU358" s="95"/>
      <c r="GV358" s="95"/>
      <c r="GW358" s="95"/>
      <c r="GX358" s="95"/>
      <c r="GY358" s="95"/>
      <c r="GZ358" s="95"/>
      <c r="HA358" s="95"/>
      <c r="HB358" s="95"/>
      <c r="HC358" s="95"/>
      <c r="HD358" s="95"/>
      <c r="HE358" s="95"/>
      <c r="HF358" s="95"/>
      <c r="HG358" s="95"/>
      <c r="HH358" s="95"/>
      <c r="HI358" s="95"/>
      <c r="HJ358" s="95"/>
      <c r="HK358" s="95"/>
      <c r="HL358" s="95"/>
      <c r="HM358" s="95"/>
      <c r="HN358" s="95"/>
      <c r="HO358" s="95"/>
      <c r="HP358" s="95"/>
      <c r="HQ358" s="95"/>
      <c r="HR358" s="95"/>
      <c r="HS358" s="95"/>
      <c r="HT358" s="95"/>
      <c r="HU358" s="95"/>
      <c r="HV358" s="95"/>
      <c r="HW358" s="95"/>
      <c r="HX358" s="95"/>
      <c r="HY358" s="95"/>
      <c r="HZ358" s="95"/>
      <c r="IA358" s="95"/>
      <c r="IB358" s="95"/>
      <c r="IC358" s="95"/>
      <c r="ID358" s="95"/>
      <c r="IE358" s="95"/>
      <c r="IF358" s="95"/>
      <c r="IG358" s="95"/>
      <c r="IH358" s="95"/>
      <c r="II358" s="95"/>
      <c r="IJ358" s="95"/>
      <c r="IK358" s="95"/>
      <c r="IL358" s="95"/>
      <c r="IM358" s="95"/>
      <c r="IN358" s="95"/>
      <c r="IO358" s="95"/>
      <c r="IP358" s="95"/>
      <c r="IQ358" s="95"/>
      <c r="IR358" s="95"/>
      <c r="IS358" s="95"/>
      <c r="IT358" s="95"/>
    </row>
    <row r="359" spans="1:254" s="96" customFormat="1" ht="18">
      <c r="A359" s="46" t="s">
        <v>168</v>
      </c>
      <c r="B359" s="97">
        <v>2951.702548</v>
      </c>
      <c r="C359" s="97">
        <v>15002.862066901538</v>
      </c>
      <c r="D359" s="20">
        <f t="shared" si="127"/>
        <v>17954.564614901537</v>
      </c>
      <c r="E359" s="98">
        <v>0</v>
      </c>
      <c r="F359" s="103">
        <v>19934.300192145685</v>
      </c>
      <c r="G359" s="99">
        <f t="shared" si="128"/>
        <v>19934.300192145685</v>
      </c>
      <c r="H359" s="100">
        <f t="shared" si="129"/>
        <v>37888.864807047226</v>
      </c>
      <c r="I359" s="95"/>
      <c r="J359" s="2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A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  <c r="BA359" s="95"/>
      <c r="BB359" s="95"/>
      <c r="BC359" s="95"/>
      <c r="BD359" s="95"/>
      <c r="BE359" s="95"/>
      <c r="BF359" s="95"/>
      <c r="BG359" s="95"/>
      <c r="BH359" s="95"/>
      <c r="BI359" s="95"/>
      <c r="BJ359" s="95"/>
      <c r="BK359" s="95"/>
      <c r="BL359" s="95"/>
      <c r="BM359" s="95"/>
      <c r="BN359" s="95"/>
      <c r="BO359" s="95"/>
      <c r="BP359" s="95"/>
      <c r="BQ359" s="95"/>
      <c r="BR359" s="95"/>
      <c r="BS359" s="95"/>
      <c r="BT359" s="95"/>
      <c r="BU359" s="95"/>
      <c r="BV359" s="95"/>
      <c r="BW359" s="95"/>
      <c r="BX359" s="95"/>
      <c r="BY359" s="95"/>
      <c r="BZ359" s="95"/>
      <c r="CA359" s="95"/>
      <c r="CB359" s="95"/>
      <c r="CC359" s="95"/>
      <c r="CD359" s="95"/>
      <c r="CE359" s="95"/>
      <c r="CF359" s="95"/>
      <c r="CG359" s="95"/>
      <c r="CH359" s="95"/>
      <c r="CI359" s="95"/>
      <c r="CJ359" s="95"/>
      <c r="CK359" s="95"/>
      <c r="CL359" s="95"/>
      <c r="CM359" s="95"/>
      <c r="CN359" s="95"/>
      <c r="CO359" s="95"/>
      <c r="CP359" s="95"/>
      <c r="CQ359" s="95"/>
      <c r="CR359" s="95"/>
      <c r="CS359" s="95"/>
      <c r="CT359" s="95"/>
      <c r="CU359" s="95"/>
      <c r="CV359" s="95"/>
      <c r="CW359" s="95"/>
      <c r="CX359" s="95"/>
      <c r="CY359" s="95"/>
      <c r="CZ359" s="95"/>
      <c r="DA359" s="95"/>
      <c r="DB359" s="95"/>
      <c r="DC359" s="95"/>
      <c r="DD359" s="95"/>
      <c r="DE359" s="95"/>
      <c r="DF359" s="95"/>
      <c r="DG359" s="95"/>
      <c r="DH359" s="95"/>
      <c r="DI359" s="95"/>
      <c r="DJ359" s="95"/>
      <c r="DK359" s="95"/>
      <c r="DL359" s="95"/>
      <c r="DM359" s="95"/>
      <c r="DN359" s="95"/>
      <c r="DO359" s="95"/>
      <c r="DP359" s="95"/>
      <c r="DQ359" s="95"/>
      <c r="DR359" s="95"/>
      <c r="DS359" s="95"/>
      <c r="DT359" s="95"/>
      <c r="DU359" s="95"/>
      <c r="DV359" s="95"/>
      <c r="DW359" s="95"/>
      <c r="DX359" s="95"/>
      <c r="DY359" s="95"/>
      <c r="DZ359" s="95"/>
      <c r="EA359" s="95"/>
      <c r="EB359" s="95"/>
      <c r="EC359" s="95"/>
      <c r="ED359" s="95"/>
      <c r="EE359" s="95"/>
      <c r="EF359" s="95"/>
      <c r="EG359" s="95"/>
      <c r="EH359" s="95"/>
      <c r="EI359" s="95"/>
      <c r="EJ359" s="95"/>
      <c r="EK359" s="95"/>
      <c r="EL359" s="95"/>
      <c r="EM359" s="95"/>
      <c r="EN359" s="95"/>
      <c r="EO359" s="95"/>
      <c r="EP359" s="95"/>
      <c r="EQ359" s="95"/>
      <c r="ER359" s="95"/>
      <c r="ES359" s="95"/>
      <c r="ET359" s="95"/>
      <c r="EU359" s="95"/>
      <c r="EV359" s="95"/>
      <c r="EW359" s="95"/>
      <c r="EX359" s="95"/>
      <c r="EY359" s="95"/>
      <c r="EZ359" s="95"/>
      <c r="FA359" s="95"/>
      <c r="FB359" s="95"/>
      <c r="FC359" s="95"/>
      <c r="FD359" s="95"/>
      <c r="FE359" s="95"/>
      <c r="FF359" s="95"/>
      <c r="FG359" s="95"/>
      <c r="FH359" s="95"/>
      <c r="FI359" s="95"/>
      <c r="FJ359" s="95"/>
      <c r="FK359" s="95"/>
      <c r="FL359" s="95"/>
      <c r="FM359" s="95"/>
      <c r="FN359" s="95"/>
      <c r="FO359" s="95"/>
      <c r="FP359" s="95"/>
      <c r="FQ359" s="95"/>
      <c r="FR359" s="95"/>
      <c r="FS359" s="95"/>
      <c r="FT359" s="95"/>
      <c r="FU359" s="95"/>
      <c r="FV359" s="95"/>
      <c r="FW359" s="95"/>
      <c r="FX359" s="95"/>
      <c r="FY359" s="95"/>
      <c r="FZ359" s="95"/>
      <c r="GA359" s="95"/>
      <c r="GB359" s="95"/>
      <c r="GC359" s="95"/>
      <c r="GD359" s="95"/>
      <c r="GE359" s="95"/>
      <c r="GF359" s="95"/>
      <c r="GG359" s="95"/>
      <c r="GH359" s="95"/>
      <c r="GI359" s="95"/>
      <c r="GJ359" s="95"/>
      <c r="GK359" s="95"/>
      <c r="GL359" s="95"/>
      <c r="GM359" s="95"/>
      <c r="GN359" s="95"/>
      <c r="GO359" s="95"/>
      <c r="GP359" s="95"/>
      <c r="GQ359" s="95"/>
      <c r="GR359" s="95"/>
      <c r="GS359" s="95"/>
      <c r="GT359" s="95"/>
      <c r="GU359" s="95"/>
      <c r="GV359" s="95"/>
      <c r="GW359" s="95"/>
      <c r="GX359" s="95"/>
      <c r="GY359" s="95"/>
      <c r="GZ359" s="95"/>
      <c r="HA359" s="95"/>
      <c r="HB359" s="95"/>
      <c r="HC359" s="95"/>
      <c r="HD359" s="95"/>
      <c r="HE359" s="95"/>
      <c r="HF359" s="95"/>
      <c r="HG359" s="95"/>
      <c r="HH359" s="95"/>
      <c r="HI359" s="95"/>
      <c r="HJ359" s="95"/>
      <c r="HK359" s="95"/>
      <c r="HL359" s="95"/>
      <c r="HM359" s="95"/>
      <c r="HN359" s="95"/>
      <c r="HO359" s="95"/>
      <c r="HP359" s="95"/>
      <c r="HQ359" s="95"/>
      <c r="HR359" s="95"/>
      <c r="HS359" s="95"/>
      <c r="HT359" s="95"/>
      <c r="HU359" s="95"/>
      <c r="HV359" s="95"/>
      <c r="HW359" s="95"/>
      <c r="HX359" s="95"/>
      <c r="HY359" s="95"/>
      <c r="HZ359" s="95"/>
      <c r="IA359" s="95"/>
      <c r="IB359" s="95"/>
      <c r="IC359" s="95"/>
      <c r="ID359" s="95"/>
      <c r="IE359" s="95"/>
      <c r="IF359" s="95"/>
      <c r="IG359" s="95"/>
      <c r="IH359" s="95"/>
      <c r="II359" s="95"/>
      <c r="IJ359" s="95"/>
      <c r="IK359" s="95"/>
      <c r="IL359" s="95"/>
      <c r="IM359" s="95"/>
      <c r="IN359" s="95"/>
      <c r="IO359" s="95"/>
      <c r="IP359" s="95"/>
      <c r="IQ359" s="95"/>
      <c r="IR359" s="95"/>
      <c r="IS359" s="95"/>
      <c r="IT359" s="95"/>
    </row>
    <row r="360" spans="1:254" s="96" customFormat="1" ht="18">
      <c r="A360" s="46" t="s">
        <v>169</v>
      </c>
      <c r="B360" s="97">
        <v>4320.312225</v>
      </c>
      <c r="C360" s="97">
        <v>11602.754185037089</v>
      </c>
      <c r="D360" s="20">
        <f t="shared" si="127"/>
        <v>15923.066410037089</v>
      </c>
      <c r="E360" s="98">
        <v>0</v>
      </c>
      <c r="F360" s="103">
        <v>25232.66386321623</v>
      </c>
      <c r="G360" s="99">
        <f t="shared" si="128"/>
        <v>25232.66386321623</v>
      </c>
      <c r="H360" s="100">
        <f t="shared" si="129"/>
        <v>41155.73027325331</v>
      </c>
      <c r="I360" s="95"/>
      <c r="J360" s="2"/>
      <c r="K360" s="95"/>
      <c r="L360" s="95"/>
      <c r="M360" s="95"/>
      <c r="N360" s="95"/>
      <c r="O360" s="95"/>
      <c r="P360" s="95"/>
      <c r="Q360" s="95"/>
      <c r="R360" s="95"/>
      <c r="S360" s="95"/>
      <c r="T360" s="95"/>
      <c r="U360" s="95"/>
      <c r="V360" s="95"/>
      <c r="W360" s="95"/>
      <c r="X360" s="95"/>
      <c r="Y360" s="95"/>
      <c r="Z360" s="95"/>
      <c r="AA360" s="95"/>
      <c r="AB360" s="95"/>
      <c r="AC360" s="95"/>
      <c r="AD360" s="95"/>
      <c r="AE360" s="95"/>
      <c r="AF360" s="95"/>
      <c r="AG360" s="95"/>
      <c r="AH360" s="95"/>
      <c r="AI360" s="95"/>
      <c r="AJ360" s="95"/>
      <c r="AK360" s="95"/>
      <c r="AL360" s="95"/>
      <c r="AM360" s="95"/>
      <c r="AN360" s="95"/>
      <c r="AO360" s="95"/>
      <c r="AP360" s="95"/>
      <c r="AQ360" s="95"/>
      <c r="AR360" s="95"/>
      <c r="AS360" s="95"/>
      <c r="AT360" s="95"/>
      <c r="AU360" s="95"/>
      <c r="AV360" s="95"/>
      <c r="AW360" s="95"/>
      <c r="AX360" s="95"/>
      <c r="AY360" s="95"/>
      <c r="AZ360" s="95"/>
      <c r="BA360" s="95"/>
      <c r="BB360" s="95"/>
      <c r="BC360" s="95"/>
      <c r="BD360" s="95"/>
      <c r="BE360" s="95"/>
      <c r="BF360" s="95"/>
      <c r="BG360" s="95"/>
      <c r="BH360" s="95"/>
      <c r="BI360" s="95"/>
      <c r="BJ360" s="95"/>
      <c r="BK360" s="95"/>
      <c r="BL360" s="95"/>
      <c r="BM360" s="95"/>
      <c r="BN360" s="95"/>
      <c r="BO360" s="95"/>
      <c r="BP360" s="95"/>
      <c r="BQ360" s="95"/>
      <c r="BR360" s="95"/>
      <c r="BS360" s="95"/>
      <c r="BT360" s="95"/>
      <c r="BU360" s="95"/>
      <c r="BV360" s="95"/>
      <c r="BW360" s="95"/>
      <c r="BX360" s="95"/>
      <c r="BY360" s="95"/>
      <c r="BZ360" s="95"/>
      <c r="CA360" s="95"/>
      <c r="CB360" s="95"/>
      <c r="CC360" s="95"/>
      <c r="CD360" s="95"/>
      <c r="CE360" s="95"/>
      <c r="CF360" s="95"/>
      <c r="CG360" s="95"/>
      <c r="CH360" s="95"/>
      <c r="CI360" s="95"/>
      <c r="CJ360" s="95"/>
      <c r="CK360" s="95"/>
      <c r="CL360" s="95"/>
      <c r="CM360" s="95"/>
      <c r="CN360" s="95"/>
      <c r="CO360" s="95"/>
      <c r="CP360" s="95"/>
      <c r="CQ360" s="95"/>
      <c r="CR360" s="95"/>
      <c r="CS360" s="95"/>
      <c r="CT360" s="95"/>
      <c r="CU360" s="95"/>
      <c r="CV360" s="95"/>
      <c r="CW360" s="95"/>
      <c r="CX360" s="95"/>
      <c r="CY360" s="95"/>
      <c r="CZ360" s="95"/>
      <c r="DA360" s="95"/>
      <c r="DB360" s="95"/>
      <c r="DC360" s="95"/>
      <c r="DD360" s="95"/>
      <c r="DE360" s="95"/>
      <c r="DF360" s="95"/>
      <c r="DG360" s="95"/>
      <c r="DH360" s="95"/>
      <c r="DI360" s="95"/>
      <c r="DJ360" s="95"/>
      <c r="DK360" s="95"/>
      <c r="DL360" s="95"/>
      <c r="DM360" s="95"/>
      <c r="DN360" s="95"/>
      <c r="DO360" s="95"/>
      <c r="DP360" s="95"/>
      <c r="DQ360" s="95"/>
      <c r="DR360" s="95"/>
      <c r="DS360" s="95"/>
      <c r="DT360" s="95"/>
      <c r="DU360" s="95"/>
      <c r="DV360" s="95"/>
      <c r="DW360" s="95"/>
      <c r="DX360" s="95"/>
      <c r="DY360" s="95"/>
      <c r="DZ360" s="95"/>
      <c r="EA360" s="95"/>
      <c r="EB360" s="95"/>
      <c r="EC360" s="95"/>
      <c r="ED360" s="95"/>
      <c r="EE360" s="95"/>
      <c r="EF360" s="95"/>
      <c r="EG360" s="95"/>
      <c r="EH360" s="95"/>
      <c r="EI360" s="95"/>
      <c r="EJ360" s="95"/>
      <c r="EK360" s="95"/>
      <c r="EL360" s="95"/>
      <c r="EM360" s="95"/>
      <c r="EN360" s="95"/>
      <c r="EO360" s="95"/>
      <c r="EP360" s="95"/>
      <c r="EQ360" s="95"/>
      <c r="ER360" s="95"/>
      <c r="ES360" s="95"/>
      <c r="ET360" s="95"/>
      <c r="EU360" s="95"/>
      <c r="EV360" s="95"/>
      <c r="EW360" s="95"/>
      <c r="EX360" s="95"/>
      <c r="EY360" s="95"/>
      <c r="EZ360" s="95"/>
      <c r="FA360" s="95"/>
      <c r="FB360" s="95"/>
      <c r="FC360" s="95"/>
      <c r="FD360" s="95"/>
      <c r="FE360" s="95"/>
      <c r="FF360" s="95"/>
      <c r="FG360" s="95"/>
      <c r="FH360" s="95"/>
      <c r="FI360" s="95"/>
      <c r="FJ360" s="95"/>
      <c r="FK360" s="95"/>
      <c r="FL360" s="95"/>
      <c r="FM360" s="95"/>
      <c r="FN360" s="95"/>
      <c r="FO360" s="95"/>
      <c r="FP360" s="95"/>
      <c r="FQ360" s="95"/>
      <c r="FR360" s="95"/>
      <c r="FS360" s="95"/>
      <c r="FT360" s="95"/>
      <c r="FU360" s="95"/>
      <c r="FV360" s="95"/>
      <c r="FW360" s="95"/>
      <c r="FX360" s="95"/>
      <c r="FY360" s="95"/>
      <c r="FZ360" s="95"/>
      <c r="GA360" s="95"/>
      <c r="GB360" s="95"/>
      <c r="GC360" s="95"/>
      <c r="GD360" s="95"/>
      <c r="GE360" s="95"/>
      <c r="GF360" s="95"/>
      <c r="GG360" s="95"/>
      <c r="GH360" s="95"/>
      <c r="GI360" s="95"/>
      <c r="GJ360" s="95"/>
      <c r="GK360" s="95"/>
      <c r="GL360" s="95"/>
      <c r="GM360" s="95"/>
      <c r="GN360" s="95"/>
      <c r="GO360" s="95"/>
      <c r="GP360" s="95"/>
      <c r="GQ360" s="95"/>
      <c r="GR360" s="95"/>
      <c r="GS360" s="95"/>
      <c r="GT360" s="95"/>
      <c r="GU360" s="95"/>
      <c r="GV360" s="95"/>
      <c r="GW360" s="95"/>
      <c r="GX360" s="95"/>
      <c r="GY360" s="95"/>
      <c r="GZ360" s="95"/>
      <c r="HA360" s="95"/>
      <c r="HB360" s="95"/>
      <c r="HC360" s="95"/>
      <c r="HD360" s="95"/>
      <c r="HE360" s="95"/>
      <c r="HF360" s="95"/>
      <c r="HG360" s="95"/>
      <c r="HH360" s="95"/>
      <c r="HI360" s="95"/>
      <c r="HJ360" s="95"/>
      <c r="HK360" s="95"/>
      <c r="HL360" s="95"/>
      <c r="HM360" s="95"/>
      <c r="HN360" s="95"/>
      <c r="HO360" s="95"/>
      <c r="HP360" s="95"/>
      <c r="HQ360" s="95"/>
      <c r="HR360" s="95"/>
      <c r="HS360" s="95"/>
      <c r="HT360" s="95"/>
      <c r="HU360" s="95"/>
      <c r="HV360" s="95"/>
      <c r="HW360" s="95"/>
      <c r="HX360" s="95"/>
      <c r="HY360" s="95"/>
      <c r="HZ360" s="95"/>
      <c r="IA360" s="95"/>
      <c r="IB360" s="95"/>
      <c r="IC360" s="95"/>
      <c r="ID360" s="95"/>
      <c r="IE360" s="95"/>
      <c r="IF360" s="95"/>
      <c r="IG360" s="95"/>
      <c r="IH360" s="95"/>
      <c r="II360" s="95"/>
      <c r="IJ360" s="95"/>
      <c r="IK360" s="95"/>
      <c r="IL360" s="95"/>
      <c r="IM360" s="95"/>
      <c r="IN360" s="95"/>
      <c r="IO360" s="95"/>
      <c r="IP360" s="95"/>
      <c r="IQ360" s="95"/>
      <c r="IR360" s="95"/>
      <c r="IS360" s="95"/>
      <c r="IT360" s="95"/>
    </row>
    <row r="361" spans="1:254" s="96" customFormat="1" ht="18">
      <c r="A361" s="46" t="s">
        <v>55</v>
      </c>
      <c r="B361" s="97">
        <v>16045.173352</v>
      </c>
      <c r="C361" s="97">
        <v>16340.8229569762</v>
      </c>
      <c r="D361" s="20">
        <f t="shared" si="127"/>
        <v>32385.996308976202</v>
      </c>
      <c r="E361" s="98">
        <v>0</v>
      </c>
      <c r="F361" s="103">
        <v>67110.35895759317</v>
      </c>
      <c r="G361" s="99">
        <f t="shared" si="128"/>
        <v>67110.35895759317</v>
      </c>
      <c r="H361" s="100">
        <f t="shared" si="129"/>
        <v>99496.35526656937</v>
      </c>
      <c r="I361" s="95"/>
      <c r="J361" s="2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A361" s="95"/>
      <c r="AB361" s="95"/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  <c r="BA361" s="95"/>
      <c r="BB361" s="95"/>
      <c r="BC361" s="95"/>
      <c r="BD361" s="95"/>
      <c r="BE361" s="95"/>
      <c r="BF361" s="95"/>
      <c r="BG361" s="95"/>
      <c r="BH361" s="95"/>
      <c r="BI361" s="95"/>
      <c r="BJ361" s="95"/>
      <c r="BK361" s="95"/>
      <c r="BL361" s="95"/>
      <c r="BM361" s="95"/>
      <c r="BN361" s="95"/>
      <c r="BO361" s="95"/>
      <c r="BP361" s="95"/>
      <c r="BQ361" s="95"/>
      <c r="BR361" s="95"/>
      <c r="BS361" s="95"/>
      <c r="BT361" s="95"/>
      <c r="BU361" s="95"/>
      <c r="BV361" s="95"/>
      <c r="BW361" s="95"/>
      <c r="BX361" s="95"/>
      <c r="BY361" s="95"/>
      <c r="BZ361" s="95"/>
      <c r="CA361" s="95"/>
      <c r="CB361" s="95"/>
      <c r="CC361" s="95"/>
      <c r="CD361" s="95"/>
      <c r="CE361" s="95"/>
      <c r="CF361" s="95"/>
      <c r="CG361" s="95"/>
      <c r="CH361" s="95"/>
      <c r="CI361" s="95"/>
      <c r="CJ361" s="95"/>
      <c r="CK361" s="95"/>
      <c r="CL361" s="95"/>
      <c r="CM361" s="95"/>
      <c r="CN361" s="95"/>
      <c r="CO361" s="95"/>
      <c r="CP361" s="95"/>
      <c r="CQ361" s="95"/>
      <c r="CR361" s="95"/>
      <c r="CS361" s="95"/>
      <c r="CT361" s="95"/>
      <c r="CU361" s="95"/>
      <c r="CV361" s="95"/>
      <c r="CW361" s="95"/>
      <c r="CX361" s="95"/>
      <c r="CY361" s="95"/>
      <c r="CZ361" s="95"/>
      <c r="DA361" s="95"/>
      <c r="DB361" s="95"/>
      <c r="DC361" s="95"/>
      <c r="DD361" s="95"/>
      <c r="DE361" s="95"/>
      <c r="DF361" s="95"/>
      <c r="DG361" s="95"/>
      <c r="DH361" s="95"/>
      <c r="DI361" s="95"/>
      <c r="DJ361" s="95"/>
      <c r="DK361" s="95"/>
      <c r="DL361" s="95"/>
      <c r="DM361" s="95"/>
      <c r="DN361" s="95"/>
      <c r="DO361" s="95"/>
      <c r="DP361" s="95"/>
      <c r="DQ361" s="95"/>
      <c r="DR361" s="95"/>
      <c r="DS361" s="95"/>
      <c r="DT361" s="95"/>
      <c r="DU361" s="95"/>
      <c r="DV361" s="95"/>
      <c r="DW361" s="95"/>
      <c r="DX361" s="95"/>
      <c r="DY361" s="95"/>
      <c r="DZ361" s="95"/>
      <c r="EA361" s="95"/>
      <c r="EB361" s="95"/>
      <c r="EC361" s="95"/>
      <c r="ED361" s="95"/>
      <c r="EE361" s="95"/>
      <c r="EF361" s="95"/>
      <c r="EG361" s="95"/>
      <c r="EH361" s="95"/>
      <c r="EI361" s="95"/>
      <c r="EJ361" s="95"/>
      <c r="EK361" s="95"/>
      <c r="EL361" s="95"/>
      <c r="EM361" s="95"/>
      <c r="EN361" s="95"/>
      <c r="EO361" s="95"/>
      <c r="EP361" s="95"/>
      <c r="EQ361" s="95"/>
      <c r="ER361" s="95"/>
      <c r="ES361" s="95"/>
      <c r="ET361" s="95"/>
      <c r="EU361" s="95"/>
      <c r="EV361" s="95"/>
      <c r="EW361" s="95"/>
      <c r="EX361" s="95"/>
      <c r="EY361" s="95"/>
      <c r="EZ361" s="95"/>
      <c r="FA361" s="95"/>
      <c r="FB361" s="95"/>
      <c r="FC361" s="95"/>
      <c r="FD361" s="95"/>
      <c r="FE361" s="95"/>
      <c r="FF361" s="95"/>
      <c r="FG361" s="95"/>
      <c r="FH361" s="95"/>
      <c r="FI361" s="95"/>
      <c r="FJ361" s="95"/>
      <c r="FK361" s="95"/>
      <c r="FL361" s="95"/>
      <c r="FM361" s="95"/>
      <c r="FN361" s="95"/>
      <c r="FO361" s="95"/>
      <c r="FP361" s="95"/>
      <c r="FQ361" s="95"/>
      <c r="FR361" s="95"/>
      <c r="FS361" s="95"/>
      <c r="FT361" s="95"/>
      <c r="FU361" s="95"/>
      <c r="FV361" s="95"/>
      <c r="FW361" s="95"/>
      <c r="FX361" s="95"/>
      <c r="FY361" s="95"/>
      <c r="FZ361" s="95"/>
      <c r="GA361" s="95"/>
      <c r="GB361" s="95"/>
      <c r="GC361" s="95"/>
      <c r="GD361" s="95"/>
      <c r="GE361" s="95"/>
      <c r="GF361" s="95"/>
      <c r="GG361" s="95"/>
      <c r="GH361" s="95"/>
      <c r="GI361" s="95"/>
      <c r="GJ361" s="95"/>
      <c r="GK361" s="95"/>
      <c r="GL361" s="95"/>
      <c r="GM361" s="95"/>
      <c r="GN361" s="95"/>
      <c r="GO361" s="95"/>
      <c r="GP361" s="95"/>
      <c r="GQ361" s="95"/>
      <c r="GR361" s="95"/>
      <c r="GS361" s="95"/>
      <c r="GT361" s="95"/>
      <c r="GU361" s="95"/>
      <c r="GV361" s="95"/>
      <c r="GW361" s="95"/>
      <c r="GX361" s="95"/>
      <c r="GY361" s="95"/>
      <c r="GZ361" s="95"/>
      <c r="HA361" s="95"/>
      <c r="HB361" s="95"/>
      <c r="HC361" s="95"/>
      <c r="HD361" s="95"/>
      <c r="HE361" s="95"/>
      <c r="HF361" s="95"/>
      <c r="HG361" s="95"/>
      <c r="HH361" s="95"/>
      <c r="HI361" s="95"/>
      <c r="HJ361" s="95"/>
      <c r="HK361" s="95"/>
      <c r="HL361" s="95"/>
      <c r="HM361" s="95"/>
      <c r="HN361" s="95"/>
      <c r="HO361" s="95"/>
      <c r="HP361" s="95"/>
      <c r="HQ361" s="95"/>
      <c r="HR361" s="95"/>
      <c r="HS361" s="95"/>
      <c r="HT361" s="95"/>
      <c r="HU361" s="95"/>
      <c r="HV361" s="95"/>
      <c r="HW361" s="95"/>
      <c r="HX361" s="95"/>
      <c r="HY361" s="95"/>
      <c r="HZ361" s="95"/>
      <c r="IA361" s="95"/>
      <c r="IB361" s="95"/>
      <c r="IC361" s="95"/>
      <c r="ID361" s="95"/>
      <c r="IE361" s="95"/>
      <c r="IF361" s="95"/>
      <c r="IG361" s="95"/>
      <c r="IH361" s="95"/>
      <c r="II361" s="95"/>
      <c r="IJ361" s="95"/>
      <c r="IK361" s="95"/>
      <c r="IL361" s="95"/>
      <c r="IM361" s="95"/>
      <c r="IN361" s="95"/>
      <c r="IO361" s="95"/>
      <c r="IP361" s="95"/>
      <c r="IQ361" s="95"/>
      <c r="IR361" s="95"/>
      <c r="IS361" s="95"/>
      <c r="IT361" s="95"/>
    </row>
    <row r="362" spans="1:254" s="96" customFormat="1" ht="18">
      <c r="A362" s="46" t="s">
        <v>32</v>
      </c>
      <c r="B362" s="97">
        <v>1779.14013</v>
      </c>
      <c r="C362" s="97">
        <v>17046.1179</v>
      </c>
      <c r="D362" s="20">
        <f t="shared" si="127"/>
        <v>18825.25803</v>
      </c>
      <c r="E362" s="98">
        <v>0</v>
      </c>
      <c r="F362" s="103">
        <v>16263.357131391638</v>
      </c>
      <c r="G362" s="99">
        <f>+E362+F362</f>
        <v>16263.357131391638</v>
      </c>
      <c r="H362" s="100">
        <f>+D362+G362</f>
        <v>35088.61516139164</v>
      </c>
      <c r="I362" s="95"/>
      <c r="J362" s="2"/>
      <c r="K362" s="95"/>
      <c r="L362" s="95"/>
      <c r="M362" s="95"/>
      <c r="N362" s="95"/>
      <c r="O362" s="95"/>
      <c r="P362" s="95"/>
      <c r="Q362" s="95"/>
      <c r="R362" s="95"/>
      <c r="S362" s="95"/>
      <c r="T362" s="95"/>
      <c r="U362" s="95"/>
      <c r="V362" s="95"/>
      <c r="W362" s="95"/>
      <c r="X362" s="95"/>
      <c r="Y362" s="95"/>
      <c r="Z362" s="95"/>
      <c r="AA362" s="95"/>
      <c r="AB362" s="95"/>
      <c r="AC362" s="95"/>
      <c r="AD362" s="95"/>
      <c r="AE362" s="95"/>
      <c r="AF362" s="95"/>
      <c r="AG362" s="95"/>
      <c r="AH362" s="95"/>
      <c r="AI362" s="95"/>
      <c r="AJ362" s="95"/>
      <c r="AK362" s="95"/>
      <c r="AL362" s="95"/>
      <c r="AM362" s="95"/>
      <c r="AN362" s="95"/>
      <c r="AO362" s="95"/>
      <c r="AP362" s="95"/>
      <c r="AQ362" s="95"/>
      <c r="AR362" s="95"/>
      <c r="AS362" s="95"/>
      <c r="AT362" s="95"/>
      <c r="AU362" s="95"/>
      <c r="AV362" s="95"/>
      <c r="AW362" s="95"/>
      <c r="AX362" s="95"/>
      <c r="AY362" s="95"/>
      <c r="AZ362" s="95"/>
      <c r="BA362" s="95"/>
      <c r="BB362" s="95"/>
      <c r="BC362" s="95"/>
      <c r="BD362" s="95"/>
      <c r="BE362" s="95"/>
      <c r="BF362" s="95"/>
      <c r="BG362" s="95"/>
      <c r="BH362" s="95"/>
      <c r="BI362" s="95"/>
      <c r="BJ362" s="95"/>
      <c r="BK362" s="95"/>
      <c r="BL362" s="95"/>
      <c r="BM362" s="95"/>
      <c r="BN362" s="95"/>
      <c r="BO362" s="95"/>
      <c r="BP362" s="95"/>
      <c r="BQ362" s="95"/>
      <c r="BR362" s="95"/>
      <c r="BS362" s="95"/>
      <c r="BT362" s="95"/>
      <c r="BU362" s="95"/>
      <c r="BV362" s="95"/>
      <c r="BW362" s="95"/>
      <c r="BX362" s="95"/>
      <c r="BY362" s="95"/>
      <c r="BZ362" s="95"/>
      <c r="CA362" s="95"/>
      <c r="CB362" s="95"/>
      <c r="CC362" s="95"/>
      <c r="CD362" s="95"/>
      <c r="CE362" s="95"/>
      <c r="CF362" s="95"/>
      <c r="CG362" s="95"/>
      <c r="CH362" s="95"/>
      <c r="CI362" s="95"/>
      <c r="CJ362" s="95"/>
      <c r="CK362" s="95"/>
      <c r="CL362" s="95"/>
      <c r="CM362" s="95"/>
      <c r="CN362" s="95"/>
      <c r="CO362" s="95"/>
      <c r="CP362" s="95"/>
      <c r="CQ362" s="95"/>
      <c r="CR362" s="95"/>
      <c r="CS362" s="95"/>
      <c r="CT362" s="95"/>
      <c r="CU362" s="95"/>
      <c r="CV362" s="95"/>
      <c r="CW362" s="95"/>
      <c r="CX362" s="95"/>
      <c r="CY362" s="95"/>
      <c r="CZ362" s="95"/>
      <c r="DA362" s="95"/>
      <c r="DB362" s="95"/>
      <c r="DC362" s="95"/>
      <c r="DD362" s="95"/>
      <c r="DE362" s="95"/>
      <c r="DF362" s="95"/>
      <c r="DG362" s="95"/>
      <c r="DH362" s="95"/>
      <c r="DI362" s="95"/>
      <c r="DJ362" s="95"/>
      <c r="DK362" s="95"/>
      <c r="DL362" s="95"/>
      <c r="DM362" s="95"/>
      <c r="DN362" s="95"/>
      <c r="DO362" s="95"/>
      <c r="DP362" s="95"/>
      <c r="DQ362" s="95"/>
      <c r="DR362" s="95"/>
      <c r="DS362" s="95"/>
      <c r="DT362" s="95"/>
      <c r="DU362" s="95"/>
      <c r="DV362" s="95"/>
      <c r="DW362" s="95"/>
      <c r="DX362" s="95"/>
      <c r="DY362" s="95"/>
      <c r="DZ362" s="95"/>
      <c r="EA362" s="95"/>
      <c r="EB362" s="95"/>
      <c r="EC362" s="95"/>
      <c r="ED362" s="95"/>
      <c r="EE362" s="95"/>
      <c r="EF362" s="95"/>
      <c r="EG362" s="95"/>
      <c r="EH362" s="95"/>
      <c r="EI362" s="95"/>
      <c r="EJ362" s="95"/>
      <c r="EK362" s="95"/>
      <c r="EL362" s="95"/>
      <c r="EM362" s="95"/>
      <c r="EN362" s="95"/>
      <c r="EO362" s="95"/>
      <c r="EP362" s="95"/>
      <c r="EQ362" s="95"/>
      <c r="ER362" s="95"/>
      <c r="ES362" s="95"/>
      <c r="ET362" s="95"/>
      <c r="EU362" s="95"/>
      <c r="EV362" s="95"/>
      <c r="EW362" s="95"/>
      <c r="EX362" s="95"/>
      <c r="EY362" s="95"/>
      <c r="EZ362" s="95"/>
      <c r="FA362" s="95"/>
      <c r="FB362" s="95"/>
      <c r="FC362" s="95"/>
      <c r="FD362" s="95"/>
      <c r="FE362" s="95"/>
      <c r="FF362" s="95"/>
      <c r="FG362" s="95"/>
      <c r="FH362" s="95"/>
      <c r="FI362" s="95"/>
      <c r="FJ362" s="95"/>
      <c r="FK362" s="95"/>
      <c r="FL362" s="95"/>
      <c r="FM362" s="95"/>
      <c r="FN362" s="95"/>
      <c r="FO362" s="95"/>
      <c r="FP362" s="95"/>
      <c r="FQ362" s="95"/>
      <c r="FR362" s="95"/>
      <c r="FS362" s="95"/>
      <c r="FT362" s="95"/>
      <c r="FU362" s="95"/>
      <c r="FV362" s="95"/>
      <c r="FW362" s="95"/>
      <c r="FX362" s="95"/>
      <c r="FY362" s="95"/>
      <c r="FZ362" s="95"/>
      <c r="GA362" s="95"/>
      <c r="GB362" s="95"/>
      <c r="GC362" s="95"/>
      <c r="GD362" s="95"/>
      <c r="GE362" s="95"/>
      <c r="GF362" s="95"/>
      <c r="GG362" s="95"/>
      <c r="GH362" s="95"/>
      <c r="GI362" s="95"/>
      <c r="GJ362" s="95"/>
      <c r="GK362" s="95"/>
      <c r="GL362" s="95"/>
      <c r="GM362" s="95"/>
      <c r="GN362" s="95"/>
      <c r="GO362" s="95"/>
      <c r="GP362" s="95"/>
      <c r="GQ362" s="95"/>
      <c r="GR362" s="95"/>
      <c r="GS362" s="95"/>
      <c r="GT362" s="95"/>
      <c r="GU362" s="95"/>
      <c r="GV362" s="95"/>
      <c r="GW362" s="95"/>
      <c r="GX362" s="95"/>
      <c r="GY362" s="95"/>
      <c r="GZ362" s="95"/>
      <c r="HA362" s="95"/>
      <c r="HB362" s="95"/>
      <c r="HC362" s="95"/>
      <c r="HD362" s="95"/>
      <c r="HE362" s="95"/>
      <c r="HF362" s="95"/>
      <c r="HG362" s="95"/>
      <c r="HH362" s="95"/>
      <c r="HI362" s="95"/>
      <c r="HJ362" s="95"/>
      <c r="HK362" s="95"/>
      <c r="HL362" s="95"/>
      <c r="HM362" s="95"/>
      <c r="HN362" s="95"/>
      <c r="HO362" s="95"/>
      <c r="HP362" s="95"/>
      <c r="HQ362" s="95"/>
      <c r="HR362" s="95"/>
      <c r="HS362" s="95"/>
      <c r="HT362" s="95"/>
      <c r="HU362" s="95"/>
      <c r="HV362" s="95"/>
      <c r="HW362" s="95"/>
      <c r="HX362" s="95"/>
      <c r="HY362" s="95"/>
      <c r="HZ362" s="95"/>
      <c r="IA362" s="95"/>
      <c r="IB362" s="95"/>
      <c r="IC362" s="95"/>
      <c r="ID362" s="95"/>
      <c r="IE362" s="95"/>
      <c r="IF362" s="95"/>
      <c r="IG362" s="95"/>
      <c r="IH362" s="95"/>
      <c r="II362" s="95"/>
      <c r="IJ362" s="95"/>
      <c r="IK362" s="95"/>
      <c r="IL362" s="95"/>
      <c r="IM362" s="95"/>
      <c r="IN362" s="95"/>
      <c r="IO362" s="95"/>
      <c r="IP362" s="95"/>
      <c r="IQ362" s="95"/>
      <c r="IR362" s="95"/>
      <c r="IS362" s="95"/>
      <c r="IT362" s="95"/>
    </row>
    <row r="363" spans="1:254" s="96" customFormat="1" ht="18">
      <c r="A363" s="46" t="s">
        <v>56</v>
      </c>
      <c r="B363" s="97">
        <v>15133.094398</v>
      </c>
      <c r="C363" s="97">
        <v>18010.756428</v>
      </c>
      <c r="D363" s="20">
        <f t="shared" si="127"/>
        <v>33143.850826</v>
      </c>
      <c r="E363" s="98">
        <v>0</v>
      </c>
      <c r="F363" s="103">
        <v>12383.160806051981</v>
      </c>
      <c r="G363" s="99">
        <f>+E363+F363</f>
        <v>12383.160806051981</v>
      </c>
      <c r="H363" s="100">
        <f>+D363+G363</f>
        <v>45527.01163205198</v>
      </c>
      <c r="I363" s="95"/>
      <c r="J363" s="2"/>
      <c r="K363" s="95"/>
      <c r="L363" s="95"/>
      <c r="M363" s="95"/>
      <c r="N363" s="95"/>
      <c r="O363" s="95"/>
      <c r="P363" s="95"/>
      <c r="Q363" s="95"/>
      <c r="R363" s="95"/>
      <c r="S363" s="95"/>
      <c r="T363" s="95"/>
      <c r="U363" s="95"/>
      <c r="V363" s="95"/>
      <c r="W363" s="95"/>
      <c r="X363" s="95"/>
      <c r="Y363" s="95"/>
      <c r="Z363" s="95"/>
      <c r="AA363" s="95"/>
      <c r="AB363" s="95"/>
      <c r="AC363" s="95"/>
      <c r="AD363" s="95"/>
      <c r="AE363" s="95"/>
      <c r="AF363" s="95"/>
      <c r="AG363" s="95"/>
      <c r="AH363" s="95"/>
      <c r="AI363" s="95"/>
      <c r="AJ363" s="95"/>
      <c r="AK363" s="95"/>
      <c r="AL363" s="95"/>
      <c r="AM363" s="95"/>
      <c r="AN363" s="95"/>
      <c r="AO363" s="95"/>
      <c r="AP363" s="95"/>
      <c r="AQ363" s="95"/>
      <c r="AR363" s="95"/>
      <c r="AS363" s="95"/>
      <c r="AT363" s="95"/>
      <c r="AU363" s="95"/>
      <c r="AV363" s="95"/>
      <c r="AW363" s="95"/>
      <c r="AX363" s="95"/>
      <c r="AY363" s="95"/>
      <c r="AZ363" s="95"/>
      <c r="BA363" s="95"/>
      <c r="BB363" s="95"/>
      <c r="BC363" s="95"/>
      <c r="BD363" s="95"/>
      <c r="BE363" s="95"/>
      <c r="BF363" s="95"/>
      <c r="BG363" s="95"/>
      <c r="BH363" s="95"/>
      <c r="BI363" s="95"/>
      <c r="BJ363" s="95"/>
      <c r="BK363" s="95"/>
      <c r="BL363" s="95"/>
      <c r="BM363" s="95"/>
      <c r="BN363" s="95"/>
      <c r="BO363" s="95"/>
      <c r="BP363" s="95"/>
      <c r="BQ363" s="95"/>
      <c r="BR363" s="95"/>
      <c r="BS363" s="95"/>
      <c r="BT363" s="95"/>
      <c r="BU363" s="95"/>
      <c r="BV363" s="95"/>
      <c r="BW363" s="95"/>
      <c r="BX363" s="95"/>
      <c r="BY363" s="95"/>
      <c r="BZ363" s="95"/>
      <c r="CA363" s="95"/>
      <c r="CB363" s="95"/>
      <c r="CC363" s="95"/>
      <c r="CD363" s="95"/>
      <c r="CE363" s="95"/>
      <c r="CF363" s="95"/>
      <c r="CG363" s="95"/>
      <c r="CH363" s="95"/>
      <c r="CI363" s="95"/>
      <c r="CJ363" s="95"/>
      <c r="CK363" s="95"/>
      <c r="CL363" s="95"/>
      <c r="CM363" s="95"/>
      <c r="CN363" s="95"/>
      <c r="CO363" s="95"/>
      <c r="CP363" s="95"/>
      <c r="CQ363" s="95"/>
      <c r="CR363" s="95"/>
      <c r="CS363" s="95"/>
      <c r="CT363" s="95"/>
      <c r="CU363" s="95"/>
      <c r="CV363" s="95"/>
      <c r="CW363" s="95"/>
      <c r="CX363" s="95"/>
      <c r="CY363" s="95"/>
      <c r="CZ363" s="95"/>
      <c r="DA363" s="95"/>
      <c r="DB363" s="95"/>
      <c r="DC363" s="95"/>
      <c r="DD363" s="95"/>
      <c r="DE363" s="95"/>
      <c r="DF363" s="95"/>
      <c r="DG363" s="95"/>
      <c r="DH363" s="95"/>
      <c r="DI363" s="95"/>
      <c r="DJ363" s="95"/>
      <c r="DK363" s="95"/>
      <c r="DL363" s="95"/>
      <c r="DM363" s="95"/>
      <c r="DN363" s="95"/>
      <c r="DO363" s="95"/>
      <c r="DP363" s="95"/>
      <c r="DQ363" s="95"/>
      <c r="DR363" s="95"/>
      <c r="DS363" s="95"/>
      <c r="DT363" s="95"/>
      <c r="DU363" s="95"/>
      <c r="DV363" s="95"/>
      <c r="DW363" s="95"/>
      <c r="DX363" s="95"/>
      <c r="DY363" s="95"/>
      <c r="DZ363" s="95"/>
      <c r="EA363" s="95"/>
      <c r="EB363" s="95"/>
      <c r="EC363" s="95"/>
      <c r="ED363" s="95"/>
      <c r="EE363" s="95"/>
      <c r="EF363" s="95"/>
      <c r="EG363" s="95"/>
      <c r="EH363" s="95"/>
      <c r="EI363" s="95"/>
      <c r="EJ363" s="95"/>
      <c r="EK363" s="95"/>
      <c r="EL363" s="95"/>
      <c r="EM363" s="95"/>
      <c r="EN363" s="95"/>
      <c r="EO363" s="95"/>
      <c r="EP363" s="95"/>
      <c r="EQ363" s="95"/>
      <c r="ER363" s="95"/>
      <c r="ES363" s="95"/>
      <c r="ET363" s="95"/>
      <c r="EU363" s="95"/>
      <c r="EV363" s="95"/>
      <c r="EW363" s="95"/>
      <c r="EX363" s="95"/>
      <c r="EY363" s="95"/>
      <c r="EZ363" s="95"/>
      <c r="FA363" s="95"/>
      <c r="FB363" s="95"/>
      <c r="FC363" s="95"/>
      <c r="FD363" s="95"/>
      <c r="FE363" s="95"/>
      <c r="FF363" s="95"/>
      <c r="FG363" s="95"/>
      <c r="FH363" s="95"/>
      <c r="FI363" s="95"/>
      <c r="FJ363" s="95"/>
      <c r="FK363" s="95"/>
      <c r="FL363" s="95"/>
      <c r="FM363" s="95"/>
      <c r="FN363" s="95"/>
      <c r="FO363" s="95"/>
      <c r="FP363" s="95"/>
      <c r="FQ363" s="95"/>
      <c r="FR363" s="95"/>
      <c r="FS363" s="95"/>
      <c r="FT363" s="95"/>
      <c r="FU363" s="95"/>
      <c r="FV363" s="95"/>
      <c r="FW363" s="95"/>
      <c r="FX363" s="95"/>
      <c r="FY363" s="95"/>
      <c r="FZ363" s="95"/>
      <c r="GA363" s="95"/>
      <c r="GB363" s="95"/>
      <c r="GC363" s="95"/>
      <c r="GD363" s="95"/>
      <c r="GE363" s="95"/>
      <c r="GF363" s="95"/>
      <c r="GG363" s="95"/>
      <c r="GH363" s="95"/>
      <c r="GI363" s="95"/>
      <c r="GJ363" s="95"/>
      <c r="GK363" s="95"/>
      <c r="GL363" s="95"/>
      <c r="GM363" s="95"/>
      <c r="GN363" s="95"/>
      <c r="GO363" s="95"/>
      <c r="GP363" s="95"/>
      <c r="GQ363" s="95"/>
      <c r="GR363" s="95"/>
      <c r="GS363" s="95"/>
      <c r="GT363" s="95"/>
      <c r="GU363" s="95"/>
      <c r="GV363" s="95"/>
      <c r="GW363" s="95"/>
      <c r="GX363" s="95"/>
      <c r="GY363" s="95"/>
      <c r="GZ363" s="95"/>
      <c r="HA363" s="95"/>
      <c r="HB363" s="95"/>
      <c r="HC363" s="95"/>
      <c r="HD363" s="95"/>
      <c r="HE363" s="95"/>
      <c r="HF363" s="95"/>
      <c r="HG363" s="95"/>
      <c r="HH363" s="95"/>
      <c r="HI363" s="95"/>
      <c r="HJ363" s="95"/>
      <c r="HK363" s="95"/>
      <c r="HL363" s="95"/>
      <c r="HM363" s="95"/>
      <c r="HN363" s="95"/>
      <c r="HO363" s="95"/>
      <c r="HP363" s="95"/>
      <c r="HQ363" s="95"/>
      <c r="HR363" s="95"/>
      <c r="HS363" s="95"/>
      <c r="HT363" s="95"/>
      <c r="HU363" s="95"/>
      <c r="HV363" s="95"/>
      <c r="HW363" s="95"/>
      <c r="HX363" s="95"/>
      <c r="HY363" s="95"/>
      <c r="HZ363" s="95"/>
      <c r="IA363" s="95"/>
      <c r="IB363" s="95"/>
      <c r="IC363" s="95"/>
      <c r="ID363" s="95"/>
      <c r="IE363" s="95"/>
      <c r="IF363" s="95"/>
      <c r="IG363" s="95"/>
      <c r="IH363" s="95"/>
      <c r="II363" s="95"/>
      <c r="IJ363" s="95"/>
      <c r="IK363" s="95"/>
      <c r="IL363" s="95"/>
      <c r="IM363" s="95"/>
      <c r="IN363" s="95"/>
      <c r="IO363" s="95"/>
      <c r="IP363" s="95"/>
      <c r="IQ363" s="95"/>
      <c r="IR363" s="95"/>
      <c r="IS363" s="95"/>
      <c r="IT363" s="95"/>
    </row>
    <row r="364" spans="1:254" s="96" customFormat="1" ht="18">
      <c r="A364" s="92" t="s">
        <v>57</v>
      </c>
      <c r="B364" s="97">
        <v>1967.623266</v>
      </c>
      <c r="C364" s="97">
        <v>12750.296977</v>
      </c>
      <c r="D364" s="20">
        <f t="shared" si="127"/>
        <v>14717.920243</v>
      </c>
      <c r="E364" s="98">
        <v>0</v>
      </c>
      <c r="F364" s="103">
        <v>24811.360191233452</v>
      </c>
      <c r="G364" s="99">
        <f>+E364+F364</f>
        <v>24811.360191233452</v>
      </c>
      <c r="H364" s="100">
        <f>+D364+G364</f>
        <v>39529.28043423346</v>
      </c>
      <c r="I364" s="95"/>
      <c r="J364" s="2"/>
      <c r="K364" s="95"/>
      <c r="L364" s="95"/>
      <c r="M364" s="95"/>
      <c r="N364" s="95"/>
      <c r="O364" s="95"/>
      <c r="P364" s="95"/>
      <c r="Q364" s="95"/>
      <c r="R364" s="95"/>
      <c r="S364" s="95"/>
      <c r="T364" s="95"/>
      <c r="U364" s="95"/>
      <c r="V364" s="95"/>
      <c r="W364" s="95"/>
      <c r="X364" s="95"/>
      <c r="Y364" s="95"/>
      <c r="Z364" s="95"/>
      <c r="AA364" s="95"/>
      <c r="AB364" s="95"/>
      <c r="AC364" s="95"/>
      <c r="AD364" s="95"/>
      <c r="AE364" s="95"/>
      <c r="AF364" s="95"/>
      <c r="AG364" s="95"/>
      <c r="AH364" s="95"/>
      <c r="AI364" s="95"/>
      <c r="AJ364" s="95"/>
      <c r="AK364" s="95"/>
      <c r="AL364" s="95"/>
      <c r="AM364" s="95"/>
      <c r="AN364" s="95"/>
      <c r="AO364" s="95"/>
      <c r="AP364" s="95"/>
      <c r="AQ364" s="95"/>
      <c r="AR364" s="95"/>
      <c r="AS364" s="95"/>
      <c r="AT364" s="95"/>
      <c r="AU364" s="95"/>
      <c r="AV364" s="95"/>
      <c r="AW364" s="95"/>
      <c r="AX364" s="95"/>
      <c r="AY364" s="95"/>
      <c r="AZ364" s="95"/>
      <c r="BA364" s="95"/>
      <c r="BB364" s="95"/>
      <c r="BC364" s="95"/>
      <c r="BD364" s="95"/>
      <c r="BE364" s="95"/>
      <c r="BF364" s="95"/>
      <c r="BG364" s="95"/>
      <c r="BH364" s="95"/>
      <c r="BI364" s="95"/>
      <c r="BJ364" s="95"/>
      <c r="BK364" s="95"/>
      <c r="BL364" s="95"/>
      <c r="BM364" s="95"/>
      <c r="BN364" s="95"/>
      <c r="BO364" s="95"/>
      <c r="BP364" s="95"/>
      <c r="BQ364" s="95"/>
      <c r="BR364" s="95"/>
      <c r="BS364" s="95"/>
      <c r="BT364" s="95"/>
      <c r="BU364" s="95"/>
      <c r="BV364" s="95"/>
      <c r="BW364" s="95"/>
      <c r="BX364" s="95"/>
      <c r="BY364" s="95"/>
      <c r="BZ364" s="95"/>
      <c r="CA364" s="95"/>
      <c r="CB364" s="95"/>
      <c r="CC364" s="95"/>
      <c r="CD364" s="95"/>
      <c r="CE364" s="95"/>
      <c r="CF364" s="95"/>
      <c r="CG364" s="95"/>
      <c r="CH364" s="95"/>
      <c r="CI364" s="95"/>
      <c r="CJ364" s="95"/>
      <c r="CK364" s="95"/>
      <c r="CL364" s="95"/>
      <c r="CM364" s="95"/>
      <c r="CN364" s="95"/>
      <c r="CO364" s="95"/>
      <c r="CP364" s="95"/>
      <c r="CQ364" s="95"/>
      <c r="CR364" s="95"/>
      <c r="CS364" s="95"/>
      <c r="CT364" s="95"/>
      <c r="CU364" s="95"/>
      <c r="CV364" s="95"/>
      <c r="CW364" s="95"/>
      <c r="CX364" s="95"/>
      <c r="CY364" s="95"/>
      <c r="CZ364" s="95"/>
      <c r="DA364" s="95"/>
      <c r="DB364" s="95"/>
      <c r="DC364" s="95"/>
      <c r="DD364" s="95"/>
      <c r="DE364" s="95"/>
      <c r="DF364" s="95"/>
      <c r="DG364" s="95"/>
      <c r="DH364" s="95"/>
      <c r="DI364" s="95"/>
      <c r="DJ364" s="95"/>
      <c r="DK364" s="95"/>
      <c r="DL364" s="95"/>
      <c r="DM364" s="95"/>
      <c r="DN364" s="95"/>
      <c r="DO364" s="95"/>
      <c r="DP364" s="95"/>
      <c r="DQ364" s="95"/>
      <c r="DR364" s="95"/>
      <c r="DS364" s="95"/>
      <c r="DT364" s="95"/>
      <c r="DU364" s="95"/>
      <c r="DV364" s="95"/>
      <c r="DW364" s="95"/>
      <c r="DX364" s="95"/>
      <c r="DY364" s="95"/>
      <c r="DZ364" s="95"/>
      <c r="EA364" s="95"/>
      <c r="EB364" s="95"/>
      <c r="EC364" s="95"/>
      <c r="ED364" s="95"/>
      <c r="EE364" s="95"/>
      <c r="EF364" s="95"/>
      <c r="EG364" s="95"/>
      <c r="EH364" s="95"/>
      <c r="EI364" s="95"/>
      <c r="EJ364" s="95"/>
      <c r="EK364" s="95"/>
      <c r="EL364" s="95"/>
      <c r="EM364" s="95"/>
      <c r="EN364" s="95"/>
      <c r="EO364" s="95"/>
      <c r="EP364" s="95"/>
      <c r="EQ364" s="95"/>
      <c r="ER364" s="95"/>
      <c r="ES364" s="95"/>
      <c r="ET364" s="95"/>
      <c r="EU364" s="95"/>
      <c r="EV364" s="95"/>
      <c r="EW364" s="95"/>
      <c r="EX364" s="95"/>
      <c r="EY364" s="95"/>
      <c r="EZ364" s="95"/>
      <c r="FA364" s="95"/>
      <c r="FB364" s="95"/>
      <c r="FC364" s="95"/>
      <c r="FD364" s="95"/>
      <c r="FE364" s="95"/>
      <c r="FF364" s="95"/>
      <c r="FG364" s="95"/>
      <c r="FH364" s="95"/>
      <c r="FI364" s="95"/>
      <c r="FJ364" s="95"/>
      <c r="FK364" s="95"/>
      <c r="FL364" s="95"/>
      <c r="FM364" s="95"/>
      <c r="FN364" s="95"/>
      <c r="FO364" s="95"/>
      <c r="FP364" s="95"/>
      <c r="FQ364" s="95"/>
      <c r="FR364" s="95"/>
      <c r="FS364" s="95"/>
      <c r="FT364" s="95"/>
      <c r="FU364" s="95"/>
      <c r="FV364" s="95"/>
      <c r="FW364" s="95"/>
      <c r="FX364" s="95"/>
      <c r="FY364" s="95"/>
      <c r="FZ364" s="95"/>
      <c r="GA364" s="95"/>
      <c r="GB364" s="95"/>
      <c r="GC364" s="95"/>
      <c r="GD364" s="95"/>
      <c r="GE364" s="95"/>
      <c r="GF364" s="95"/>
      <c r="GG364" s="95"/>
      <c r="GH364" s="95"/>
      <c r="GI364" s="95"/>
      <c r="GJ364" s="95"/>
      <c r="GK364" s="95"/>
      <c r="GL364" s="95"/>
      <c r="GM364" s="95"/>
      <c r="GN364" s="95"/>
      <c r="GO364" s="95"/>
      <c r="GP364" s="95"/>
      <c r="GQ364" s="95"/>
      <c r="GR364" s="95"/>
      <c r="GS364" s="95"/>
      <c r="GT364" s="95"/>
      <c r="GU364" s="95"/>
      <c r="GV364" s="95"/>
      <c r="GW364" s="95"/>
      <c r="GX364" s="95"/>
      <c r="GY364" s="95"/>
      <c r="GZ364" s="95"/>
      <c r="HA364" s="95"/>
      <c r="HB364" s="95"/>
      <c r="HC364" s="95"/>
      <c r="HD364" s="95"/>
      <c r="HE364" s="95"/>
      <c r="HF364" s="95"/>
      <c r="HG364" s="95"/>
      <c r="HH364" s="95"/>
      <c r="HI364" s="95"/>
      <c r="HJ364" s="95"/>
      <c r="HK364" s="95"/>
      <c r="HL364" s="95"/>
      <c r="HM364" s="95"/>
      <c r="HN364" s="95"/>
      <c r="HO364" s="95"/>
      <c r="HP364" s="95"/>
      <c r="HQ364" s="95"/>
      <c r="HR364" s="95"/>
      <c r="HS364" s="95"/>
      <c r="HT364" s="95"/>
      <c r="HU364" s="95"/>
      <c r="HV364" s="95"/>
      <c r="HW364" s="95"/>
      <c r="HX364" s="95"/>
      <c r="HY364" s="95"/>
      <c r="HZ364" s="95"/>
      <c r="IA364" s="95"/>
      <c r="IB364" s="95"/>
      <c r="IC364" s="95"/>
      <c r="ID364" s="95"/>
      <c r="IE364" s="95"/>
      <c r="IF364" s="95"/>
      <c r="IG364" s="95"/>
      <c r="IH364" s="95"/>
      <c r="II364" s="95"/>
      <c r="IJ364" s="95"/>
      <c r="IK364" s="95"/>
      <c r="IL364" s="95"/>
      <c r="IM364" s="95"/>
      <c r="IN364" s="95"/>
      <c r="IO364" s="95"/>
      <c r="IP364" s="95"/>
      <c r="IQ364" s="95"/>
      <c r="IR364" s="95"/>
      <c r="IS364" s="95"/>
      <c r="IT364" s="95"/>
    </row>
    <row r="365" spans="1:254" s="96" customFormat="1" ht="18">
      <c r="A365" s="46" t="s">
        <v>58</v>
      </c>
      <c r="B365" s="97">
        <v>1967.623266</v>
      </c>
      <c r="C365" s="97">
        <v>12750.296977</v>
      </c>
      <c r="D365" s="20">
        <f>+B365+C365</f>
        <v>14717.920243</v>
      </c>
      <c r="E365" s="98">
        <v>0</v>
      </c>
      <c r="F365" s="103">
        <v>12110.987235946863</v>
      </c>
      <c r="G365" s="99">
        <f>+E365+F365</f>
        <v>12110.987235946863</v>
      </c>
      <c r="H365" s="100">
        <f>+D365+G365</f>
        <v>26828.907478946865</v>
      </c>
      <c r="I365" s="95"/>
      <c r="J365" s="2"/>
      <c r="K365" s="95"/>
      <c r="L365" s="95"/>
      <c r="M365" s="95"/>
      <c r="N365" s="95"/>
      <c r="O365" s="95"/>
      <c r="P365" s="95"/>
      <c r="Q365" s="95"/>
      <c r="R365" s="95"/>
      <c r="S365" s="95"/>
      <c r="T365" s="95"/>
      <c r="U365" s="95"/>
      <c r="V365" s="95"/>
      <c r="W365" s="95"/>
      <c r="X365" s="95"/>
      <c r="Y365" s="95"/>
      <c r="Z365" s="95"/>
      <c r="AA365" s="95"/>
      <c r="AB365" s="95"/>
      <c r="AC365" s="95"/>
      <c r="AD365" s="95"/>
      <c r="AE365" s="95"/>
      <c r="AF365" s="95"/>
      <c r="AG365" s="95"/>
      <c r="AH365" s="95"/>
      <c r="AI365" s="95"/>
      <c r="AJ365" s="95"/>
      <c r="AK365" s="95"/>
      <c r="AL365" s="95"/>
      <c r="AM365" s="95"/>
      <c r="AN365" s="95"/>
      <c r="AO365" s="95"/>
      <c r="AP365" s="95"/>
      <c r="AQ365" s="95"/>
      <c r="AR365" s="95"/>
      <c r="AS365" s="95"/>
      <c r="AT365" s="95"/>
      <c r="AU365" s="95"/>
      <c r="AV365" s="95"/>
      <c r="AW365" s="95"/>
      <c r="AX365" s="95"/>
      <c r="AY365" s="95"/>
      <c r="AZ365" s="95"/>
      <c r="BA365" s="95"/>
      <c r="BB365" s="95"/>
      <c r="BC365" s="95"/>
      <c r="BD365" s="95"/>
      <c r="BE365" s="95"/>
      <c r="BF365" s="95"/>
      <c r="BG365" s="95"/>
      <c r="BH365" s="95"/>
      <c r="BI365" s="95"/>
      <c r="BJ365" s="95"/>
      <c r="BK365" s="95"/>
      <c r="BL365" s="95"/>
      <c r="BM365" s="95"/>
      <c r="BN365" s="95"/>
      <c r="BO365" s="95"/>
      <c r="BP365" s="95"/>
      <c r="BQ365" s="95"/>
      <c r="BR365" s="95"/>
      <c r="BS365" s="95"/>
      <c r="BT365" s="95"/>
      <c r="BU365" s="95"/>
      <c r="BV365" s="95"/>
      <c r="BW365" s="95"/>
      <c r="BX365" s="95"/>
      <c r="BY365" s="95"/>
      <c r="BZ365" s="95"/>
      <c r="CA365" s="95"/>
      <c r="CB365" s="95"/>
      <c r="CC365" s="95"/>
      <c r="CD365" s="95"/>
      <c r="CE365" s="95"/>
      <c r="CF365" s="95"/>
      <c r="CG365" s="95"/>
      <c r="CH365" s="95"/>
      <c r="CI365" s="95"/>
      <c r="CJ365" s="95"/>
      <c r="CK365" s="95"/>
      <c r="CL365" s="95"/>
      <c r="CM365" s="95"/>
      <c r="CN365" s="95"/>
      <c r="CO365" s="95"/>
      <c r="CP365" s="95"/>
      <c r="CQ365" s="95"/>
      <c r="CR365" s="95"/>
      <c r="CS365" s="95"/>
      <c r="CT365" s="95"/>
      <c r="CU365" s="95"/>
      <c r="CV365" s="95"/>
      <c r="CW365" s="95"/>
      <c r="CX365" s="95"/>
      <c r="CY365" s="95"/>
      <c r="CZ365" s="95"/>
      <c r="DA365" s="95"/>
      <c r="DB365" s="95"/>
      <c r="DC365" s="95"/>
      <c r="DD365" s="95"/>
      <c r="DE365" s="95"/>
      <c r="DF365" s="95"/>
      <c r="DG365" s="95"/>
      <c r="DH365" s="95"/>
      <c r="DI365" s="95"/>
      <c r="DJ365" s="95"/>
      <c r="DK365" s="95"/>
      <c r="DL365" s="95"/>
      <c r="DM365" s="95"/>
      <c r="DN365" s="95"/>
      <c r="DO365" s="95"/>
      <c r="DP365" s="95"/>
      <c r="DQ365" s="95"/>
      <c r="DR365" s="95"/>
      <c r="DS365" s="95"/>
      <c r="DT365" s="95"/>
      <c r="DU365" s="95"/>
      <c r="DV365" s="95"/>
      <c r="DW365" s="95"/>
      <c r="DX365" s="95"/>
      <c r="DY365" s="95"/>
      <c r="DZ365" s="95"/>
      <c r="EA365" s="95"/>
      <c r="EB365" s="95"/>
      <c r="EC365" s="95"/>
      <c r="ED365" s="95"/>
      <c r="EE365" s="95"/>
      <c r="EF365" s="95"/>
      <c r="EG365" s="95"/>
      <c r="EH365" s="95"/>
      <c r="EI365" s="95"/>
      <c r="EJ365" s="95"/>
      <c r="EK365" s="95"/>
      <c r="EL365" s="95"/>
      <c r="EM365" s="95"/>
      <c r="EN365" s="95"/>
      <c r="EO365" s="95"/>
      <c r="EP365" s="95"/>
      <c r="EQ365" s="95"/>
      <c r="ER365" s="95"/>
      <c r="ES365" s="95"/>
      <c r="ET365" s="95"/>
      <c r="EU365" s="95"/>
      <c r="EV365" s="95"/>
      <c r="EW365" s="95"/>
      <c r="EX365" s="95"/>
      <c r="EY365" s="95"/>
      <c r="EZ365" s="95"/>
      <c r="FA365" s="95"/>
      <c r="FB365" s="95"/>
      <c r="FC365" s="95"/>
      <c r="FD365" s="95"/>
      <c r="FE365" s="95"/>
      <c r="FF365" s="95"/>
      <c r="FG365" s="95"/>
      <c r="FH365" s="95"/>
      <c r="FI365" s="95"/>
      <c r="FJ365" s="95"/>
      <c r="FK365" s="95"/>
      <c r="FL365" s="95"/>
      <c r="FM365" s="95"/>
      <c r="FN365" s="95"/>
      <c r="FO365" s="95"/>
      <c r="FP365" s="95"/>
      <c r="FQ365" s="95"/>
      <c r="FR365" s="95"/>
      <c r="FS365" s="95"/>
      <c r="FT365" s="95"/>
      <c r="FU365" s="95"/>
      <c r="FV365" s="95"/>
      <c r="FW365" s="95"/>
      <c r="FX365" s="95"/>
      <c r="FY365" s="95"/>
      <c r="FZ365" s="95"/>
      <c r="GA365" s="95"/>
      <c r="GB365" s="95"/>
      <c r="GC365" s="95"/>
      <c r="GD365" s="95"/>
      <c r="GE365" s="95"/>
      <c r="GF365" s="95"/>
      <c r="GG365" s="95"/>
      <c r="GH365" s="95"/>
      <c r="GI365" s="95"/>
      <c r="GJ365" s="95"/>
      <c r="GK365" s="95"/>
      <c r="GL365" s="95"/>
      <c r="GM365" s="95"/>
      <c r="GN365" s="95"/>
      <c r="GO365" s="95"/>
      <c r="GP365" s="95"/>
      <c r="GQ365" s="95"/>
      <c r="GR365" s="95"/>
      <c r="GS365" s="95"/>
      <c r="GT365" s="95"/>
      <c r="GU365" s="95"/>
      <c r="GV365" s="95"/>
      <c r="GW365" s="95"/>
      <c r="GX365" s="95"/>
      <c r="GY365" s="95"/>
      <c r="GZ365" s="95"/>
      <c r="HA365" s="95"/>
      <c r="HB365" s="95"/>
      <c r="HC365" s="95"/>
      <c r="HD365" s="95"/>
      <c r="HE365" s="95"/>
      <c r="HF365" s="95"/>
      <c r="HG365" s="95"/>
      <c r="HH365" s="95"/>
      <c r="HI365" s="95"/>
      <c r="HJ365" s="95"/>
      <c r="HK365" s="95"/>
      <c r="HL365" s="95"/>
      <c r="HM365" s="95"/>
      <c r="HN365" s="95"/>
      <c r="HO365" s="95"/>
      <c r="HP365" s="95"/>
      <c r="HQ365" s="95"/>
      <c r="HR365" s="95"/>
      <c r="HS365" s="95"/>
      <c r="HT365" s="95"/>
      <c r="HU365" s="95"/>
      <c r="HV365" s="95"/>
      <c r="HW365" s="95"/>
      <c r="HX365" s="95"/>
      <c r="HY365" s="95"/>
      <c r="HZ365" s="95"/>
      <c r="IA365" s="95"/>
      <c r="IB365" s="95"/>
      <c r="IC365" s="95"/>
      <c r="ID365" s="95"/>
      <c r="IE365" s="95"/>
      <c r="IF365" s="95"/>
      <c r="IG365" s="95"/>
      <c r="IH365" s="95"/>
      <c r="II365" s="95"/>
      <c r="IJ365" s="95"/>
      <c r="IK365" s="95"/>
      <c r="IL365" s="95"/>
      <c r="IM365" s="95"/>
      <c r="IN365" s="95"/>
      <c r="IO365" s="95"/>
      <c r="IP365" s="95"/>
      <c r="IQ365" s="95"/>
      <c r="IR365" s="95"/>
      <c r="IS365" s="95"/>
      <c r="IT365" s="95"/>
    </row>
    <row r="366" spans="1:254" ht="18">
      <c r="A366" s="86"/>
      <c r="B366" s="84"/>
      <c r="C366" s="84"/>
      <c r="D366" s="84"/>
      <c r="E366" s="83"/>
      <c r="F366" s="80"/>
      <c r="G366" s="78"/>
      <c r="H366" s="85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  <c r="DB366" s="42"/>
      <c r="DC366" s="42"/>
      <c r="DD366" s="42"/>
      <c r="DE366" s="42"/>
      <c r="DF366" s="42"/>
      <c r="DG366" s="42"/>
      <c r="DH366" s="42"/>
      <c r="DI366" s="42"/>
      <c r="DJ366" s="42"/>
      <c r="DK366" s="42"/>
      <c r="DL366" s="42"/>
      <c r="DM366" s="42"/>
      <c r="DN366" s="42"/>
      <c r="DO366" s="42"/>
      <c r="DP366" s="42"/>
      <c r="DQ366" s="42"/>
      <c r="DR366" s="42"/>
      <c r="DS366" s="42"/>
      <c r="DT366" s="42"/>
      <c r="DU366" s="42"/>
      <c r="DV366" s="42"/>
      <c r="DW366" s="42"/>
      <c r="DX366" s="42"/>
      <c r="DY366" s="42"/>
      <c r="DZ366" s="42"/>
      <c r="EA366" s="42"/>
      <c r="EB366" s="42"/>
      <c r="EC366" s="42"/>
      <c r="ED366" s="42"/>
      <c r="EE366" s="42"/>
      <c r="EF366" s="42"/>
      <c r="EG366" s="42"/>
      <c r="EH366" s="42"/>
      <c r="EI366" s="42"/>
      <c r="EJ366" s="42"/>
      <c r="EK366" s="42"/>
      <c r="EL366" s="42"/>
      <c r="EM366" s="42"/>
      <c r="EN366" s="42"/>
      <c r="EO366" s="42"/>
      <c r="EP366" s="42"/>
      <c r="EQ366" s="42"/>
      <c r="ER366" s="42"/>
      <c r="ES366" s="42"/>
      <c r="ET366" s="42"/>
      <c r="EU366" s="42"/>
      <c r="EV366" s="42"/>
      <c r="EW366" s="42"/>
      <c r="EX366" s="42"/>
      <c r="EY366" s="42"/>
      <c r="EZ366" s="42"/>
      <c r="FA366" s="42"/>
      <c r="FB366" s="42"/>
      <c r="FC366" s="42"/>
      <c r="FD366" s="42"/>
      <c r="FE366" s="42"/>
      <c r="FF366" s="42"/>
      <c r="FG366" s="42"/>
      <c r="FH366" s="42"/>
      <c r="FI366" s="42"/>
      <c r="FJ366" s="42"/>
      <c r="FK366" s="42"/>
      <c r="FL366" s="42"/>
      <c r="FM366" s="42"/>
      <c r="FN366" s="42"/>
      <c r="FO366" s="42"/>
      <c r="FP366" s="42"/>
      <c r="FQ366" s="42"/>
      <c r="FR366" s="42"/>
      <c r="FS366" s="42"/>
      <c r="FT366" s="42"/>
      <c r="FU366" s="42"/>
      <c r="FV366" s="42"/>
      <c r="FW366" s="42"/>
      <c r="FX366" s="42"/>
      <c r="FY366" s="42"/>
      <c r="FZ366" s="42"/>
      <c r="GA366" s="42"/>
      <c r="GB366" s="42"/>
      <c r="GC366" s="42"/>
      <c r="GD366" s="42"/>
      <c r="GE366" s="42"/>
      <c r="GF366" s="42"/>
      <c r="GG366" s="42"/>
      <c r="GH366" s="42"/>
      <c r="GI366" s="42"/>
      <c r="GJ366" s="42"/>
      <c r="GK366" s="42"/>
      <c r="GL366" s="42"/>
      <c r="GM366" s="42"/>
      <c r="GN366" s="42"/>
      <c r="GO366" s="42"/>
      <c r="GP366" s="42"/>
      <c r="GQ366" s="42"/>
      <c r="GR366" s="42"/>
      <c r="GS366" s="42"/>
      <c r="GT366" s="42"/>
      <c r="GU366" s="42"/>
      <c r="GV366" s="42"/>
      <c r="GW366" s="42"/>
      <c r="GX366" s="42"/>
      <c r="GY366" s="42"/>
      <c r="GZ366" s="42"/>
      <c r="HA366" s="42"/>
      <c r="HB366" s="42"/>
      <c r="HC366" s="42"/>
      <c r="HD366" s="42"/>
      <c r="HE366" s="42"/>
      <c r="HF366" s="42"/>
      <c r="HG366" s="42"/>
      <c r="HH366" s="42"/>
      <c r="HI366" s="42"/>
      <c r="HJ366" s="42"/>
      <c r="HK366" s="42"/>
      <c r="HL366" s="42"/>
      <c r="HM366" s="42"/>
      <c r="HN366" s="42"/>
      <c r="HO366" s="42"/>
      <c r="HP366" s="42"/>
      <c r="HQ366" s="42"/>
      <c r="HR366" s="42"/>
      <c r="HS366" s="42"/>
      <c r="HT366" s="42"/>
      <c r="HU366" s="42"/>
      <c r="HV366" s="42"/>
      <c r="HW366" s="42"/>
      <c r="HX366" s="42"/>
      <c r="HY366" s="42"/>
      <c r="HZ366" s="42"/>
      <c r="IA366" s="42"/>
      <c r="IB366" s="42"/>
      <c r="IC366" s="42"/>
      <c r="ID366" s="42"/>
      <c r="IE366" s="42"/>
      <c r="IF366" s="42"/>
      <c r="IG366" s="42"/>
      <c r="IH366" s="42"/>
      <c r="II366" s="42"/>
      <c r="IJ366" s="42"/>
      <c r="IK366" s="42"/>
      <c r="IL366" s="42"/>
      <c r="IM366" s="42"/>
      <c r="IN366" s="42"/>
      <c r="IO366" s="42"/>
      <c r="IP366" s="42"/>
      <c r="IQ366" s="42"/>
      <c r="IR366" s="42"/>
      <c r="IS366" s="42"/>
      <c r="IT366" s="42"/>
    </row>
    <row r="367" spans="1:8" ht="15.75">
      <c r="A367" s="111" t="s">
        <v>100</v>
      </c>
      <c r="B367" s="112"/>
      <c r="C367" s="112"/>
      <c r="D367" s="112"/>
      <c r="E367" s="112"/>
      <c r="F367" s="112"/>
      <c r="G367" s="112"/>
      <c r="H367" s="113"/>
    </row>
    <row r="368" spans="1:8" ht="16.5" thickBot="1">
      <c r="A368" s="114"/>
      <c r="B368" s="115"/>
      <c r="C368" s="115"/>
      <c r="D368" s="115"/>
      <c r="E368" s="115"/>
      <c r="F368" s="115"/>
      <c r="G368" s="115"/>
      <c r="H368" s="116"/>
    </row>
    <row r="369" spans="1:8" ht="15.75">
      <c r="A369" s="24"/>
      <c r="B369" s="25"/>
      <c r="C369" s="6"/>
      <c r="D369" s="6"/>
      <c r="E369" s="6"/>
      <c r="F369" s="6"/>
      <c r="G369" s="6"/>
      <c r="H369" s="6"/>
    </row>
    <row r="370" spans="1:8" ht="15.75">
      <c r="A370" s="24"/>
      <c r="B370" s="25"/>
      <c r="C370" s="25"/>
      <c r="D370" s="25"/>
      <c r="E370" s="26"/>
      <c r="F370" s="25"/>
      <c r="G370" s="25"/>
      <c r="H370" s="25"/>
    </row>
    <row r="371" spans="1:2" ht="15.75">
      <c r="A371" s="27"/>
      <c r="B371" s="28"/>
    </row>
    <row r="372" spans="1:2" ht="15.75">
      <c r="A372" s="27"/>
      <c r="B372" s="28"/>
    </row>
    <row r="373" spans="1:2" ht="15.75">
      <c r="A373" s="27"/>
      <c r="B373" s="28"/>
    </row>
    <row r="374" spans="1:2" ht="15.75">
      <c r="A374" s="27"/>
      <c r="B374" s="28"/>
    </row>
    <row r="375" spans="1:2" ht="15.75">
      <c r="A375" s="27"/>
      <c r="B375" s="28"/>
    </row>
    <row r="376" spans="1:2" ht="15.75">
      <c r="A376" s="29"/>
      <c r="B376" s="28"/>
    </row>
    <row r="377" spans="1:2" ht="15.75">
      <c r="A377" s="27"/>
      <c r="B377" s="28"/>
    </row>
    <row r="378" spans="1:2" ht="15.75">
      <c r="A378" s="27"/>
      <c r="B378" s="28"/>
    </row>
    <row r="379" spans="1:2" ht="15.75">
      <c r="A379" s="27"/>
      <c r="B379" s="28"/>
    </row>
    <row r="380" spans="1:2" ht="15.75">
      <c r="A380" s="27"/>
      <c r="B380" s="28"/>
    </row>
    <row r="381" spans="1:5" ht="15.75">
      <c r="A381" s="27"/>
      <c r="B381" s="28"/>
      <c r="E381" s="30"/>
    </row>
    <row r="382" spans="1:2" ht="15.75">
      <c r="A382" s="27"/>
      <c r="B382" s="28"/>
    </row>
    <row r="383" spans="1:2" ht="15.75">
      <c r="A383" s="27"/>
      <c r="B383" s="28"/>
    </row>
    <row r="384" spans="1:2" ht="15.75">
      <c r="A384" s="27"/>
      <c r="B384" s="28"/>
    </row>
    <row r="385" spans="1:2" ht="15.75">
      <c r="A385" s="27"/>
      <c r="B385" s="28"/>
    </row>
    <row r="386" spans="1:2" ht="15.75">
      <c r="A386" s="27"/>
      <c r="B386" s="28"/>
    </row>
    <row r="387" spans="1:2" ht="15.75">
      <c r="A387" s="27"/>
      <c r="B387" s="28"/>
    </row>
    <row r="388" spans="1:2" ht="15.75">
      <c r="A388" s="27"/>
      <c r="B388" s="28"/>
    </row>
    <row r="389" spans="1:2" ht="15.75">
      <c r="A389" s="27"/>
      <c r="B389" s="28"/>
    </row>
    <row r="390" spans="1:2" ht="15.75">
      <c r="A390" s="27"/>
      <c r="B390" s="28"/>
    </row>
    <row r="391" spans="1:2" ht="15.75">
      <c r="A391" s="27"/>
      <c r="B391" s="28"/>
    </row>
    <row r="392" spans="1:2" ht="15.75">
      <c r="A392" s="27"/>
      <c r="B392" s="28"/>
    </row>
    <row r="393" spans="1:2" ht="15.75">
      <c r="A393" s="27"/>
      <c r="B393" s="28"/>
    </row>
    <row r="394" spans="1:2" ht="15.75">
      <c r="A394" s="27"/>
      <c r="B394" s="28"/>
    </row>
    <row r="395" spans="1:2" ht="15.75">
      <c r="A395" s="27"/>
      <c r="B395" s="28"/>
    </row>
    <row r="396" spans="1:2" ht="15.75">
      <c r="A396" s="27"/>
      <c r="B396" s="28"/>
    </row>
    <row r="397" spans="1:2" ht="15.75">
      <c r="A397" s="27"/>
      <c r="B397" s="28"/>
    </row>
    <row r="398" spans="1:2" ht="15.75">
      <c r="A398" s="27"/>
      <c r="B398" s="28"/>
    </row>
    <row r="399" spans="1:2" ht="15.75">
      <c r="A399" s="27"/>
      <c r="B399" s="28"/>
    </row>
    <row r="400" spans="1:2" ht="15.75">
      <c r="A400" s="27"/>
      <c r="B400" s="28"/>
    </row>
    <row r="401" spans="1:2" ht="15.75">
      <c r="A401" s="27"/>
      <c r="B401" s="28"/>
    </row>
    <row r="402" spans="1:2" ht="15.75">
      <c r="A402" s="27"/>
      <c r="B402" s="28"/>
    </row>
    <row r="403" spans="1:2" ht="15.75">
      <c r="A403" s="27"/>
      <c r="B403" s="28"/>
    </row>
    <row r="404" spans="1:2" ht="15.75">
      <c r="A404" s="27"/>
      <c r="B404" s="28"/>
    </row>
    <row r="405" spans="1:2" ht="15.75">
      <c r="A405" s="27"/>
      <c r="B405" s="28"/>
    </row>
    <row r="406" spans="1:2" ht="15.75">
      <c r="A406" s="27"/>
      <c r="B406" s="28"/>
    </row>
    <row r="407" spans="1:2" ht="15.75">
      <c r="A407" s="27"/>
      <c r="B407" s="28"/>
    </row>
    <row r="408" spans="1:2" ht="15.75">
      <c r="A408" s="27"/>
      <c r="B408" s="28"/>
    </row>
    <row r="409" spans="1:2" ht="15.75">
      <c r="A409" s="27"/>
      <c r="B409" s="28"/>
    </row>
    <row r="410" spans="1:2" ht="15.75">
      <c r="A410" s="27"/>
      <c r="B410" s="28"/>
    </row>
    <row r="411" spans="1:2" ht="15.75">
      <c r="A411" s="29"/>
      <c r="B411" s="28"/>
    </row>
    <row r="412" spans="1:2" ht="15.75">
      <c r="A412" s="29"/>
      <c r="B412" s="28"/>
    </row>
    <row r="413" ht="15.75">
      <c r="B413" s="28"/>
    </row>
    <row r="414" ht="15.75">
      <c r="B414" s="28"/>
    </row>
  </sheetData>
  <sheetProtection/>
  <mergeCells count="6">
    <mergeCell ref="A3:H3"/>
    <mergeCell ref="A4:H4"/>
    <mergeCell ref="E12:F12"/>
    <mergeCell ref="B8:H8"/>
    <mergeCell ref="B9:H9"/>
    <mergeCell ref="A367:H368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2022-05-12T13:43:33Z</cp:lastPrinted>
  <dcterms:created xsi:type="dcterms:W3CDTF">2000-08-01T08:05:07Z</dcterms:created>
  <dcterms:modified xsi:type="dcterms:W3CDTF">2023-01-06T13:53:47Z</dcterms:modified>
  <cp:category/>
  <cp:version/>
  <cp:contentType/>
  <cp:contentStatus/>
</cp:coreProperties>
</file>