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<sst xmlns="http://schemas.openxmlformats.org/spreadsheetml/2006/main" count="143" uniqueCount="107">
  <si>
    <t>Dons</t>
  </si>
  <si>
    <t>Dépenses</t>
  </si>
  <si>
    <t>Dépenses en Capital</t>
  </si>
  <si>
    <t>Opérations financières consolidées de l'ETAT</t>
  </si>
  <si>
    <t>Retour à la Table de Matière</t>
  </si>
  <si>
    <t>Opérations financières consolidées de l'ETAT( en millions de BIF)</t>
  </si>
  <si>
    <t>Recettes</t>
  </si>
  <si>
    <t>Total</t>
  </si>
  <si>
    <t>Recettes et dons</t>
  </si>
  <si>
    <t>Dépenses Courantes</t>
  </si>
  <si>
    <t>Solde globale base droits constatés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</si>
  <si>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</si>
  <si>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</si>
  <si>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</si>
  <si>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</si>
  <si>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</si>
  <si>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</si>
  <si>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</si>
  <si>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</si>
  <si>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</si>
  <si>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</si>
  <si>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</si>
  <si>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</si>
  <si>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</si>
  <si>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financières consolidées de l'Etat données mensuelles</t>
  </si>
  <si>
    <t>Opérations financières consolidées de l'Etat données trimestrielles</t>
  </si>
  <si>
    <t>Opérations financières consolidées de l'Etat données annuelles</t>
  </si>
  <si>
    <t>opérations financières consolidées de l'Etat.xls</t>
  </si>
  <si>
    <t>Retour à la Table de matière</t>
  </si>
  <si>
    <t>Solde global base droits constatés</t>
  </si>
  <si>
    <t xml:space="preserve">Différence entre (Recettes et dons)-dépenses </t>
  </si>
  <si>
    <t xml:space="preserve">opérations financières consolidées de l'ETAT renseigne sur les entrées et sortie de fonds de l'Etat. Elle dégage le déficit ou l'excédent </t>
  </si>
  <si>
    <t xml:space="preserve">  Opérations financières consolidées de l'ETAT (en millions de BIF)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</si>
  <si>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</si>
  <si>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</si>
  <si>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</si>
  <si>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</si>
  <si>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</si>
  <si>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                        rubliques</t>
  </si>
  <si>
    <t>Sources: BRB, OBR et Ministère des Finances, du Budget et de la Coopération au Dévelopement Economique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</si>
  <si>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</si>
  <si>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</si>
  <si>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</si>
  <si>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</si>
  <si>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</si>
  <si>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</si>
  <si>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</si>
  <si>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</si>
  <si>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</si>
  <si>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</si>
  <si>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</si>
  <si>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</si>
  <si>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</si>
  <si>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</si>
  <si>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</si>
  <si>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</si>
  <si>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</si>
  <si>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</si>
  <si>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</si>
  <si>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</si>
  <si>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</si>
  <si>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</si>
  <si>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</si>
  <si>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</si>
  <si>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</si>
  <si>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</si>
  <si>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</si>
  <si>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</si>
  <si>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</si>
  <si>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</si>
  <si>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</si>
  <si>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</si>
  <si>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</si>
  <si>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</si>
  <si>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</si>
  <si>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</si>
  <si>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</si>
  <si>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</si>
  <si>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</si>
  <si>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</si>
  <si>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</si>
  <si>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</si>
  <si>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</si>
  <si>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</si>
  <si>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</si>
  <si>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</si>
  <si>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</si>
  <si>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</si>
  <si>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</si>
  <si>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</si>
  <si>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</si>
  <si>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</si>
  <si>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</si>
  <si>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</si>
  <si>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</si>
  <si>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</si>
  <si>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</si>
  <si>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</si>
  <si>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</si>
  <si>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</si>
  <si>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</si>
  <si>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-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</si>
  <si>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</si>
  <si>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</si>
  <si>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Q4-2020</t>
  </si>
  <si>
    <t>2020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</si>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</sst>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mmm\-yyyy"/>
    <numFmt numFmtId="174" formatCode="[$-409]d\-mmm;@"/>
    <numFmt numFmtId="175" formatCode="#,##0.000000"/>
  </numFmts>
  <fonts count="6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1">
    <xf numFmtId="168" fontId="0" fillId="0" borderId="0" xfId="0" applyAlignment="1">
      <alignment/>
    </xf>
    <xf numFmtId="168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8" fontId="8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0" fontId="8" fillId="0" borderId="10" xfId="0" applyNumberFormat="1" applyFont="1" applyBorder="1" applyAlignment="1">
      <alignment horizontal="center"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0" borderId="0" xfId="0" applyFont="1" applyAlignment="1">
      <alignment/>
    </xf>
    <xf numFmtId="168" fontId="57" fillId="33" borderId="11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168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8" fontId="59" fillId="6" borderId="12" xfId="0" applyFont="1" applyFill="1" applyBorder="1" applyAlignment="1">
      <alignment/>
    </xf>
    <xf numFmtId="168" fontId="55" fillId="6" borderId="12" xfId="0" applyFont="1" applyFill="1" applyBorder="1" applyAlignment="1">
      <alignment/>
    </xf>
    <xf numFmtId="171" fontId="55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3" fillId="0" borderId="10" xfId="0" applyFont="1" applyBorder="1" applyAlignment="1" quotePrefix="1">
      <alignment/>
    </xf>
    <xf numFmtId="168" fontId="33" fillId="0" borderId="10" xfId="0" applyFont="1" applyBorder="1" applyAlignment="1">
      <alignment horizontal="left"/>
    </xf>
    <xf numFmtId="168" fontId="33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3" fillId="34" borderId="13" xfId="0" applyFont="1" applyFill="1" applyBorder="1" applyAlignment="1">
      <alignment/>
    </xf>
    <xf numFmtId="168" fontId="34" fillId="0" borderId="0" xfId="0" applyNumberFormat="1" applyFont="1" applyAlignment="1">
      <alignment horizontal="center"/>
    </xf>
    <xf numFmtId="168" fontId="5" fillId="0" borderId="0" xfId="0" applyFont="1" applyAlignment="1">
      <alignment horizontal="justify" vertical="center"/>
    </xf>
    <xf numFmtId="172" fontId="55" fillId="6" borderId="0" xfId="0" applyNumberFormat="1" applyFont="1" applyFill="1" applyAlignment="1">
      <alignment horizontal="right"/>
    </xf>
    <xf numFmtId="168" fontId="60" fillId="0" borderId="0" xfId="0" applyFont="1" applyBorder="1" applyAlignment="1">
      <alignment horizontal="center" wrapText="1"/>
    </xf>
    <xf numFmtId="168" fontId="33" fillId="0" borderId="0" xfId="0" applyNumberFormat="1" applyFont="1" applyAlignment="1">
      <alignment horizontal="center"/>
    </xf>
    <xf numFmtId="168" fontId="33" fillId="0" borderId="0" xfId="0" applyNumberFormat="1" applyFont="1" applyAlignment="1">
      <alignment/>
    </xf>
    <xf numFmtId="168" fontId="7" fillId="0" borderId="0" xfId="0" applyFont="1" applyAlignment="1">
      <alignment/>
    </xf>
    <xf numFmtId="170" fontId="8" fillId="0" borderId="10" xfId="0" applyNumberFormat="1" applyFont="1" applyBorder="1" applyAlignment="1">
      <alignment horizontal="left"/>
    </xf>
    <xf numFmtId="168" fontId="34" fillId="35" borderId="10" xfId="0" applyNumberFormat="1" applyFont="1" applyFill="1" applyBorder="1" applyAlignment="1">
      <alignment vertical="center"/>
    </xf>
    <xf numFmtId="168" fontId="34" fillId="35" borderId="10" xfId="0" applyNumberFormat="1" applyFont="1" applyFill="1" applyBorder="1" applyAlignment="1">
      <alignment vertical="center" wrapText="1"/>
    </xf>
    <xf numFmtId="168" fontId="8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8" fontId="34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8" fillId="0" borderId="10" xfId="47" applyNumberFormat="1" applyFont="1" applyFill="1" applyBorder="1" applyAlignment="1" applyProtection="1">
      <alignment/>
      <protection/>
    </xf>
    <xf numFmtId="169" fontId="8" fillId="0" borderId="10" xfId="0" applyNumberFormat="1" applyFont="1" applyFill="1" applyBorder="1" applyAlignment="1">
      <alignment/>
    </xf>
    <xf numFmtId="168" fontId="8" fillId="0" borderId="10" xfId="0" applyFont="1" applyBorder="1" applyAlignment="1">
      <alignment/>
    </xf>
    <xf numFmtId="168" fontId="8" fillId="0" borderId="10" xfId="0" applyFont="1" applyFill="1" applyBorder="1" applyAlignment="1">
      <alignment horizontal="right"/>
    </xf>
    <xf numFmtId="168" fontId="8" fillId="0" borderId="10" xfId="0" applyFont="1" applyFill="1" applyBorder="1" applyAlignment="1">
      <alignment/>
    </xf>
    <xf numFmtId="168" fontId="8" fillId="0" borderId="10" xfId="0" applyFont="1" applyBorder="1" applyAlignment="1">
      <alignment horizontal="right"/>
    </xf>
    <xf numFmtId="169" fontId="8" fillId="0" borderId="10" xfId="47" applyNumberFormat="1" applyFont="1" applyFill="1" applyBorder="1" applyAlignment="1">
      <alignment/>
    </xf>
    <xf numFmtId="170" fontId="8" fillId="0" borderId="10" xfId="0" applyNumberFormat="1" applyFont="1" applyBorder="1" applyAlignment="1">
      <alignment horizontal="left" vertical="center"/>
    </xf>
    <xf numFmtId="169" fontId="8" fillId="0" borderId="10" xfId="47" applyNumberFormat="1" applyFont="1" applyBorder="1" applyAlignment="1" applyProtection="1">
      <alignment/>
      <protection/>
    </xf>
    <xf numFmtId="169" fontId="8" fillId="0" borderId="10" xfId="47" applyNumberFormat="1" applyFont="1" applyBorder="1" applyAlignment="1">
      <alignment/>
    </xf>
    <xf numFmtId="168" fontId="8" fillId="0" borderId="10" xfId="0" applyFont="1" applyBorder="1" applyAlignment="1">
      <alignment/>
    </xf>
    <xf numFmtId="169" fontId="8" fillId="36" borderId="10" xfId="0" applyNumberFormat="1" applyFont="1" applyFill="1" applyBorder="1" applyAlignment="1">
      <alignment horizontal="right"/>
    </xf>
    <xf numFmtId="169" fontId="8" fillId="36" borderId="10" xfId="0" applyNumberFormat="1" applyFont="1" applyFill="1" applyBorder="1" applyAlignment="1">
      <alignment/>
    </xf>
    <xf numFmtId="168" fontId="8" fillId="36" borderId="10" xfId="0" applyFont="1" applyFill="1" applyBorder="1" applyAlignment="1">
      <alignment/>
    </xf>
    <xf numFmtId="169" fontId="8" fillId="36" borderId="10" xfId="47" applyNumberFormat="1" applyFont="1" applyFill="1" applyBorder="1" applyAlignment="1" applyProtection="1">
      <alignment/>
      <protection/>
    </xf>
    <xf numFmtId="168" fontId="8" fillId="36" borderId="14" xfId="0" applyFont="1" applyFill="1" applyBorder="1" applyAlignment="1">
      <alignment/>
    </xf>
    <xf numFmtId="169" fontId="8" fillId="36" borderId="14" xfId="0" applyNumberFormat="1" applyFont="1" applyFill="1" applyBorder="1" applyAlignment="1">
      <alignment horizontal="right"/>
    </xf>
    <xf numFmtId="168" fontId="33" fillId="34" borderId="13" xfId="0" applyFont="1" applyFill="1" applyBorder="1" applyAlignment="1">
      <alignment horizontal="center"/>
    </xf>
    <xf numFmtId="168" fontId="33" fillId="34" borderId="15" xfId="0" applyFont="1" applyFill="1" applyBorder="1" applyAlignment="1">
      <alignment horizontal="center"/>
    </xf>
    <xf numFmtId="168" fontId="33" fillId="34" borderId="16" xfId="0" applyFont="1" applyFill="1" applyBorder="1" applyAlignment="1">
      <alignment horizontal="center"/>
    </xf>
    <xf numFmtId="168" fontId="34" fillId="35" borderId="10" xfId="0" applyNumberFormat="1" applyFont="1" applyFill="1" applyBorder="1" applyAlignment="1">
      <alignment horizontal="center" vertical="center"/>
    </xf>
    <xf numFmtId="168" fontId="34" fillId="35" borderId="17" xfId="0" applyNumberFormat="1" applyFont="1" applyFill="1" applyBorder="1" applyAlignment="1">
      <alignment horizontal="center" vertical="center"/>
    </xf>
    <xf numFmtId="168" fontId="34" fillId="35" borderId="18" xfId="0" applyNumberFormat="1" applyFont="1" applyFill="1" applyBorder="1" applyAlignment="1">
      <alignment horizontal="center" vertical="center"/>
    </xf>
    <xf numFmtId="168" fontId="34" fillId="35" borderId="13" xfId="0" applyNumberFormat="1" applyFont="1" applyFill="1" applyBorder="1" applyAlignment="1">
      <alignment horizontal="center" vertical="center" wrapText="1"/>
    </xf>
    <xf numFmtId="168" fontId="34" fillId="35" borderId="16" xfId="0" applyNumberFormat="1" applyFont="1" applyFill="1" applyBorder="1" applyAlignment="1">
      <alignment horizontal="center" vertical="center" wrapText="1"/>
    </xf>
    <xf numFmtId="168" fontId="36" fillId="0" borderId="19" xfId="0" applyNumberFormat="1" applyFont="1" applyBorder="1" applyAlignment="1">
      <alignment horizontal="left"/>
    </xf>
    <xf numFmtId="168" fontId="36" fillId="0" borderId="20" xfId="0" applyNumberFormat="1" applyFont="1" applyBorder="1" applyAlignment="1">
      <alignment horizontal="left"/>
    </xf>
    <xf numFmtId="168" fontId="36" fillId="0" borderId="21" xfId="0" applyNumberFormat="1" applyFont="1" applyBorder="1" applyAlignment="1">
      <alignment horizontal="left"/>
    </xf>
    <xf numFmtId="168" fontId="34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1">
      <selection activeCell="E16" sqref="E16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24.10546875" style="8" customWidth="1"/>
    <col min="6" max="16384" width="8.88671875" style="8" customWidth="1"/>
  </cols>
  <sheetData>
    <row r="2" ht="15.75">
      <c r="B2" s="26" t="s">
        <v>33</v>
      </c>
    </row>
    <row r="3" spans="2:3" ht="15.75">
      <c r="B3" s="26" t="s">
        <v>34</v>
      </c>
      <c r="C3"/>
    </row>
    <row r="4" ht="15.75">
      <c r="B4" s="26" t="s">
        <v>35</v>
      </c>
    </row>
    <row r="5" ht="15.75">
      <c r="B5" s="26" t="s">
        <v>36</v>
      </c>
    </row>
    <row r="6" ht="15.75">
      <c r="B6" s="26"/>
    </row>
    <row r="8" ht="18.75">
      <c r="B8" s="7" t="s">
        <v>11</v>
      </c>
    </row>
    <row r="9" ht="18.75">
      <c r="B9" s="9" t="s">
        <v>3</v>
      </c>
    </row>
    <row r="11" ht="15.75">
      <c r="B11" s="8" t="s">
        <v>12</v>
      </c>
    </row>
    <row r="12" spans="2:5" ht="16.5" thickBot="1">
      <c r="B12" s="10" t="s">
        <v>13</v>
      </c>
      <c r="C12" s="10" t="s">
        <v>14</v>
      </c>
      <c r="D12" s="10" t="s">
        <v>15</v>
      </c>
      <c r="E12" s="10" t="s">
        <v>37</v>
      </c>
    </row>
    <row r="13" spans="2:5" ht="15.75">
      <c r="B13" s="11" t="s">
        <v>16</v>
      </c>
      <c r="C13" s="12" t="s">
        <v>24</v>
      </c>
      <c r="D13" s="12" t="s">
        <v>16</v>
      </c>
      <c r="E13" s="27">
        <v>44166</v>
      </c>
    </row>
    <row r="14" spans="2:5" ht="15.75">
      <c r="B14" s="11" t="s">
        <v>17</v>
      </c>
      <c r="C14" s="12" t="s">
        <v>25</v>
      </c>
      <c r="D14" s="12" t="s">
        <v>17</v>
      </c>
      <c r="E14" s="14" t="s">
        <v>104</v>
      </c>
    </row>
    <row r="15" spans="2:5" ht="15.75">
      <c r="B15" s="11" t="s">
        <v>18</v>
      </c>
      <c r="C15" s="12" t="s">
        <v>26</v>
      </c>
      <c r="D15" s="12" t="s">
        <v>18</v>
      </c>
      <c r="E15" s="13" t="s">
        <v>105</v>
      </c>
    </row>
    <row r="16" spans="2:5" ht="16.5" thickBot="1">
      <c r="B16" s="15"/>
      <c r="C16" s="16"/>
      <c r="D16" s="16"/>
      <c r="E16" s="16"/>
    </row>
    <row r="18" spans="2:3" ht="15.75">
      <c r="B18" s="8" t="s">
        <v>19</v>
      </c>
      <c r="C18" s="17"/>
    </row>
    <row r="19" spans="2:3" ht="15.75">
      <c r="B19" s="8" t="s">
        <v>20</v>
      </c>
      <c r="C19" s="17"/>
    </row>
    <row r="21" spans="2:3" ht="15.75">
      <c r="B21" s="8" t="s">
        <v>21</v>
      </c>
      <c r="C21" s="23" t="s">
        <v>27</v>
      </c>
    </row>
    <row r="22" spans="2:3" ht="15.75">
      <c r="B22" s="8" t="s">
        <v>22</v>
      </c>
      <c r="C22" s="18" t="s">
        <v>23</v>
      </c>
    </row>
    <row r="25" ht="31.5">
      <c r="B25" s="28" t="s">
        <v>31</v>
      </c>
    </row>
    <row r="26" spans="2:3" ht="18.75">
      <c r="B26" s="58" t="s">
        <v>8</v>
      </c>
      <c r="C26" s="19" t="s">
        <v>6</v>
      </c>
    </row>
    <row r="27" spans="2:3" ht="18.75">
      <c r="B27" s="59"/>
      <c r="C27" s="19" t="s">
        <v>0</v>
      </c>
    </row>
    <row r="28" spans="2:3" ht="18.75">
      <c r="B28" s="60"/>
      <c r="C28" s="19" t="s">
        <v>7</v>
      </c>
    </row>
    <row r="29" spans="2:3" ht="18.75">
      <c r="B29" s="58" t="s">
        <v>1</v>
      </c>
      <c r="C29" s="20" t="s">
        <v>9</v>
      </c>
    </row>
    <row r="30" spans="2:3" ht="18.75">
      <c r="B30" s="59"/>
      <c r="C30" s="20" t="s">
        <v>2</v>
      </c>
    </row>
    <row r="31" spans="2:3" ht="18.75">
      <c r="B31" s="60"/>
      <c r="C31" s="21" t="s">
        <v>7</v>
      </c>
    </row>
    <row r="32" spans="2:3" ht="18.75">
      <c r="B32" s="24" t="s">
        <v>29</v>
      </c>
      <c r="C32" s="19" t="s">
        <v>30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ensuelle!A1" display="Mensuelle"/>
    <hyperlink ref="B14" location="Trimestrielle!A1" display="Trimestrielle"/>
    <hyperlink ref="B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63"/>
  <sheetViews>
    <sheetView tabSelected="1" zoomScalePageLayoutView="0" workbookViewId="0" topLeftCell="A1">
      <pane xSplit="1" ySplit="5" topLeftCell="B1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97" sqref="H197"/>
    </sheetView>
  </sheetViews>
  <sheetFormatPr defaultColWidth="8.88671875" defaultRowHeight="15.75"/>
  <cols>
    <col min="1" max="1" width="24.4453125" style="0" customWidth="1"/>
    <col min="2" max="2" width="8.88671875" style="0" bestFit="1" customWidth="1"/>
    <col min="3" max="4" width="8.4453125" style="0" bestFit="1" customWidth="1"/>
    <col min="5" max="5" width="10.6640625" style="0" customWidth="1"/>
    <col min="6" max="6" width="9.77734375" style="0" bestFit="1" customWidth="1"/>
    <col min="7" max="7" width="8.4453125" style="0" bestFit="1" customWidth="1"/>
    <col min="8" max="8" width="10.5546875" style="0" customWidth="1"/>
    <col min="9" max="9" width="9.4453125" style="0" bestFit="1" customWidth="1"/>
  </cols>
  <sheetData>
    <row r="1" spans="1:8" ht="15.75">
      <c r="A1" s="22" t="s">
        <v>4</v>
      </c>
      <c r="B1" s="1"/>
      <c r="C1" s="1"/>
      <c r="D1" s="1"/>
      <c r="E1" s="1"/>
      <c r="F1" s="1"/>
      <c r="G1" s="1"/>
      <c r="H1" s="1"/>
    </row>
    <row r="2" spans="1:8" s="31" customFormat="1" ht="19.5">
      <c r="A2" s="29"/>
      <c r="B2" s="30"/>
      <c r="C2" s="37" t="s">
        <v>5</v>
      </c>
      <c r="D2" s="37"/>
      <c r="E2" s="37"/>
      <c r="F2" s="37"/>
      <c r="G2" s="30"/>
      <c r="H2" s="30"/>
    </row>
    <row r="3" spans="1:8" s="31" customFormat="1" ht="19.5">
      <c r="A3" s="29"/>
      <c r="B3" s="30"/>
      <c r="C3" s="25"/>
      <c r="D3" s="25"/>
      <c r="E3" s="25"/>
      <c r="F3" s="25"/>
      <c r="G3" s="30"/>
      <c r="H3" s="30"/>
    </row>
    <row r="4" spans="1:8" s="31" customFormat="1" ht="19.5">
      <c r="A4" s="62" t="s">
        <v>38</v>
      </c>
      <c r="B4" s="61" t="s">
        <v>8</v>
      </c>
      <c r="C4" s="61"/>
      <c r="D4" s="61"/>
      <c r="E4" s="61" t="s">
        <v>1</v>
      </c>
      <c r="F4" s="61"/>
      <c r="G4" s="61"/>
      <c r="H4" s="64" t="s">
        <v>10</v>
      </c>
    </row>
    <row r="5" spans="1:8" s="31" customFormat="1" ht="37.5">
      <c r="A5" s="63"/>
      <c r="B5" s="33" t="s">
        <v>6</v>
      </c>
      <c r="C5" s="33" t="s">
        <v>0</v>
      </c>
      <c r="D5" s="33" t="s">
        <v>7</v>
      </c>
      <c r="E5" s="34" t="s">
        <v>9</v>
      </c>
      <c r="F5" s="34" t="s">
        <v>2</v>
      </c>
      <c r="G5" s="33" t="s">
        <v>7</v>
      </c>
      <c r="H5" s="65"/>
    </row>
    <row r="6" spans="1:8" ht="15.75">
      <c r="A6" s="32">
        <v>38353</v>
      </c>
      <c r="B6" s="3">
        <v>13860.1</v>
      </c>
      <c r="C6" s="3">
        <v>17287.1</v>
      </c>
      <c r="D6" s="3">
        <f>+B6+C6</f>
        <v>31147.199999999997</v>
      </c>
      <c r="E6" s="49">
        <v>15206.3</v>
      </c>
      <c r="F6" s="3">
        <v>4921</v>
      </c>
      <c r="G6" s="50">
        <f aca="true" t="shared" si="0" ref="G6:G69">+E6+F6</f>
        <v>20127.3</v>
      </c>
      <c r="H6" s="50">
        <f aca="true" t="shared" si="1" ref="H6:H69">+D6-G6</f>
        <v>11019.899999999998</v>
      </c>
    </row>
    <row r="7" spans="1:8" ht="15.75">
      <c r="A7" s="32">
        <v>38384</v>
      </c>
      <c r="B7" s="3">
        <v>11070.4</v>
      </c>
      <c r="C7" s="3">
        <v>7791.5</v>
      </c>
      <c r="D7" s="3">
        <f aca="true" t="shared" si="2" ref="D7:D18">+B7+C7</f>
        <v>18861.9</v>
      </c>
      <c r="E7" s="49">
        <v>15295.9</v>
      </c>
      <c r="F7" s="3">
        <v>6331.3</v>
      </c>
      <c r="G7" s="50">
        <f t="shared" si="0"/>
        <v>21627.2</v>
      </c>
      <c r="H7" s="50">
        <f t="shared" si="1"/>
        <v>-2765.2999999999993</v>
      </c>
    </row>
    <row r="8" spans="1:8" ht="15.75">
      <c r="A8" s="32">
        <v>38412</v>
      </c>
      <c r="B8" s="3">
        <v>16765.1</v>
      </c>
      <c r="C8" s="3">
        <v>7555.1</v>
      </c>
      <c r="D8" s="3">
        <f t="shared" si="2"/>
        <v>24320.199999999997</v>
      </c>
      <c r="E8" s="49">
        <v>14490.3</v>
      </c>
      <c r="F8" s="3">
        <v>5789.2</v>
      </c>
      <c r="G8" s="50">
        <f t="shared" si="0"/>
        <v>20279.5</v>
      </c>
      <c r="H8" s="50">
        <f t="shared" si="1"/>
        <v>4040.699999999997</v>
      </c>
    </row>
    <row r="9" spans="1:8" ht="15.75">
      <c r="A9" s="32">
        <v>38443</v>
      </c>
      <c r="B9" s="3">
        <v>15798.6</v>
      </c>
      <c r="C9" s="3">
        <v>4278.5</v>
      </c>
      <c r="D9" s="3">
        <f t="shared" si="2"/>
        <v>20077.1</v>
      </c>
      <c r="E9" s="49">
        <v>16433.3</v>
      </c>
      <c r="F9" s="3">
        <v>5718.3</v>
      </c>
      <c r="G9" s="50">
        <f t="shared" si="0"/>
        <v>22151.6</v>
      </c>
      <c r="H9" s="50">
        <f t="shared" si="1"/>
        <v>-2074.5</v>
      </c>
    </row>
    <row r="10" spans="1:8" ht="15.75">
      <c r="A10" s="32">
        <v>38473</v>
      </c>
      <c r="B10" s="3">
        <v>11856.2</v>
      </c>
      <c r="C10" s="3">
        <v>8222.7</v>
      </c>
      <c r="D10" s="3">
        <f t="shared" si="2"/>
        <v>20078.9</v>
      </c>
      <c r="E10" s="49">
        <v>15407.5</v>
      </c>
      <c r="F10" s="3">
        <v>7631.3</v>
      </c>
      <c r="G10" s="50">
        <f t="shared" si="0"/>
        <v>23038.8</v>
      </c>
      <c r="H10" s="50">
        <f t="shared" si="1"/>
        <v>-2959.899999999998</v>
      </c>
    </row>
    <row r="11" spans="1:8" ht="15.75">
      <c r="A11" s="32">
        <v>38504</v>
      </c>
      <c r="B11" s="3">
        <v>17414.1</v>
      </c>
      <c r="C11" s="3">
        <v>9313.4</v>
      </c>
      <c r="D11" s="3">
        <f t="shared" si="2"/>
        <v>26727.5</v>
      </c>
      <c r="E11" s="49">
        <v>17749.7</v>
      </c>
      <c r="F11" s="3">
        <v>10326.2</v>
      </c>
      <c r="G11" s="50">
        <f t="shared" si="0"/>
        <v>28075.9</v>
      </c>
      <c r="H11" s="50">
        <f t="shared" si="1"/>
        <v>-1348.4000000000015</v>
      </c>
    </row>
    <row r="12" spans="1:8" ht="15.75">
      <c r="A12" s="32">
        <v>38534</v>
      </c>
      <c r="B12" s="3">
        <v>12873.4</v>
      </c>
      <c r="C12" s="3">
        <v>7198.7</v>
      </c>
      <c r="D12" s="3">
        <f t="shared" si="2"/>
        <v>20072.1</v>
      </c>
      <c r="E12" s="49">
        <v>19322.4</v>
      </c>
      <c r="F12" s="3">
        <v>5561.9</v>
      </c>
      <c r="G12" s="50">
        <f t="shared" si="0"/>
        <v>24884.300000000003</v>
      </c>
      <c r="H12" s="50">
        <f t="shared" si="1"/>
        <v>-4812.200000000004</v>
      </c>
    </row>
    <row r="13" spans="1:8" ht="15.75">
      <c r="A13" s="32">
        <v>38565</v>
      </c>
      <c r="B13" s="3">
        <v>13787.7</v>
      </c>
      <c r="C13" s="3">
        <v>7843.2</v>
      </c>
      <c r="D13" s="3">
        <f t="shared" si="2"/>
        <v>21630.9</v>
      </c>
      <c r="E13" s="49">
        <v>17203</v>
      </c>
      <c r="F13" s="3">
        <v>16472.7</v>
      </c>
      <c r="G13" s="50">
        <f t="shared" si="0"/>
        <v>33675.7</v>
      </c>
      <c r="H13" s="50">
        <f t="shared" si="1"/>
        <v>-12044.799999999996</v>
      </c>
    </row>
    <row r="14" spans="1:8" ht="15.75">
      <c r="A14" s="32">
        <v>38596</v>
      </c>
      <c r="B14" s="3">
        <v>15108.6</v>
      </c>
      <c r="C14" s="3">
        <v>6497.6</v>
      </c>
      <c r="D14" s="3">
        <f t="shared" si="2"/>
        <v>21606.2</v>
      </c>
      <c r="E14" s="49">
        <v>15047.6</v>
      </c>
      <c r="F14" s="3">
        <v>5991.2</v>
      </c>
      <c r="G14" s="50">
        <f t="shared" si="0"/>
        <v>21038.8</v>
      </c>
      <c r="H14" s="50">
        <f t="shared" si="1"/>
        <v>567.4000000000015</v>
      </c>
    </row>
    <row r="15" spans="1:8" ht="15.75">
      <c r="A15" s="32">
        <v>38626</v>
      </c>
      <c r="B15" s="3">
        <v>16611.9</v>
      </c>
      <c r="C15" s="3">
        <v>18395.7</v>
      </c>
      <c r="D15" s="3">
        <f t="shared" si="2"/>
        <v>35007.600000000006</v>
      </c>
      <c r="E15" s="49">
        <v>16819</v>
      </c>
      <c r="F15" s="3">
        <v>5460.4</v>
      </c>
      <c r="G15" s="50">
        <f t="shared" si="0"/>
        <v>22279.4</v>
      </c>
      <c r="H15" s="50">
        <f t="shared" si="1"/>
        <v>12728.200000000004</v>
      </c>
    </row>
    <row r="16" spans="1:8" ht="15.75">
      <c r="A16" s="32">
        <v>38657</v>
      </c>
      <c r="B16" s="3">
        <v>12318.5</v>
      </c>
      <c r="C16" s="3">
        <v>6165.9</v>
      </c>
      <c r="D16" s="3">
        <f t="shared" si="2"/>
        <v>18484.4</v>
      </c>
      <c r="E16" s="49">
        <v>18058.9</v>
      </c>
      <c r="F16" s="3">
        <v>5698.7</v>
      </c>
      <c r="G16" s="50">
        <f t="shared" si="0"/>
        <v>23757.600000000002</v>
      </c>
      <c r="H16" s="50">
        <f t="shared" si="1"/>
        <v>-5273.200000000001</v>
      </c>
    </row>
    <row r="17" spans="1:8" ht="15.75">
      <c r="A17" s="32">
        <v>38687</v>
      </c>
      <c r="B17" s="3">
        <v>19193.6</v>
      </c>
      <c r="C17" s="3">
        <v>2450.6</v>
      </c>
      <c r="D17" s="3">
        <f t="shared" si="2"/>
        <v>21644.199999999997</v>
      </c>
      <c r="E17" s="49">
        <v>40233.1</v>
      </c>
      <c r="F17" s="3">
        <v>4658.8</v>
      </c>
      <c r="G17" s="50">
        <f t="shared" si="0"/>
        <v>44891.9</v>
      </c>
      <c r="H17" s="50">
        <f t="shared" si="1"/>
        <v>-23247.700000000004</v>
      </c>
    </row>
    <row r="18" spans="1:8" ht="15.75">
      <c r="A18" s="32">
        <v>38718</v>
      </c>
      <c r="B18" s="3">
        <v>15492.1</v>
      </c>
      <c r="C18" s="39">
        <v>6685.3</v>
      </c>
      <c r="D18" s="3">
        <f t="shared" si="2"/>
        <v>22177.4</v>
      </c>
      <c r="E18" s="49">
        <v>16119.2</v>
      </c>
      <c r="F18" s="3">
        <v>13188</v>
      </c>
      <c r="G18" s="50">
        <f t="shared" si="0"/>
        <v>29307.2</v>
      </c>
      <c r="H18" s="50">
        <f t="shared" si="1"/>
        <v>-7129.799999999999</v>
      </c>
    </row>
    <row r="19" spans="1:8" ht="15.75">
      <c r="A19" s="32">
        <v>38749</v>
      </c>
      <c r="B19" s="3">
        <v>12255.2</v>
      </c>
      <c r="C19" s="39">
        <v>573.6</v>
      </c>
      <c r="D19" s="3">
        <f aca="true" t="shared" si="3" ref="D19:D69">+B19+C19</f>
        <v>12828.800000000001</v>
      </c>
      <c r="E19" s="49">
        <v>20533.5</v>
      </c>
      <c r="F19" s="3">
        <v>4398.5</v>
      </c>
      <c r="G19" s="50">
        <f t="shared" si="0"/>
        <v>24932</v>
      </c>
      <c r="H19" s="50">
        <f t="shared" si="1"/>
        <v>-12103.199999999999</v>
      </c>
    </row>
    <row r="20" spans="1:8" ht="15.75">
      <c r="A20" s="32">
        <v>38777</v>
      </c>
      <c r="B20" s="3">
        <v>16592.4</v>
      </c>
      <c r="C20" s="39">
        <v>880.2</v>
      </c>
      <c r="D20" s="3">
        <f t="shared" si="3"/>
        <v>17472.600000000002</v>
      </c>
      <c r="E20" s="49">
        <v>15937.1</v>
      </c>
      <c r="F20" s="3">
        <v>3582.9</v>
      </c>
      <c r="G20" s="50">
        <f aca="true" t="shared" si="4" ref="G20:G32">+E20+F20</f>
        <v>19520</v>
      </c>
      <c r="H20" s="50">
        <f aca="true" t="shared" si="5" ref="H20:H32">+D20-G20</f>
        <v>-2047.3999999999978</v>
      </c>
    </row>
    <row r="21" spans="1:8" ht="15.75">
      <c r="A21" s="32">
        <v>38808</v>
      </c>
      <c r="B21" s="3">
        <v>13822.1</v>
      </c>
      <c r="C21" s="39">
        <v>4358.8</v>
      </c>
      <c r="D21" s="3">
        <f t="shared" si="3"/>
        <v>18180.9</v>
      </c>
      <c r="E21" s="49">
        <v>19621.5</v>
      </c>
      <c r="F21" s="3">
        <v>9320.7</v>
      </c>
      <c r="G21" s="50">
        <f t="shared" si="4"/>
        <v>28942.2</v>
      </c>
      <c r="H21" s="50">
        <f t="shared" si="5"/>
        <v>-10761.3</v>
      </c>
    </row>
    <row r="22" spans="1:8" ht="15.75">
      <c r="A22" s="32">
        <v>38838</v>
      </c>
      <c r="B22" s="3">
        <v>13133.1</v>
      </c>
      <c r="C22" s="3">
        <v>5107.1</v>
      </c>
      <c r="D22" s="3">
        <f t="shared" si="3"/>
        <v>18240.2</v>
      </c>
      <c r="E22" s="49">
        <v>17171</v>
      </c>
      <c r="F22" s="3">
        <v>4768.8</v>
      </c>
      <c r="G22" s="50">
        <f t="shared" si="4"/>
        <v>21939.8</v>
      </c>
      <c r="H22" s="50">
        <f t="shared" si="5"/>
        <v>-3699.5999999999985</v>
      </c>
    </row>
    <row r="23" spans="1:8" ht="15.75">
      <c r="A23" s="32">
        <v>38869</v>
      </c>
      <c r="B23" s="3">
        <v>22759.9</v>
      </c>
      <c r="C23" s="3">
        <v>4593.1</v>
      </c>
      <c r="D23" s="3">
        <f t="shared" si="3"/>
        <v>27353</v>
      </c>
      <c r="E23" s="49">
        <v>18676.2</v>
      </c>
      <c r="F23" s="3">
        <v>6214.1</v>
      </c>
      <c r="G23" s="50">
        <f t="shared" si="4"/>
        <v>24890.300000000003</v>
      </c>
      <c r="H23" s="50">
        <f t="shared" si="5"/>
        <v>2462.699999999997</v>
      </c>
    </row>
    <row r="24" spans="1:8" ht="15.75">
      <c r="A24" s="32">
        <v>38899</v>
      </c>
      <c r="B24" s="3">
        <v>13008.6</v>
      </c>
      <c r="C24" s="3">
        <v>13229.3</v>
      </c>
      <c r="D24" s="3">
        <f t="shared" si="3"/>
        <v>26237.9</v>
      </c>
      <c r="E24" s="49">
        <v>21415.8</v>
      </c>
      <c r="F24" s="3">
        <v>17191.1</v>
      </c>
      <c r="G24" s="50">
        <f t="shared" si="4"/>
        <v>38606.899999999994</v>
      </c>
      <c r="H24" s="50">
        <f t="shared" si="5"/>
        <v>-12368.999999999993</v>
      </c>
    </row>
    <row r="25" spans="1:8" ht="15.75">
      <c r="A25" s="32">
        <v>38930</v>
      </c>
      <c r="B25" s="3">
        <v>14294.5</v>
      </c>
      <c r="C25" s="3">
        <v>2120.3</v>
      </c>
      <c r="D25" s="3">
        <f t="shared" si="3"/>
        <v>16414.8</v>
      </c>
      <c r="E25" s="49">
        <v>15380.2</v>
      </c>
      <c r="F25" s="3">
        <v>5905.3</v>
      </c>
      <c r="G25" s="50">
        <f t="shared" si="4"/>
        <v>21285.5</v>
      </c>
      <c r="H25" s="50">
        <f t="shared" si="5"/>
        <v>-4870.700000000001</v>
      </c>
    </row>
    <row r="26" spans="1:8" ht="15.75">
      <c r="A26" s="32">
        <v>38961</v>
      </c>
      <c r="B26" s="3">
        <v>14410.2</v>
      </c>
      <c r="C26" s="3">
        <v>0.1</v>
      </c>
      <c r="D26" s="3">
        <f t="shared" si="3"/>
        <v>14410.300000000001</v>
      </c>
      <c r="E26" s="49">
        <v>19223.2</v>
      </c>
      <c r="F26" s="3">
        <v>6985.7</v>
      </c>
      <c r="G26" s="50">
        <f t="shared" si="4"/>
        <v>26208.9</v>
      </c>
      <c r="H26" s="50">
        <f t="shared" si="5"/>
        <v>-11798.6</v>
      </c>
    </row>
    <row r="27" spans="1:8" ht="15.75">
      <c r="A27" s="32">
        <v>38991</v>
      </c>
      <c r="B27" s="3">
        <v>17507.9</v>
      </c>
      <c r="C27" s="3">
        <v>1.1</v>
      </c>
      <c r="D27" s="3">
        <f t="shared" si="3"/>
        <v>17509</v>
      </c>
      <c r="E27" s="49">
        <v>18539.3</v>
      </c>
      <c r="F27" s="3">
        <v>3151.4</v>
      </c>
      <c r="G27" s="50">
        <f t="shared" si="4"/>
        <v>21690.7</v>
      </c>
      <c r="H27" s="50">
        <f t="shared" si="5"/>
        <v>-4181.700000000001</v>
      </c>
    </row>
    <row r="28" spans="1:8" ht="15.75">
      <c r="A28" s="32">
        <v>39022</v>
      </c>
      <c r="B28" s="3">
        <v>12222.2</v>
      </c>
      <c r="C28" s="3">
        <v>2.1</v>
      </c>
      <c r="D28" s="3">
        <f t="shared" si="3"/>
        <v>12224.300000000001</v>
      </c>
      <c r="E28" s="49">
        <v>22621.3</v>
      </c>
      <c r="F28" s="3">
        <v>11032.2</v>
      </c>
      <c r="G28" s="50">
        <f t="shared" si="4"/>
        <v>33653.5</v>
      </c>
      <c r="H28" s="50">
        <f t="shared" si="5"/>
        <v>-21429.199999999997</v>
      </c>
    </row>
    <row r="29" spans="1:8" ht="15.75">
      <c r="A29" s="32">
        <v>39052</v>
      </c>
      <c r="B29" s="3">
        <v>17530.8</v>
      </c>
      <c r="C29" s="39">
        <v>67061.5</v>
      </c>
      <c r="D29" s="3">
        <f t="shared" si="3"/>
        <v>84592.3</v>
      </c>
      <c r="E29" s="49">
        <v>21902</v>
      </c>
      <c r="F29" s="3">
        <v>4480.3</v>
      </c>
      <c r="G29" s="50">
        <f t="shared" si="4"/>
        <v>26382.3</v>
      </c>
      <c r="H29" s="50">
        <f t="shared" si="5"/>
        <v>58210</v>
      </c>
    </row>
    <row r="30" spans="1:8" ht="15.75">
      <c r="A30" s="32">
        <v>39083</v>
      </c>
      <c r="B30" s="3">
        <v>20005.5</v>
      </c>
      <c r="C30" s="39">
        <v>13691.5</v>
      </c>
      <c r="D30" s="3">
        <f t="shared" si="3"/>
        <v>33697</v>
      </c>
      <c r="E30" s="49">
        <v>15218.2</v>
      </c>
      <c r="F30" s="3">
        <v>19648.2</v>
      </c>
      <c r="G30" s="50">
        <f t="shared" si="4"/>
        <v>34866.4</v>
      </c>
      <c r="H30" s="50">
        <f t="shared" si="5"/>
        <v>-1169.4000000000015</v>
      </c>
    </row>
    <row r="31" spans="1:8" ht="15.75">
      <c r="A31" s="32">
        <v>39114</v>
      </c>
      <c r="B31" s="39">
        <v>11485.7</v>
      </c>
      <c r="C31" s="39">
        <v>3593.4</v>
      </c>
      <c r="D31" s="3">
        <f t="shared" si="3"/>
        <v>15079.1</v>
      </c>
      <c r="E31" s="49">
        <v>16378.1</v>
      </c>
      <c r="F31" s="3">
        <v>5305.6</v>
      </c>
      <c r="G31" s="50">
        <f t="shared" si="4"/>
        <v>21683.7</v>
      </c>
      <c r="H31" s="50">
        <f t="shared" si="5"/>
        <v>-6604.6</v>
      </c>
    </row>
    <row r="32" spans="1:8" ht="15.75">
      <c r="A32" s="32">
        <v>39142</v>
      </c>
      <c r="B32" s="39">
        <v>18476.5</v>
      </c>
      <c r="C32" s="39">
        <v>16537.7</v>
      </c>
      <c r="D32" s="3">
        <f t="shared" si="3"/>
        <v>35014.2</v>
      </c>
      <c r="E32" s="49">
        <v>25598.2</v>
      </c>
      <c r="F32" s="3">
        <v>19189</v>
      </c>
      <c r="G32" s="50">
        <f t="shared" si="4"/>
        <v>44787.2</v>
      </c>
      <c r="H32" s="50">
        <f t="shared" si="5"/>
        <v>-9773</v>
      </c>
    </row>
    <row r="33" spans="1:8" ht="15.75">
      <c r="A33" s="32">
        <v>39173</v>
      </c>
      <c r="B33" s="39">
        <v>24172.9</v>
      </c>
      <c r="C33" s="39">
        <v>24475.5</v>
      </c>
      <c r="D33" s="3">
        <f t="shared" si="3"/>
        <v>48648.4</v>
      </c>
      <c r="E33" s="49">
        <v>30641.9</v>
      </c>
      <c r="F33" s="3">
        <v>11598.7</v>
      </c>
      <c r="G33" s="50">
        <f t="shared" si="0"/>
        <v>42240.600000000006</v>
      </c>
      <c r="H33" s="50">
        <f t="shared" si="1"/>
        <v>6407.799999999996</v>
      </c>
    </row>
    <row r="34" spans="1:8" ht="15.75">
      <c r="A34" s="32">
        <v>39203</v>
      </c>
      <c r="B34" s="39">
        <v>14704.3</v>
      </c>
      <c r="C34" s="39">
        <v>2919.2</v>
      </c>
      <c r="D34" s="3">
        <f t="shared" si="3"/>
        <v>17623.5</v>
      </c>
      <c r="E34" s="49">
        <v>19500.6</v>
      </c>
      <c r="F34" s="3">
        <v>11846.7</v>
      </c>
      <c r="G34" s="50">
        <f t="shared" si="0"/>
        <v>31347.3</v>
      </c>
      <c r="H34" s="50">
        <f t="shared" si="1"/>
        <v>-13723.8</v>
      </c>
    </row>
    <row r="35" spans="1:8" ht="15.75">
      <c r="A35" s="32">
        <v>39234</v>
      </c>
      <c r="B35" s="39">
        <v>12799.5</v>
      </c>
      <c r="C35" s="39">
        <v>1768.9</v>
      </c>
      <c r="D35" s="3">
        <f t="shared" si="3"/>
        <v>14568.4</v>
      </c>
      <c r="E35" s="49">
        <v>25548.9</v>
      </c>
      <c r="F35" s="3">
        <v>3597.1</v>
      </c>
      <c r="G35" s="50">
        <f t="shared" si="0"/>
        <v>29146</v>
      </c>
      <c r="H35" s="50">
        <f t="shared" si="1"/>
        <v>-14577.6</v>
      </c>
    </row>
    <row r="36" spans="1:8" ht="15.75">
      <c r="A36" s="32">
        <v>39264</v>
      </c>
      <c r="B36" s="39">
        <v>14844.2</v>
      </c>
      <c r="C36" s="39">
        <v>7562.8</v>
      </c>
      <c r="D36" s="3">
        <f t="shared" si="3"/>
        <v>22407</v>
      </c>
      <c r="E36" s="49">
        <v>19197.3</v>
      </c>
      <c r="F36" s="3">
        <v>10622.8</v>
      </c>
      <c r="G36" s="50">
        <f t="shared" si="0"/>
        <v>29820.1</v>
      </c>
      <c r="H36" s="50">
        <f t="shared" si="1"/>
        <v>-7413.0999999999985</v>
      </c>
    </row>
    <row r="37" spans="1:8" ht="15.75">
      <c r="A37" s="32">
        <v>39295</v>
      </c>
      <c r="B37" s="39">
        <v>15795.5</v>
      </c>
      <c r="C37" s="39">
        <v>4098.2</v>
      </c>
      <c r="D37" s="3">
        <f t="shared" si="3"/>
        <v>19893.7</v>
      </c>
      <c r="E37" s="49">
        <v>21980.2</v>
      </c>
      <c r="F37" s="3">
        <v>6553.8</v>
      </c>
      <c r="G37" s="50">
        <f t="shared" si="0"/>
        <v>28534</v>
      </c>
      <c r="H37" s="50">
        <f t="shared" si="1"/>
        <v>-8640.3</v>
      </c>
    </row>
    <row r="38" spans="1:8" ht="15.75">
      <c r="A38" s="32">
        <v>39326</v>
      </c>
      <c r="B38" s="39">
        <v>16280.1</v>
      </c>
      <c r="C38" s="39">
        <v>1422.9</v>
      </c>
      <c r="D38" s="3">
        <f t="shared" si="3"/>
        <v>17703</v>
      </c>
      <c r="E38" s="49">
        <v>15319.4</v>
      </c>
      <c r="F38" s="3">
        <v>3371.1</v>
      </c>
      <c r="G38" s="50">
        <f t="shared" si="0"/>
        <v>18690.5</v>
      </c>
      <c r="H38" s="50">
        <f t="shared" si="1"/>
        <v>-987.5</v>
      </c>
    </row>
    <row r="39" spans="1:8" ht="15.75">
      <c r="A39" s="32">
        <v>39356</v>
      </c>
      <c r="B39" s="39">
        <v>20804.8</v>
      </c>
      <c r="C39" s="39">
        <v>8399.9</v>
      </c>
      <c r="D39" s="3">
        <f t="shared" si="3"/>
        <v>29204.699999999997</v>
      </c>
      <c r="E39" s="49">
        <v>20655.9</v>
      </c>
      <c r="F39" s="3">
        <v>12222.7</v>
      </c>
      <c r="G39" s="50">
        <f t="shared" si="0"/>
        <v>32878.600000000006</v>
      </c>
      <c r="H39" s="50">
        <f t="shared" si="1"/>
        <v>-3673.9000000000087</v>
      </c>
    </row>
    <row r="40" spans="1:8" ht="15.75">
      <c r="A40" s="32">
        <v>39387</v>
      </c>
      <c r="B40" s="39">
        <v>15294.6</v>
      </c>
      <c r="C40" s="39">
        <v>0.6</v>
      </c>
      <c r="D40" s="3">
        <f t="shared" si="3"/>
        <v>15295.2</v>
      </c>
      <c r="E40" s="49">
        <v>27383.9</v>
      </c>
      <c r="F40" s="3">
        <v>12618.7</v>
      </c>
      <c r="G40" s="50">
        <f t="shared" si="0"/>
        <v>40002.600000000006</v>
      </c>
      <c r="H40" s="50">
        <f t="shared" si="1"/>
        <v>-24707.400000000005</v>
      </c>
    </row>
    <row r="41" spans="1:8" ht="15.75">
      <c r="A41" s="32">
        <v>39417</v>
      </c>
      <c r="B41" s="39">
        <v>16951</v>
      </c>
      <c r="C41" s="39">
        <v>77194.2</v>
      </c>
      <c r="D41" s="3">
        <f t="shared" si="3"/>
        <v>94145.2</v>
      </c>
      <c r="E41" s="49">
        <v>27624.5</v>
      </c>
      <c r="F41" s="3">
        <v>11572.1</v>
      </c>
      <c r="G41" s="50">
        <f t="shared" si="0"/>
        <v>39196.6</v>
      </c>
      <c r="H41" s="50">
        <f t="shared" si="1"/>
        <v>54948.6</v>
      </c>
    </row>
    <row r="42" spans="1:8" ht="15.75">
      <c r="A42" s="32">
        <v>39448</v>
      </c>
      <c r="B42" s="39">
        <v>22858.3</v>
      </c>
      <c r="C42" s="39">
        <v>12822.3</v>
      </c>
      <c r="D42" s="3">
        <f t="shared" si="3"/>
        <v>35680.6</v>
      </c>
      <c r="E42" s="49">
        <v>19614.1</v>
      </c>
      <c r="F42" s="3">
        <v>9092.7</v>
      </c>
      <c r="G42" s="50">
        <f t="shared" si="0"/>
        <v>28706.8</v>
      </c>
      <c r="H42" s="50">
        <f t="shared" si="1"/>
        <v>6973.799999999999</v>
      </c>
    </row>
    <row r="43" spans="1:8" ht="15.75">
      <c r="A43" s="32">
        <v>39479</v>
      </c>
      <c r="B43" s="39">
        <v>15870.2</v>
      </c>
      <c r="C43" s="39">
        <v>1865.6</v>
      </c>
      <c r="D43" s="3">
        <f t="shared" si="3"/>
        <v>17735.8</v>
      </c>
      <c r="E43" s="49">
        <v>28221.8</v>
      </c>
      <c r="F43" s="3">
        <v>5195.2</v>
      </c>
      <c r="G43" s="50">
        <f t="shared" si="0"/>
        <v>33417</v>
      </c>
      <c r="H43" s="50">
        <f t="shared" si="1"/>
        <v>-15681.2</v>
      </c>
    </row>
    <row r="44" spans="1:8" ht="15.75">
      <c r="A44" s="32">
        <v>39508</v>
      </c>
      <c r="B44" s="39">
        <v>32213.2</v>
      </c>
      <c r="C44" s="39">
        <v>936</v>
      </c>
      <c r="D44" s="3">
        <f t="shared" si="3"/>
        <v>33149.2</v>
      </c>
      <c r="E44" s="49">
        <v>28904.5</v>
      </c>
      <c r="F44" s="3">
        <v>4555.8</v>
      </c>
      <c r="G44" s="50">
        <f t="shared" si="0"/>
        <v>33460.3</v>
      </c>
      <c r="H44" s="50">
        <f t="shared" si="1"/>
        <v>-311.1000000000058</v>
      </c>
    </row>
    <row r="45" spans="1:8" ht="15.75">
      <c r="A45" s="32">
        <v>39539</v>
      </c>
      <c r="B45" s="39">
        <v>22896.4</v>
      </c>
      <c r="C45" s="39">
        <v>590.6</v>
      </c>
      <c r="D45" s="3">
        <f t="shared" si="3"/>
        <v>23487</v>
      </c>
      <c r="E45" s="49">
        <v>32052.4</v>
      </c>
      <c r="F45" s="3">
        <v>3991.4</v>
      </c>
      <c r="G45" s="50">
        <f t="shared" si="0"/>
        <v>36043.8</v>
      </c>
      <c r="H45" s="50">
        <f t="shared" si="1"/>
        <v>-12556.800000000003</v>
      </c>
    </row>
    <row r="46" spans="1:8" ht="15.75">
      <c r="A46" s="32">
        <v>39569</v>
      </c>
      <c r="B46" s="39">
        <v>21973</v>
      </c>
      <c r="C46" s="39">
        <v>288.3</v>
      </c>
      <c r="D46" s="3">
        <f t="shared" si="3"/>
        <v>22261.3</v>
      </c>
      <c r="E46" s="49">
        <v>28397.5</v>
      </c>
      <c r="F46" s="3">
        <v>2212.8</v>
      </c>
      <c r="G46" s="50">
        <f t="shared" si="0"/>
        <v>30610.3</v>
      </c>
      <c r="H46" s="50">
        <f t="shared" si="1"/>
        <v>-8349</v>
      </c>
    </row>
    <row r="47" spans="1:8" ht="15.75">
      <c r="A47" s="32">
        <v>39600</v>
      </c>
      <c r="B47" s="39">
        <v>20661.3</v>
      </c>
      <c r="C47" s="39">
        <v>1127.4</v>
      </c>
      <c r="D47" s="3">
        <f t="shared" si="3"/>
        <v>21788.7</v>
      </c>
      <c r="E47" s="49">
        <v>23629.2</v>
      </c>
      <c r="F47" s="3">
        <v>4627.3</v>
      </c>
      <c r="G47" s="50">
        <f t="shared" si="0"/>
        <v>28256.5</v>
      </c>
      <c r="H47" s="50">
        <f t="shared" si="1"/>
        <v>-6467.799999999999</v>
      </c>
    </row>
    <row r="48" spans="1:8" ht="15.75">
      <c r="A48" s="32">
        <v>39630</v>
      </c>
      <c r="B48" s="39">
        <v>18228.4</v>
      </c>
      <c r="C48" s="39">
        <v>12960.4</v>
      </c>
      <c r="D48" s="3">
        <f t="shared" si="3"/>
        <v>31188.800000000003</v>
      </c>
      <c r="E48" s="49">
        <v>35937.8</v>
      </c>
      <c r="F48" s="3">
        <v>4064.9</v>
      </c>
      <c r="G48" s="50">
        <f t="shared" si="0"/>
        <v>40002.700000000004</v>
      </c>
      <c r="H48" s="50">
        <f>+D48-G48</f>
        <v>-8813.900000000001</v>
      </c>
    </row>
    <row r="49" spans="1:8" ht="15.75">
      <c r="A49" s="32">
        <v>39661</v>
      </c>
      <c r="B49" s="39">
        <v>21138.6</v>
      </c>
      <c r="C49" s="39" t="s">
        <v>101</v>
      </c>
      <c r="D49" s="3">
        <v>21138.6</v>
      </c>
      <c r="E49" s="49">
        <v>24763.3</v>
      </c>
      <c r="F49" s="3">
        <v>652.1</v>
      </c>
      <c r="G49" s="50">
        <f t="shared" si="0"/>
        <v>25415.399999999998</v>
      </c>
      <c r="H49" s="50">
        <f>+D49-G49</f>
        <v>-4276.799999999999</v>
      </c>
    </row>
    <row r="50" spans="1:8" ht="15.75">
      <c r="A50" s="32">
        <v>39692</v>
      </c>
      <c r="B50" s="39">
        <v>18463.3</v>
      </c>
      <c r="C50" s="39">
        <v>32454.1</v>
      </c>
      <c r="D50" s="3">
        <f t="shared" si="3"/>
        <v>50917.399999999994</v>
      </c>
      <c r="E50" s="49">
        <v>32429.7</v>
      </c>
      <c r="F50" s="3">
        <v>15042.7</v>
      </c>
      <c r="G50" s="50">
        <f t="shared" si="0"/>
        <v>47472.4</v>
      </c>
      <c r="H50" s="50">
        <f t="shared" si="1"/>
        <v>3444.9999999999927</v>
      </c>
    </row>
    <row r="51" spans="1:8" ht="15.75">
      <c r="A51" s="32">
        <v>39722</v>
      </c>
      <c r="B51" s="39">
        <v>27873.2</v>
      </c>
      <c r="C51" s="39">
        <v>33784.9</v>
      </c>
      <c r="D51" s="3">
        <f t="shared" si="3"/>
        <v>61658.100000000006</v>
      </c>
      <c r="E51" s="49">
        <v>34064.6</v>
      </c>
      <c r="F51" s="3">
        <v>7725.5</v>
      </c>
      <c r="G51" s="50">
        <f t="shared" si="0"/>
        <v>41790.1</v>
      </c>
      <c r="H51" s="50">
        <f t="shared" si="1"/>
        <v>19868.000000000007</v>
      </c>
    </row>
    <row r="52" spans="1:8" ht="15.75">
      <c r="A52" s="32">
        <v>39753</v>
      </c>
      <c r="B52" s="39">
        <v>19360</v>
      </c>
      <c r="C52" s="39">
        <v>23773.3</v>
      </c>
      <c r="D52" s="3">
        <f t="shared" si="3"/>
        <v>43133.3</v>
      </c>
      <c r="E52" s="49">
        <v>36757.7</v>
      </c>
      <c r="F52" s="3">
        <v>3629.4</v>
      </c>
      <c r="G52" s="50">
        <f t="shared" si="0"/>
        <v>40387.1</v>
      </c>
      <c r="H52" s="50">
        <f t="shared" si="1"/>
        <v>2746.2000000000044</v>
      </c>
    </row>
    <row r="53" spans="1:8" ht="15.75">
      <c r="A53" s="32">
        <v>39783</v>
      </c>
      <c r="B53" s="39">
        <v>18624.4</v>
      </c>
      <c r="C53" s="39">
        <v>16898.9</v>
      </c>
      <c r="D53" s="3">
        <f t="shared" si="3"/>
        <v>35523.3</v>
      </c>
      <c r="E53" s="49">
        <v>38036.2</v>
      </c>
      <c r="F53" s="3">
        <v>15843.2</v>
      </c>
      <c r="G53" s="50">
        <f t="shared" si="0"/>
        <v>53879.399999999994</v>
      </c>
      <c r="H53" s="50">
        <f t="shared" si="1"/>
        <v>-18356.09999999999</v>
      </c>
    </row>
    <row r="54" spans="1:8" ht="15.75">
      <c r="A54" s="32">
        <v>39814</v>
      </c>
      <c r="B54" s="39">
        <v>27493.7</v>
      </c>
      <c r="C54" s="39">
        <v>17615.2</v>
      </c>
      <c r="D54" s="3">
        <f t="shared" si="3"/>
        <v>45108.9</v>
      </c>
      <c r="E54" s="49">
        <v>29438.9</v>
      </c>
      <c r="F54" s="3">
        <v>8431.4</v>
      </c>
      <c r="G54" s="50">
        <f t="shared" si="0"/>
        <v>37870.3</v>
      </c>
      <c r="H54" s="50">
        <f t="shared" si="1"/>
        <v>7238.5999999999985</v>
      </c>
    </row>
    <row r="55" spans="1:8" ht="15.75">
      <c r="A55" s="32">
        <v>39845</v>
      </c>
      <c r="B55" s="39">
        <v>19761</v>
      </c>
      <c r="C55" s="39">
        <v>0</v>
      </c>
      <c r="D55" s="3">
        <f t="shared" si="3"/>
        <v>19761</v>
      </c>
      <c r="E55" s="49">
        <v>29774.2</v>
      </c>
      <c r="F55" s="3">
        <v>1378.3</v>
      </c>
      <c r="G55" s="50">
        <f t="shared" si="0"/>
        <v>31152.5</v>
      </c>
      <c r="H55" s="50">
        <f t="shared" si="1"/>
        <v>-11391.5</v>
      </c>
    </row>
    <row r="56" spans="1:8" ht="15.75">
      <c r="A56" s="32">
        <v>39873</v>
      </c>
      <c r="B56" s="39">
        <v>33861.4</v>
      </c>
      <c r="C56" s="39">
        <v>1957.7</v>
      </c>
      <c r="D56" s="3">
        <f t="shared" si="3"/>
        <v>35819.1</v>
      </c>
      <c r="E56" s="49">
        <v>27623.3</v>
      </c>
      <c r="F56" s="3">
        <v>12724.9</v>
      </c>
      <c r="G56" s="50">
        <f t="shared" si="0"/>
        <v>40348.2</v>
      </c>
      <c r="H56" s="50">
        <f t="shared" si="1"/>
        <v>-4529.0999999999985</v>
      </c>
    </row>
    <row r="57" spans="1:8" ht="15.75">
      <c r="A57" s="32">
        <v>39904</v>
      </c>
      <c r="B57" s="39">
        <v>23245</v>
      </c>
      <c r="C57" s="39">
        <v>572.4</v>
      </c>
      <c r="D57" s="3">
        <f t="shared" si="3"/>
        <v>23817.4</v>
      </c>
      <c r="E57" s="49">
        <v>37035.8</v>
      </c>
      <c r="F57" s="3">
        <v>3274.1</v>
      </c>
      <c r="G57" s="50">
        <f t="shared" si="0"/>
        <v>40309.9</v>
      </c>
      <c r="H57" s="50">
        <f t="shared" si="1"/>
        <v>-16492.5</v>
      </c>
    </row>
    <row r="58" spans="1:8" ht="15.75">
      <c r="A58" s="32">
        <v>39934</v>
      </c>
      <c r="B58" s="39">
        <v>25066.5</v>
      </c>
      <c r="C58" s="39">
        <v>3198</v>
      </c>
      <c r="D58" s="3">
        <f t="shared" si="3"/>
        <v>28264.5</v>
      </c>
      <c r="E58" s="49">
        <v>27647.2</v>
      </c>
      <c r="F58" s="3">
        <v>5023.6</v>
      </c>
      <c r="G58" s="50">
        <f t="shared" si="0"/>
        <v>32670.800000000003</v>
      </c>
      <c r="H58" s="50">
        <f t="shared" si="1"/>
        <v>-4406.300000000003</v>
      </c>
    </row>
    <row r="59" spans="1:8" ht="15.75">
      <c r="A59" s="32">
        <v>39965</v>
      </c>
      <c r="B59" s="39">
        <v>26377.3</v>
      </c>
      <c r="C59" s="39">
        <v>8692.7</v>
      </c>
      <c r="D59" s="3">
        <f t="shared" si="3"/>
        <v>35070</v>
      </c>
      <c r="E59" s="49">
        <v>33605.2</v>
      </c>
      <c r="F59" s="3">
        <v>12978.5</v>
      </c>
      <c r="G59" s="50">
        <f t="shared" si="0"/>
        <v>46583.7</v>
      </c>
      <c r="H59" s="50">
        <f t="shared" si="1"/>
        <v>-11513.699999999997</v>
      </c>
    </row>
    <row r="60" spans="1:8" ht="15.75">
      <c r="A60" s="32">
        <v>39995</v>
      </c>
      <c r="B60" s="39">
        <v>22372.7</v>
      </c>
      <c r="C60" s="39">
        <v>2743.7</v>
      </c>
      <c r="D60" s="3">
        <f t="shared" si="3"/>
        <v>25116.4</v>
      </c>
      <c r="E60" s="49">
        <v>38675.9</v>
      </c>
      <c r="F60" s="3">
        <v>7516</v>
      </c>
      <c r="G60" s="50">
        <f t="shared" si="0"/>
        <v>46191.9</v>
      </c>
      <c r="H60" s="50">
        <f t="shared" si="1"/>
        <v>-21075.5</v>
      </c>
    </row>
    <row r="61" spans="1:8" ht="15.75">
      <c r="A61" s="32">
        <v>40026</v>
      </c>
      <c r="B61" s="39">
        <v>19639.2</v>
      </c>
      <c r="C61" s="39">
        <v>0</v>
      </c>
      <c r="D61" s="3">
        <f t="shared" si="3"/>
        <v>19639.2</v>
      </c>
      <c r="E61" s="49">
        <v>25540.5</v>
      </c>
      <c r="F61" s="3">
        <v>963.6</v>
      </c>
      <c r="G61" s="50">
        <f t="shared" si="0"/>
        <v>26504.1</v>
      </c>
      <c r="H61" s="50">
        <f t="shared" si="1"/>
        <v>-6864.899999999998</v>
      </c>
    </row>
    <row r="62" spans="1:8" ht="15.75">
      <c r="A62" s="32">
        <v>40057</v>
      </c>
      <c r="B62" s="39">
        <v>24798.9</v>
      </c>
      <c r="C62" s="39">
        <v>23491.9</v>
      </c>
      <c r="D62" s="3">
        <f t="shared" si="3"/>
        <v>48290.8</v>
      </c>
      <c r="E62" s="49">
        <v>28663.9</v>
      </c>
      <c r="F62" s="3">
        <v>9753.1</v>
      </c>
      <c r="G62" s="50">
        <f t="shared" si="0"/>
        <v>38417</v>
      </c>
      <c r="H62" s="50">
        <f t="shared" si="1"/>
        <v>9873.800000000003</v>
      </c>
    </row>
    <row r="63" spans="1:8" ht="15.75">
      <c r="A63" s="32">
        <v>40087</v>
      </c>
      <c r="B63" s="39">
        <v>30448.5</v>
      </c>
      <c r="C63" s="39">
        <v>0</v>
      </c>
      <c r="D63" s="3">
        <f t="shared" si="3"/>
        <v>30448.5</v>
      </c>
      <c r="E63" s="49">
        <v>36271.2</v>
      </c>
      <c r="F63" s="3">
        <v>13395.7</v>
      </c>
      <c r="G63" s="50">
        <f t="shared" si="0"/>
        <v>49666.899999999994</v>
      </c>
      <c r="H63" s="50">
        <f t="shared" si="1"/>
        <v>-19218.399999999994</v>
      </c>
    </row>
    <row r="64" spans="1:8" ht="15.75">
      <c r="A64" s="32">
        <v>40118</v>
      </c>
      <c r="B64" s="39">
        <v>29554.1</v>
      </c>
      <c r="C64" s="39">
        <v>930.3</v>
      </c>
      <c r="D64" s="3">
        <f t="shared" si="3"/>
        <v>30484.399999999998</v>
      </c>
      <c r="E64" s="49">
        <v>36203.6</v>
      </c>
      <c r="F64" s="3">
        <v>11263.5</v>
      </c>
      <c r="G64" s="50">
        <f t="shared" si="0"/>
        <v>47467.1</v>
      </c>
      <c r="H64" s="50">
        <f t="shared" si="1"/>
        <v>-16982.7</v>
      </c>
    </row>
    <row r="65" spans="1:8" ht="15.75">
      <c r="A65" s="32">
        <v>40148</v>
      </c>
      <c r="B65" s="39">
        <v>27162.6</v>
      </c>
      <c r="C65" s="51">
        <v>44376.1</v>
      </c>
      <c r="D65" s="3">
        <f t="shared" si="3"/>
        <v>71538.7</v>
      </c>
      <c r="E65" s="49">
        <v>83942.7</v>
      </c>
      <c r="F65" s="3">
        <v>18446.9</v>
      </c>
      <c r="G65" s="50">
        <f t="shared" si="0"/>
        <v>102389.6</v>
      </c>
      <c r="H65" s="50">
        <f t="shared" si="1"/>
        <v>-30850.90000000001</v>
      </c>
    </row>
    <row r="66" spans="1:8" ht="15.75">
      <c r="A66" s="32">
        <v>40179</v>
      </c>
      <c r="B66" s="39">
        <v>33366.175</v>
      </c>
      <c r="C66" s="46">
        <v>63950.67</v>
      </c>
      <c r="D66" s="3">
        <f t="shared" si="3"/>
        <v>97316.845</v>
      </c>
      <c r="E66" s="49">
        <v>33679.976</v>
      </c>
      <c r="F66" s="3">
        <v>39287.25</v>
      </c>
      <c r="G66" s="50">
        <f t="shared" si="0"/>
        <v>72967.226</v>
      </c>
      <c r="H66" s="50">
        <f t="shared" si="1"/>
        <v>24349.619000000006</v>
      </c>
    </row>
    <row r="67" spans="1:8" ht="15.75">
      <c r="A67" s="32">
        <v>40210</v>
      </c>
      <c r="B67" s="39">
        <v>23787.588000000003</v>
      </c>
      <c r="C67" s="46">
        <v>8400.72</v>
      </c>
      <c r="D67" s="3">
        <f t="shared" si="3"/>
        <v>32188.308000000005</v>
      </c>
      <c r="E67" s="49">
        <v>36280.772</v>
      </c>
      <c r="F67" s="3">
        <v>7343.465397541835</v>
      </c>
      <c r="G67" s="50">
        <f t="shared" si="0"/>
        <v>43624.23739754183</v>
      </c>
      <c r="H67" s="50">
        <f t="shared" si="1"/>
        <v>-11435.929397541826</v>
      </c>
    </row>
    <row r="68" spans="1:8" ht="15.75">
      <c r="A68" s="32">
        <v>40238</v>
      </c>
      <c r="B68" s="39">
        <v>40182.69500000001</v>
      </c>
      <c r="C68" s="46">
        <v>14180.387</v>
      </c>
      <c r="D68" s="3">
        <f t="shared" si="3"/>
        <v>54363.08200000001</v>
      </c>
      <c r="E68" s="49">
        <v>38667.88300000001</v>
      </c>
      <c r="F68" s="3">
        <v>14111.365</v>
      </c>
      <c r="G68" s="50">
        <f t="shared" si="0"/>
        <v>52779.24800000001</v>
      </c>
      <c r="H68" s="50">
        <f t="shared" si="1"/>
        <v>1583.8340000000026</v>
      </c>
    </row>
    <row r="69" spans="1:8" ht="15.75">
      <c r="A69" s="32">
        <v>40269</v>
      </c>
      <c r="B69" s="39">
        <v>24854.642</v>
      </c>
      <c r="C69" s="46">
        <v>555.86</v>
      </c>
      <c r="D69" s="3">
        <f t="shared" si="3"/>
        <v>25410.502</v>
      </c>
      <c r="E69" s="49">
        <v>29225.25899999999</v>
      </c>
      <c r="F69" s="3">
        <v>8146.660000000001</v>
      </c>
      <c r="G69" s="50">
        <f t="shared" si="0"/>
        <v>37371.918999999994</v>
      </c>
      <c r="H69" s="50">
        <f t="shared" si="1"/>
        <v>-11961.416999999994</v>
      </c>
    </row>
    <row r="70" spans="1:8" ht="15.75">
      <c r="A70" s="32">
        <v>40299</v>
      </c>
      <c r="B70" s="39">
        <v>29086.737</v>
      </c>
      <c r="C70" s="46">
        <v>373.455</v>
      </c>
      <c r="D70" s="3">
        <f aca="true" t="shared" si="6" ref="D70:D126">+B70+C70</f>
        <v>29460.192000000003</v>
      </c>
      <c r="E70" s="49">
        <v>32813.30000000001</v>
      </c>
      <c r="F70" s="3">
        <v>4834.029999999999</v>
      </c>
      <c r="G70" s="50">
        <f aca="true" t="shared" si="7" ref="G70:G112">+E70+F70</f>
        <v>37647.33000000001</v>
      </c>
      <c r="H70" s="50">
        <f aca="true" t="shared" si="8" ref="H70:H133">+D70-G70</f>
        <v>-8187.138000000006</v>
      </c>
    </row>
    <row r="71" spans="1:8" ht="15.75">
      <c r="A71" s="32">
        <v>40330</v>
      </c>
      <c r="B71" s="39">
        <v>36934.047</v>
      </c>
      <c r="C71" s="46">
        <v>3268.01</v>
      </c>
      <c r="D71" s="3">
        <f t="shared" si="6"/>
        <v>40202.057</v>
      </c>
      <c r="E71" s="49">
        <v>58182.70399999998</v>
      </c>
      <c r="F71" s="3">
        <v>9359.17</v>
      </c>
      <c r="G71" s="50">
        <f t="shared" si="7"/>
        <v>67541.87399999998</v>
      </c>
      <c r="H71" s="50">
        <f t="shared" si="8"/>
        <v>-27339.81699999998</v>
      </c>
    </row>
    <row r="72" spans="1:8" ht="15.75">
      <c r="A72" s="32">
        <v>40360</v>
      </c>
      <c r="B72" s="39">
        <v>29730.375000000004</v>
      </c>
      <c r="C72" s="46">
        <v>24567.342</v>
      </c>
      <c r="D72" s="3">
        <f t="shared" si="6"/>
        <v>54297.717000000004</v>
      </c>
      <c r="E72" s="49">
        <v>36877.53500000001</v>
      </c>
      <c r="F72" s="3">
        <v>19406.332000000002</v>
      </c>
      <c r="G72" s="50">
        <f t="shared" si="7"/>
        <v>56283.86700000001</v>
      </c>
      <c r="H72" s="50">
        <f t="shared" si="8"/>
        <v>-1986.1500000000087</v>
      </c>
    </row>
    <row r="73" spans="1:8" ht="15.75">
      <c r="A73" s="32">
        <v>40391</v>
      </c>
      <c r="B73" s="39">
        <v>32648.124000000003</v>
      </c>
      <c r="C73" s="46">
        <v>1993.819</v>
      </c>
      <c r="D73" s="3">
        <f t="shared" si="6"/>
        <v>34641.94300000001</v>
      </c>
      <c r="E73" s="49">
        <v>68129.09</v>
      </c>
      <c r="F73" s="3">
        <v>22219.525999999998</v>
      </c>
      <c r="G73" s="50">
        <f t="shared" si="7"/>
        <v>90348.616</v>
      </c>
      <c r="H73" s="50">
        <f t="shared" si="8"/>
        <v>-55706.67299999999</v>
      </c>
    </row>
    <row r="74" spans="1:8" ht="15.75">
      <c r="A74" s="32">
        <v>40422</v>
      </c>
      <c r="B74" s="39">
        <v>32360.425</v>
      </c>
      <c r="C74" s="46">
        <v>569.3</v>
      </c>
      <c r="D74" s="3">
        <f t="shared" si="6"/>
        <v>32929.725</v>
      </c>
      <c r="E74" s="49">
        <v>34859.21299999999</v>
      </c>
      <c r="F74" s="3">
        <v>2486.903</v>
      </c>
      <c r="G74" s="50">
        <f t="shared" si="7"/>
        <v>37346.11599999999</v>
      </c>
      <c r="H74" s="50">
        <f t="shared" si="8"/>
        <v>-4416.390999999989</v>
      </c>
    </row>
    <row r="75" spans="1:8" ht="15.75">
      <c r="A75" s="32">
        <v>40452</v>
      </c>
      <c r="B75" s="39">
        <v>40703.490000000005</v>
      </c>
      <c r="C75" s="46">
        <v>4851.592</v>
      </c>
      <c r="D75" s="3">
        <f t="shared" si="6"/>
        <v>45555.082</v>
      </c>
      <c r="E75" s="49">
        <v>38928.37799999997</v>
      </c>
      <c r="F75" s="3">
        <v>12398.212</v>
      </c>
      <c r="G75" s="50">
        <f t="shared" si="7"/>
        <v>51326.58999999997</v>
      </c>
      <c r="H75" s="50">
        <f t="shared" si="8"/>
        <v>-5771.507999999965</v>
      </c>
    </row>
    <row r="76" spans="1:8" ht="15.75">
      <c r="A76" s="32">
        <v>40483</v>
      </c>
      <c r="B76" s="39">
        <v>31149.322</v>
      </c>
      <c r="C76" s="46">
        <v>1651.994</v>
      </c>
      <c r="D76" s="3">
        <f t="shared" si="6"/>
        <v>32801.316</v>
      </c>
      <c r="E76" s="49">
        <v>37467.79800000001</v>
      </c>
      <c r="F76" s="3">
        <v>15493.6229287501</v>
      </c>
      <c r="G76" s="50">
        <f t="shared" si="7"/>
        <v>52961.42092875011</v>
      </c>
      <c r="H76" s="50">
        <f t="shared" si="8"/>
        <v>-20160.10492875011</v>
      </c>
    </row>
    <row r="77" spans="1:8" ht="15.75">
      <c r="A77" s="32">
        <v>40513</v>
      </c>
      <c r="B77" s="39">
        <v>38366.353</v>
      </c>
      <c r="C77" s="46">
        <v>113709.971</v>
      </c>
      <c r="D77" s="3">
        <f t="shared" si="6"/>
        <v>152076.32400000002</v>
      </c>
      <c r="E77" s="49">
        <v>46830.22300000008</v>
      </c>
      <c r="F77" s="3">
        <v>26508.890000000007</v>
      </c>
      <c r="G77" s="50">
        <f t="shared" si="7"/>
        <v>73339.11300000008</v>
      </c>
      <c r="H77" s="50">
        <f t="shared" si="8"/>
        <v>78737.21099999994</v>
      </c>
    </row>
    <row r="78" spans="1:8" ht="15.75">
      <c r="A78" s="32">
        <v>40544</v>
      </c>
      <c r="B78" s="39">
        <v>37688.451</v>
      </c>
      <c r="C78" s="39">
        <v>5712.3009999999995</v>
      </c>
      <c r="D78" s="3">
        <f t="shared" si="6"/>
        <v>43400.752</v>
      </c>
      <c r="E78" s="49">
        <v>36150.47200000001</v>
      </c>
      <c r="F78" s="3">
        <v>7333.491333500627</v>
      </c>
      <c r="G78" s="50">
        <f t="shared" si="7"/>
        <v>43483.96333350064</v>
      </c>
      <c r="H78" s="50">
        <f t="shared" si="8"/>
        <v>-83.2113335006361</v>
      </c>
    </row>
    <row r="79" spans="1:8" ht="15.75">
      <c r="A79" s="32">
        <v>40575</v>
      </c>
      <c r="B79" s="39">
        <v>29707.752999999993</v>
      </c>
      <c r="C79" s="39">
        <v>32556.878</v>
      </c>
      <c r="D79" s="3">
        <f t="shared" si="6"/>
        <v>62264.630999999994</v>
      </c>
      <c r="E79" s="49">
        <v>43997.82</v>
      </c>
      <c r="F79" s="3">
        <v>3947.988</v>
      </c>
      <c r="G79" s="50">
        <f t="shared" si="7"/>
        <v>47945.808</v>
      </c>
      <c r="H79" s="50">
        <f t="shared" si="8"/>
        <v>14318.822999999997</v>
      </c>
    </row>
    <row r="80" spans="1:8" ht="15.75">
      <c r="A80" s="32">
        <v>40603</v>
      </c>
      <c r="B80" s="39">
        <v>54959.59300000001</v>
      </c>
      <c r="C80" s="39">
        <v>18321.816434</v>
      </c>
      <c r="D80" s="39">
        <f t="shared" si="6"/>
        <v>73281.409434</v>
      </c>
      <c r="E80" s="39">
        <v>44518.973000000005</v>
      </c>
      <c r="F80" s="39">
        <v>27419.742191168774</v>
      </c>
      <c r="G80" s="50">
        <f t="shared" si="7"/>
        <v>71938.71519116878</v>
      </c>
      <c r="H80" s="39">
        <f t="shared" si="8"/>
        <v>1342.6942428312177</v>
      </c>
    </row>
    <row r="81" spans="1:8" ht="15.75">
      <c r="A81" s="32">
        <v>40634</v>
      </c>
      <c r="B81" s="39">
        <v>46262.899</v>
      </c>
      <c r="C81" s="39">
        <v>1963.018</v>
      </c>
      <c r="D81" s="39">
        <f t="shared" si="6"/>
        <v>48225.917</v>
      </c>
      <c r="E81" s="39">
        <v>57579.88599999999</v>
      </c>
      <c r="F81" s="39">
        <v>10979.546952737</v>
      </c>
      <c r="G81" s="50">
        <f t="shared" si="7"/>
        <v>68559.432952737</v>
      </c>
      <c r="H81" s="39">
        <f t="shared" si="8"/>
        <v>-20333.515952736998</v>
      </c>
    </row>
    <row r="82" spans="1:8" ht="15.75">
      <c r="A82" s="32">
        <v>40664</v>
      </c>
      <c r="B82" s="39">
        <v>39173.019</v>
      </c>
      <c r="C82" s="39">
        <v>5623.395</v>
      </c>
      <c r="D82" s="39">
        <f t="shared" si="6"/>
        <v>44796.414000000004</v>
      </c>
      <c r="E82" s="39">
        <v>44697.52100000001</v>
      </c>
      <c r="F82" s="39">
        <v>12528.788345609151</v>
      </c>
      <c r="G82" s="50">
        <f t="shared" si="7"/>
        <v>57226.30934560916</v>
      </c>
      <c r="H82" s="39">
        <f t="shared" si="8"/>
        <v>-12429.895345609155</v>
      </c>
    </row>
    <row r="83" spans="1:8" ht="15.75">
      <c r="A83" s="32">
        <v>40695</v>
      </c>
      <c r="B83" s="39">
        <v>33090.114</v>
      </c>
      <c r="C83" s="39">
        <v>22711.932</v>
      </c>
      <c r="D83" s="39">
        <f t="shared" si="6"/>
        <v>55802.046</v>
      </c>
      <c r="E83" s="39">
        <v>40422.00199999999</v>
      </c>
      <c r="F83" s="39">
        <v>26547.161935092845</v>
      </c>
      <c r="G83" s="50">
        <f t="shared" si="7"/>
        <v>66969.16393509283</v>
      </c>
      <c r="H83" s="39">
        <f t="shared" si="8"/>
        <v>-11167.117935092829</v>
      </c>
    </row>
    <row r="84" spans="1:8" ht="15.75">
      <c r="A84" s="32">
        <v>40725</v>
      </c>
      <c r="B84" s="39">
        <v>32448.761000000006</v>
      </c>
      <c r="C84" s="39">
        <v>8415.953000000001</v>
      </c>
      <c r="D84" s="39">
        <f t="shared" si="6"/>
        <v>40864.71400000001</v>
      </c>
      <c r="E84" s="39">
        <v>57983.823999999986</v>
      </c>
      <c r="F84" s="39">
        <v>18765.091</v>
      </c>
      <c r="G84" s="50">
        <f t="shared" si="7"/>
        <v>76748.91499999998</v>
      </c>
      <c r="H84" s="39">
        <f t="shared" si="8"/>
        <v>-35884.20099999997</v>
      </c>
    </row>
    <row r="85" spans="1:8" ht="15.75">
      <c r="A85" s="32">
        <v>40756</v>
      </c>
      <c r="B85" s="39">
        <v>36099.225</v>
      </c>
      <c r="C85" s="39">
        <v>8719.611</v>
      </c>
      <c r="D85" s="39">
        <f t="shared" si="6"/>
        <v>44818.835999999996</v>
      </c>
      <c r="E85" s="39">
        <v>22955.84899999999</v>
      </c>
      <c r="F85" s="39">
        <v>17130.178</v>
      </c>
      <c r="G85" s="50">
        <f t="shared" si="7"/>
        <v>40086.02699999999</v>
      </c>
      <c r="H85" s="39">
        <f t="shared" si="8"/>
        <v>4732.809000000008</v>
      </c>
    </row>
    <row r="86" spans="1:8" ht="15.75">
      <c r="A86" s="32">
        <v>40787</v>
      </c>
      <c r="B86" s="39">
        <v>44718.837999999996</v>
      </c>
      <c r="C86" s="39">
        <v>3596.267</v>
      </c>
      <c r="D86" s="39">
        <f t="shared" si="6"/>
        <v>48315.104999999996</v>
      </c>
      <c r="E86" s="39">
        <v>47446.14500000002</v>
      </c>
      <c r="F86" s="39">
        <v>14712.984735771806</v>
      </c>
      <c r="G86" s="50">
        <f t="shared" si="7"/>
        <v>62159.12973577183</v>
      </c>
      <c r="H86" s="39">
        <f t="shared" si="8"/>
        <v>-13844.024735771833</v>
      </c>
    </row>
    <row r="87" spans="1:8" ht="15.75">
      <c r="A87" s="32">
        <v>40817</v>
      </c>
      <c r="B87" s="43">
        <v>48173.11</v>
      </c>
      <c r="C87" s="39">
        <v>20011.914</v>
      </c>
      <c r="D87" s="39">
        <f t="shared" si="6"/>
        <v>68185.024</v>
      </c>
      <c r="E87" s="39">
        <v>62468.390999999974</v>
      </c>
      <c r="F87" s="39">
        <v>21382.209643902475</v>
      </c>
      <c r="G87" s="50">
        <f t="shared" si="7"/>
        <v>83850.60064390245</v>
      </c>
      <c r="H87" s="39">
        <f t="shared" si="8"/>
        <v>-15665.576643902445</v>
      </c>
    </row>
    <row r="88" spans="1:8" ht="15.75">
      <c r="A88" s="32">
        <v>40848</v>
      </c>
      <c r="B88" s="43">
        <v>34241.382999999994</v>
      </c>
      <c r="C88" s="39">
        <v>26263.382</v>
      </c>
      <c r="D88" s="39">
        <f t="shared" si="6"/>
        <v>60504.765</v>
      </c>
      <c r="E88" s="39">
        <v>42817.800000000025</v>
      </c>
      <c r="F88" s="43">
        <v>11347.225</v>
      </c>
      <c r="G88" s="50">
        <f t="shared" si="7"/>
        <v>54165.02500000002</v>
      </c>
      <c r="H88" s="39">
        <f t="shared" si="8"/>
        <v>6339.739999999976</v>
      </c>
    </row>
    <row r="89" spans="1:8" ht="15.75">
      <c r="A89" s="32">
        <v>40878</v>
      </c>
      <c r="B89" s="43">
        <v>37963.55499999999</v>
      </c>
      <c r="C89" s="39">
        <v>50466.270000000004</v>
      </c>
      <c r="D89" s="39">
        <f t="shared" si="6"/>
        <v>88429.825</v>
      </c>
      <c r="E89" s="39">
        <v>53018.347000000016</v>
      </c>
      <c r="F89" s="43">
        <v>42810.974</v>
      </c>
      <c r="G89" s="50">
        <f t="shared" si="7"/>
        <v>95829.32100000003</v>
      </c>
      <c r="H89" s="39">
        <f t="shared" si="8"/>
        <v>-7399.496000000028</v>
      </c>
    </row>
    <row r="90" spans="1:8" ht="15.75">
      <c r="A90" s="32">
        <v>40909</v>
      </c>
      <c r="B90" s="43">
        <v>54467.425265</v>
      </c>
      <c r="C90" s="39">
        <v>47744.17105042869</v>
      </c>
      <c r="D90" s="39">
        <f t="shared" si="6"/>
        <v>102211.59631542869</v>
      </c>
      <c r="E90" s="39">
        <v>46135.091677000004</v>
      </c>
      <c r="F90" s="43">
        <v>6064.370050718858</v>
      </c>
      <c r="G90" s="50">
        <f t="shared" si="7"/>
        <v>52199.46172771886</v>
      </c>
      <c r="H90" s="39">
        <f t="shared" si="8"/>
        <v>50012.13458770983</v>
      </c>
    </row>
    <row r="91" spans="1:8" ht="15.75">
      <c r="A91" s="32">
        <v>40940</v>
      </c>
      <c r="B91" s="43">
        <v>36471.270097</v>
      </c>
      <c r="C91" s="39">
        <v>4418.307136575149</v>
      </c>
      <c r="D91" s="39">
        <f t="shared" si="6"/>
        <v>40889.57723357515</v>
      </c>
      <c r="E91" s="39">
        <v>44144.31663100001</v>
      </c>
      <c r="F91" s="43">
        <v>11262.56699965131</v>
      </c>
      <c r="G91" s="50">
        <f t="shared" si="7"/>
        <v>55406.88363065132</v>
      </c>
      <c r="H91" s="39">
        <f t="shared" si="8"/>
        <v>-14517.306397076165</v>
      </c>
    </row>
    <row r="92" spans="1:8" ht="15.75">
      <c r="A92" s="32">
        <v>40969</v>
      </c>
      <c r="B92" s="43">
        <v>56339.561859999994</v>
      </c>
      <c r="C92" s="39">
        <v>3533.4942723810386</v>
      </c>
      <c r="D92" s="39">
        <f t="shared" si="6"/>
        <v>59873.05613238103</v>
      </c>
      <c r="E92" s="39">
        <v>49746.948983</v>
      </c>
      <c r="F92" s="43">
        <v>8877.779368051288</v>
      </c>
      <c r="G92" s="50">
        <f t="shared" si="7"/>
        <v>58624.72835105129</v>
      </c>
      <c r="H92" s="39">
        <f t="shared" si="8"/>
        <v>1248.327781329739</v>
      </c>
    </row>
    <row r="93" spans="1:8" ht="15.75">
      <c r="A93" s="32">
        <v>41000</v>
      </c>
      <c r="B93" s="43">
        <v>37316.681352</v>
      </c>
      <c r="C93" s="39">
        <v>11280.51196621261</v>
      </c>
      <c r="D93" s="39">
        <f t="shared" si="6"/>
        <v>48597.19331821261</v>
      </c>
      <c r="E93" s="39">
        <v>43127.599047</v>
      </c>
      <c r="F93" s="43">
        <v>18462.763851362957</v>
      </c>
      <c r="G93" s="50">
        <f t="shared" si="7"/>
        <v>61590.36289836296</v>
      </c>
      <c r="H93" s="39">
        <f t="shared" si="8"/>
        <v>-12993.169580150352</v>
      </c>
    </row>
    <row r="94" spans="1:8" ht="15.75">
      <c r="A94" s="32">
        <v>41030</v>
      </c>
      <c r="B94" s="43">
        <v>45836.557882999994</v>
      </c>
      <c r="C94" s="39">
        <v>14601.309485289838</v>
      </c>
      <c r="D94" s="39">
        <f t="shared" si="6"/>
        <v>60437.86736828983</v>
      </c>
      <c r="E94" s="39">
        <v>56549.14579200001</v>
      </c>
      <c r="F94" s="43">
        <v>20454.639062076247</v>
      </c>
      <c r="G94" s="50">
        <f t="shared" si="7"/>
        <v>77003.78485407625</v>
      </c>
      <c r="H94" s="39">
        <f t="shared" si="8"/>
        <v>-16565.91748578642</v>
      </c>
    </row>
    <row r="95" spans="1:8" ht="15.75">
      <c r="A95" s="32">
        <v>41061</v>
      </c>
      <c r="B95" s="43">
        <v>41537.412373</v>
      </c>
      <c r="C95" s="39">
        <v>4090.9657861770115</v>
      </c>
      <c r="D95" s="39">
        <f t="shared" si="6"/>
        <v>45628.37815917701</v>
      </c>
      <c r="E95" s="39">
        <v>45306.058607999985</v>
      </c>
      <c r="F95" s="43">
        <v>8779.302339912216</v>
      </c>
      <c r="G95" s="50">
        <f t="shared" si="7"/>
        <v>54085.3609479122</v>
      </c>
      <c r="H95" s="39">
        <f t="shared" si="8"/>
        <v>-8456.982788735193</v>
      </c>
    </row>
    <row r="96" spans="1:8" ht="15.75">
      <c r="A96" s="32">
        <v>41091</v>
      </c>
      <c r="B96" s="43">
        <v>50521.535677000014</v>
      </c>
      <c r="C96" s="39">
        <v>3626.7865929544564</v>
      </c>
      <c r="D96" s="39">
        <f t="shared" si="6"/>
        <v>54148.32226995447</v>
      </c>
      <c r="E96" s="39">
        <v>56323.08337899998</v>
      </c>
      <c r="F96" s="43">
        <v>20946.738544165884</v>
      </c>
      <c r="G96" s="50">
        <f t="shared" si="7"/>
        <v>77269.82192316587</v>
      </c>
      <c r="H96" s="39">
        <f t="shared" si="8"/>
        <v>-23121.499653211402</v>
      </c>
    </row>
    <row r="97" spans="1:8" ht="15.75">
      <c r="A97" s="32">
        <v>41122</v>
      </c>
      <c r="B97" s="43">
        <v>41353.267364</v>
      </c>
      <c r="C97" s="39">
        <v>5479.253533469626</v>
      </c>
      <c r="D97" s="39">
        <f t="shared" si="6"/>
        <v>46832.52089746963</v>
      </c>
      <c r="E97" s="39">
        <v>47627.49772399999</v>
      </c>
      <c r="F97" s="43">
        <v>14772.985987053225</v>
      </c>
      <c r="G97" s="50">
        <f t="shared" si="7"/>
        <v>62400.48371105322</v>
      </c>
      <c r="H97" s="39">
        <f t="shared" si="8"/>
        <v>-15567.962813583588</v>
      </c>
    </row>
    <row r="98" spans="1:8" ht="15.75">
      <c r="A98" s="32">
        <v>41153</v>
      </c>
      <c r="B98" s="43">
        <v>41619.482677</v>
      </c>
      <c r="C98" s="39">
        <v>36957.49294609745</v>
      </c>
      <c r="D98" s="39">
        <f t="shared" si="6"/>
        <v>78576.97562309745</v>
      </c>
      <c r="E98" s="39">
        <v>53145.335840999986</v>
      </c>
      <c r="F98" s="43">
        <v>28171.84120382544</v>
      </c>
      <c r="G98" s="50">
        <f t="shared" si="7"/>
        <v>81317.17704482542</v>
      </c>
      <c r="H98" s="39">
        <f t="shared" si="8"/>
        <v>-2740.2014217279793</v>
      </c>
    </row>
    <row r="99" spans="1:8" ht="15.75">
      <c r="A99" s="32">
        <v>41183</v>
      </c>
      <c r="B99" s="43">
        <v>62502.59088599999</v>
      </c>
      <c r="C99" s="39">
        <v>5852.090883589648</v>
      </c>
      <c r="D99" s="39">
        <f t="shared" si="6"/>
        <v>68354.68176958963</v>
      </c>
      <c r="E99" s="39">
        <v>51549.05617500002</v>
      </c>
      <c r="F99" s="43">
        <v>19731.63060008146</v>
      </c>
      <c r="G99" s="50">
        <f t="shared" si="7"/>
        <v>71280.68677508147</v>
      </c>
      <c r="H99" s="39">
        <f t="shared" si="8"/>
        <v>-2926.0050054918393</v>
      </c>
    </row>
    <row r="100" spans="1:8" ht="15.75">
      <c r="A100" s="32">
        <v>41214</v>
      </c>
      <c r="B100" s="43">
        <v>41382.368221</v>
      </c>
      <c r="C100" s="39">
        <v>6102.542503877125</v>
      </c>
      <c r="D100" s="39">
        <f t="shared" si="6"/>
        <v>47484.91072487712</v>
      </c>
      <c r="E100" s="39">
        <v>51866.77181700001</v>
      </c>
      <c r="F100" s="43">
        <v>55137.26829541259</v>
      </c>
      <c r="G100" s="50">
        <f t="shared" si="7"/>
        <v>107004.0401124126</v>
      </c>
      <c r="H100" s="39">
        <f t="shared" si="8"/>
        <v>-59519.129387535475</v>
      </c>
    </row>
    <row r="101" spans="1:8" ht="15.75">
      <c r="A101" s="32">
        <v>41244</v>
      </c>
      <c r="B101" s="43">
        <v>41431.813516999995</v>
      </c>
      <c r="C101" s="39">
        <v>11262.604333610781</v>
      </c>
      <c r="D101" s="39">
        <f t="shared" si="6"/>
        <v>52694.41785061078</v>
      </c>
      <c r="E101" s="39">
        <v>46459.34778899999</v>
      </c>
      <c r="F101" s="43">
        <v>20840.41946861078</v>
      </c>
      <c r="G101" s="50">
        <f t="shared" si="7"/>
        <v>67299.76725761077</v>
      </c>
      <c r="H101" s="39">
        <f t="shared" si="8"/>
        <v>-14605.349406999994</v>
      </c>
    </row>
    <row r="102" spans="1:8" ht="15.75">
      <c r="A102" s="32">
        <v>41275</v>
      </c>
      <c r="B102" s="43">
        <v>57216.1</v>
      </c>
      <c r="C102" s="39">
        <v>1606.4737714026155</v>
      </c>
      <c r="D102" s="39">
        <f t="shared" si="6"/>
        <v>58822.57377140261</v>
      </c>
      <c r="E102" s="39">
        <v>40855.136479</v>
      </c>
      <c r="F102" s="43">
        <v>5304.0179419038595</v>
      </c>
      <c r="G102" s="50">
        <f t="shared" si="7"/>
        <v>46159.15442090386</v>
      </c>
      <c r="H102" s="39">
        <f t="shared" si="8"/>
        <v>12663.419350498749</v>
      </c>
    </row>
    <row r="103" spans="1:8" ht="15.75">
      <c r="A103" s="32">
        <v>41306</v>
      </c>
      <c r="B103" s="43">
        <v>34914.516841000004</v>
      </c>
      <c r="C103" s="39">
        <v>47049.632529753086</v>
      </c>
      <c r="D103" s="39">
        <f t="shared" si="6"/>
        <v>81964.14937075309</v>
      </c>
      <c r="E103" s="39">
        <v>56361.370549</v>
      </c>
      <c r="F103" s="43">
        <v>13308.520205315655</v>
      </c>
      <c r="G103" s="50">
        <f t="shared" si="7"/>
        <v>69669.89075431565</v>
      </c>
      <c r="H103" s="39">
        <f t="shared" si="8"/>
        <v>12294.258616437437</v>
      </c>
    </row>
    <row r="104" spans="1:8" ht="15.75">
      <c r="A104" s="32">
        <v>41334</v>
      </c>
      <c r="B104" s="43">
        <v>50464</v>
      </c>
      <c r="C104" s="39">
        <v>4861.1508317042</v>
      </c>
      <c r="D104" s="39">
        <f t="shared" si="6"/>
        <v>55325.1508317042</v>
      </c>
      <c r="E104" s="39">
        <v>49868.97986</v>
      </c>
      <c r="F104" s="43">
        <v>17756.706888201337</v>
      </c>
      <c r="G104" s="50">
        <f t="shared" si="7"/>
        <v>67625.68674820133</v>
      </c>
      <c r="H104" s="39">
        <f t="shared" si="8"/>
        <v>-12300.53591649713</v>
      </c>
    </row>
    <row r="105" spans="1:8" ht="15.75">
      <c r="A105" s="32">
        <v>41365</v>
      </c>
      <c r="B105" s="43">
        <v>39125.480829</v>
      </c>
      <c r="C105" s="39">
        <v>11910.1647369639</v>
      </c>
      <c r="D105" s="39">
        <f t="shared" si="6"/>
        <v>51035.6455659639</v>
      </c>
      <c r="E105" s="39">
        <v>80497.853403</v>
      </c>
      <c r="F105" s="43">
        <v>22327.774099269736</v>
      </c>
      <c r="G105" s="50">
        <f t="shared" si="7"/>
        <v>102825.62750226974</v>
      </c>
      <c r="H105" s="39">
        <f t="shared" si="8"/>
        <v>-51789.981936305834</v>
      </c>
    </row>
    <row r="106" spans="1:8" ht="15.75">
      <c r="A106" s="32">
        <v>41395</v>
      </c>
      <c r="B106" s="43">
        <v>37222.059679</v>
      </c>
      <c r="C106" s="39">
        <v>41003.35</v>
      </c>
      <c r="D106" s="39">
        <f t="shared" si="6"/>
        <v>78225.409679</v>
      </c>
      <c r="E106" s="39">
        <v>51114.704440000016</v>
      </c>
      <c r="F106" s="43">
        <v>10556.425421169073</v>
      </c>
      <c r="G106" s="50">
        <f t="shared" si="7"/>
        <v>61671.12986116909</v>
      </c>
      <c r="H106" s="39">
        <f t="shared" si="8"/>
        <v>16554.279817830917</v>
      </c>
    </row>
    <row r="107" spans="1:8" ht="15.75">
      <c r="A107" s="32">
        <v>41426</v>
      </c>
      <c r="B107" s="43">
        <v>53645.065448</v>
      </c>
      <c r="C107" s="39">
        <v>12211.533694511205</v>
      </c>
      <c r="D107" s="39">
        <f t="shared" si="6"/>
        <v>65856.5991425112</v>
      </c>
      <c r="E107" s="39">
        <v>45224.829635999995</v>
      </c>
      <c r="F107" s="43">
        <v>19808.743851532214</v>
      </c>
      <c r="G107" s="50">
        <f t="shared" si="7"/>
        <v>65033.57348753221</v>
      </c>
      <c r="H107" s="39">
        <f t="shared" si="8"/>
        <v>823.025654978992</v>
      </c>
    </row>
    <row r="108" spans="1:8" ht="15.75">
      <c r="A108" s="32">
        <v>41456</v>
      </c>
      <c r="B108" s="43">
        <v>46023.9</v>
      </c>
      <c r="C108" s="39">
        <v>22806.2</v>
      </c>
      <c r="D108" s="39">
        <f t="shared" si="6"/>
        <v>68830.1</v>
      </c>
      <c r="E108" s="39">
        <v>64950.82993199999</v>
      </c>
      <c r="F108" s="43">
        <v>33002.791961565425</v>
      </c>
      <c r="G108" s="50">
        <f t="shared" si="7"/>
        <v>97953.62189356542</v>
      </c>
      <c r="H108" s="39">
        <f t="shared" si="8"/>
        <v>-29123.521893565412</v>
      </c>
    </row>
    <row r="109" spans="1:8" ht="15.75">
      <c r="A109" s="32">
        <v>41487</v>
      </c>
      <c r="B109" s="43">
        <v>48603.54</v>
      </c>
      <c r="C109" s="39">
        <v>11193.44</v>
      </c>
      <c r="D109" s="39">
        <f t="shared" si="6"/>
        <v>59796.98</v>
      </c>
      <c r="E109" s="39">
        <v>56154</v>
      </c>
      <c r="F109" s="43">
        <v>22123.84277301798</v>
      </c>
      <c r="G109" s="50">
        <f t="shared" si="7"/>
        <v>78277.84277301798</v>
      </c>
      <c r="H109" s="39">
        <f t="shared" si="8"/>
        <v>-18480.86277301798</v>
      </c>
    </row>
    <row r="110" spans="1:8" ht="15.75">
      <c r="A110" s="32">
        <v>41518</v>
      </c>
      <c r="B110" s="43">
        <v>58602.5</v>
      </c>
      <c r="C110" s="39">
        <v>15457.78</v>
      </c>
      <c r="D110" s="39">
        <f t="shared" si="6"/>
        <v>74060.28</v>
      </c>
      <c r="E110" s="39">
        <v>48679.125924</v>
      </c>
      <c r="F110" s="43">
        <v>26579.673372999998</v>
      </c>
      <c r="G110" s="50">
        <f t="shared" si="7"/>
        <v>75258.79929699999</v>
      </c>
      <c r="H110" s="39">
        <f t="shared" si="8"/>
        <v>-1198.5192969999916</v>
      </c>
    </row>
    <row r="111" spans="1:8" ht="15.75">
      <c r="A111" s="32">
        <v>41548</v>
      </c>
      <c r="B111" s="43">
        <v>42209.567654</v>
      </c>
      <c r="C111" s="39">
        <v>13867.390446</v>
      </c>
      <c r="D111" s="39">
        <f t="shared" si="6"/>
        <v>56076.958099999996</v>
      </c>
      <c r="E111" s="39">
        <v>51818.00185599998</v>
      </c>
      <c r="F111" s="43">
        <v>19358.2</v>
      </c>
      <c r="G111" s="50">
        <f t="shared" si="7"/>
        <v>71176.20185599999</v>
      </c>
      <c r="H111" s="39">
        <f t="shared" si="8"/>
        <v>-15099.243755999989</v>
      </c>
    </row>
    <row r="112" spans="1:8" ht="15.75">
      <c r="A112" s="32">
        <v>41579</v>
      </c>
      <c r="B112" s="43">
        <v>42497.5</v>
      </c>
      <c r="C112" s="39">
        <v>29268.5</v>
      </c>
      <c r="D112" s="39">
        <f t="shared" si="6"/>
        <v>71766</v>
      </c>
      <c r="E112" s="39">
        <v>55162.64</v>
      </c>
      <c r="F112" s="43">
        <v>41743.44</v>
      </c>
      <c r="G112" s="50">
        <f t="shared" si="7"/>
        <v>96906.08</v>
      </c>
      <c r="H112" s="39">
        <f t="shared" si="8"/>
        <v>-25140.08</v>
      </c>
    </row>
    <row r="113" spans="1:8" ht="15.75">
      <c r="A113" s="32">
        <v>41609</v>
      </c>
      <c r="B113" s="43">
        <v>56471.6</v>
      </c>
      <c r="C113" s="39">
        <v>63426.378874</v>
      </c>
      <c r="D113" s="39">
        <f t="shared" si="6"/>
        <v>119897.978874</v>
      </c>
      <c r="E113" s="39">
        <v>89040.7</v>
      </c>
      <c r="F113" s="43">
        <v>31427.4</v>
      </c>
      <c r="G113" s="50">
        <f>+E113+F113</f>
        <v>120468.1</v>
      </c>
      <c r="H113" s="39">
        <f t="shared" si="8"/>
        <v>-570.1211260000127</v>
      </c>
    </row>
    <row r="114" spans="1:8" ht="15.75">
      <c r="A114" s="32">
        <v>41640</v>
      </c>
      <c r="B114" s="3">
        <v>52522.45</v>
      </c>
      <c r="C114" s="39">
        <v>7855.03609322</v>
      </c>
      <c r="D114" s="39">
        <f t="shared" si="6"/>
        <v>60377.486093219995</v>
      </c>
      <c r="E114" s="39">
        <v>44854.341189</v>
      </c>
      <c r="F114" s="3">
        <v>14996.190490577712</v>
      </c>
      <c r="G114" s="50">
        <v>59850.53167957771</v>
      </c>
      <c r="H114" s="39">
        <f t="shared" si="8"/>
        <v>526.9544136422846</v>
      </c>
    </row>
    <row r="115" spans="1:8" ht="15.75">
      <c r="A115" s="32">
        <v>41671</v>
      </c>
      <c r="B115" s="3">
        <v>42619.5</v>
      </c>
      <c r="C115" s="39">
        <v>16448.21069282</v>
      </c>
      <c r="D115" s="39">
        <f t="shared" si="6"/>
        <v>59067.71069282</v>
      </c>
      <c r="E115" s="39">
        <v>72914.769511</v>
      </c>
      <c r="F115" s="3">
        <v>40184.84326226094</v>
      </c>
      <c r="G115" s="50">
        <v>113099.61277326095</v>
      </c>
      <c r="H115" s="39">
        <f t="shared" si="8"/>
        <v>-54031.902080440945</v>
      </c>
    </row>
    <row r="116" spans="1:8" ht="15.75">
      <c r="A116" s="32">
        <v>41699</v>
      </c>
      <c r="B116" s="3">
        <v>46912.7</v>
      </c>
      <c r="C116" s="39">
        <v>12037.01075321</v>
      </c>
      <c r="D116" s="39">
        <f t="shared" si="6"/>
        <v>58949.71075321</v>
      </c>
      <c r="E116" s="39">
        <v>71604.331677</v>
      </c>
      <c r="F116" s="3">
        <v>24301.52291978131</v>
      </c>
      <c r="G116" s="50">
        <v>95905.85459678131</v>
      </c>
      <c r="H116" s="39">
        <f t="shared" si="8"/>
        <v>-36956.14384357131</v>
      </c>
    </row>
    <row r="117" spans="1:8" ht="15.75">
      <c r="A117" s="32">
        <v>41730</v>
      </c>
      <c r="B117" s="3">
        <v>63460.555</v>
      </c>
      <c r="C117" s="39">
        <v>10628.45551476</v>
      </c>
      <c r="D117" s="39">
        <f t="shared" si="6"/>
        <v>74089.01051476</v>
      </c>
      <c r="E117" s="39">
        <v>52335.015796</v>
      </c>
      <c r="F117" s="3">
        <v>26993.683926731013</v>
      </c>
      <c r="G117" s="50">
        <v>79328.69972273102</v>
      </c>
      <c r="H117" s="39">
        <f t="shared" si="8"/>
        <v>-5239.689207971023</v>
      </c>
    </row>
    <row r="118" spans="1:8" ht="15.75">
      <c r="A118" s="32">
        <v>41760</v>
      </c>
      <c r="B118" s="3">
        <v>41049.585907999994</v>
      </c>
      <c r="C118" s="39">
        <v>15320.744460110001</v>
      </c>
      <c r="D118" s="39">
        <f t="shared" si="6"/>
        <v>56370.33036810999</v>
      </c>
      <c r="E118" s="39">
        <v>55691.280969000014</v>
      </c>
      <c r="F118" s="3">
        <v>31297.116797043403</v>
      </c>
      <c r="G118" s="50">
        <v>86988.39776604342</v>
      </c>
      <c r="H118" s="39">
        <f t="shared" si="8"/>
        <v>-30618.067397933424</v>
      </c>
    </row>
    <row r="119" spans="1:8" ht="15.75">
      <c r="A119" s="32">
        <v>41791</v>
      </c>
      <c r="B119" s="3">
        <v>55388.6</v>
      </c>
      <c r="C119" s="39">
        <v>18274.51030963</v>
      </c>
      <c r="D119" s="39">
        <f t="shared" si="6"/>
        <v>73663.11030962999</v>
      </c>
      <c r="E119" s="39">
        <v>48058.75011859998</v>
      </c>
      <c r="F119" s="3">
        <v>23856.974088038834</v>
      </c>
      <c r="G119" s="50">
        <v>71915.72420663881</v>
      </c>
      <c r="H119" s="39">
        <f t="shared" si="8"/>
        <v>1747.3861029911786</v>
      </c>
    </row>
    <row r="120" spans="1:8" ht="15.75">
      <c r="A120" s="32">
        <v>41821</v>
      </c>
      <c r="B120" s="3">
        <v>48042.044</v>
      </c>
      <c r="C120" s="39">
        <v>19686.80351453</v>
      </c>
      <c r="D120" s="39">
        <f t="shared" si="6"/>
        <v>67728.84751453</v>
      </c>
      <c r="E120" s="39">
        <v>72954.405682</v>
      </c>
      <c r="F120" s="3">
        <v>23678.1270324234</v>
      </c>
      <c r="G120" s="50">
        <v>96632.5327144234</v>
      </c>
      <c r="H120" s="39">
        <f t="shared" si="8"/>
        <v>-28903.6851998934</v>
      </c>
    </row>
    <row r="121" spans="1:8" ht="15.75">
      <c r="A121" s="32">
        <v>41852</v>
      </c>
      <c r="B121" s="3">
        <v>53524.6</v>
      </c>
      <c r="C121" s="39">
        <v>2505.28622233</v>
      </c>
      <c r="D121" s="39">
        <f t="shared" si="6"/>
        <v>56029.886222329995</v>
      </c>
      <c r="E121" s="39">
        <v>65343.731558000014</v>
      </c>
      <c r="F121" s="3">
        <v>23874.888582743635</v>
      </c>
      <c r="G121" s="50">
        <v>89218.62014074365</v>
      </c>
      <c r="H121" s="39">
        <f t="shared" si="8"/>
        <v>-33188.73391841365</v>
      </c>
    </row>
    <row r="122" spans="1:8" ht="15.75">
      <c r="A122" s="32">
        <v>41883</v>
      </c>
      <c r="B122" s="3">
        <v>67842.2</v>
      </c>
      <c r="C122" s="39">
        <v>40195.46445117</v>
      </c>
      <c r="D122" s="39">
        <f t="shared" si="6"/>
        <v>108037.66445117</v>
      </c>
      <c r="E122" s="39">
        <v>64873.04777799997</v>
      </c>
      <c r="F122" s="3">
        <v>30618.29438325151</v>
      </c>
      <c r="G122" s="50">
        <v>95491.34216125148</v>
      </c>
      <c r="H122" s="39">
        <f t="shared" si="8"/>
        <v>12546.32228991852</v>
      </c>
    </row>
    <row r="123" spans="1:8" ht="15.75">
      <c r="A123" s="32">
        <v>41913</v>
      </c>
      <c r="B123" s="3">
        <v>66098.016893</v>
      </c>
      <c r="C123" s="39">
        <v>9410.450044120002</v>
      </c>
      <c r="D123" s="39">
        <f t="shared" si="6"/>
        <v>75508.46693712001</v>
      </c>
      <c r="E123" s="39">
        <v>55044.391657</v>
      </c>
      <c r="F123" s="3">
        <v>19457.358737454502</v>
      </c>
      <c r="G123" s="50">
        <v>74501.7503944545</v>
      </c>
      <c r="H123" s="39">
        <f t="shared" si="8"/>
        <v>1006.716542665512</v>
      </c>
    </row>
    <row r="124" spans="1:8" ht="15.75">
      <c r="A124" s="32">
        <v>41944</v>
      </c>
      <c r="B124" s="3">
        <v>60185.87747</v>
      </c>
      <c r="C124" s="39">
        <v>7195.72790763</v>
      </c>
      <c r="D124" s="39">
        <f t="shared" si="6"/>
        <v>67381.60537763</v>
      </c>
      <c r="E124" s="39">
        <v>65217.642202999996</v>
      </c>
      <c r="F124" s="39">
        <v>11772.326805109904</v>
      </c>
      <c r="G124" s="50">
        <v>76989.9690081099</v>
      </c>
      <c r="H124" s="39">
        <f t="shared" si="8"/>
        <v>-9608.3636304799</v>
      </c>
    </row>
    <row r="125" spans="1:8" ht="15.75">
      <c r="A125" s="32">
        <v>41974</v>
      </c>
      <c r="B125" s="3">
        <v>65566.04459</v>
      </c>
      <c r="C125" s="39">
        <v>23501.93453166</v>
      </c>
      <c r="D125" s="39">
        <f t="shared" si="6"/>
        <v>89067.97912166</v>
      </c>
      <c r="E125" s="39">
        <v>52705.853142</v>
      </c>
      <c r="F125" s="39">
        <v>38023.603032895</v>
      </c>
      <c r="G125" s="50">
        <v>90729.456174895</v>
      </c>
      <c r="H125" s="39">
        <f t="shared" si="8"/>
        <v>-1661.477053234994</v>
      </c>
    </row>
    <row r="126" spans="1:8" ht="15.75">
      <c r="A126" s="32">
        <v>42005</v>
      </c>
      <c r="B126" s="43">
        <v>56596.82082700001</v>
      </c>
      <c r="C126" s="39">
        <v>7077.76744139</v>
      </c>
      <c r="D126" s="39">
        <f t="shared" si="6"/>
        <v>63674.58826839001</v>
      </c>
      <c r="E126" s="39">
        <v>46412.316899000005</v>
      </c>
      <c r="F126" s="39">
        <v>9120.756488390001</v>
      </c>
      <c r="G126" s="50">
        <f aca="true" t="shared" si="9" ref="G126:G140">+E126+F126</f>
        <v>55533.07338739</v>
      </c>
      <c r="H126" s="39">
        <f t="shared" si="8"/>
        <v>8141.51488100001</v>
      </c>
    </row>
    <row r="127" spans="1:8" ht="15.75">
      <c r="A127" s="32">
        <v>42036</v>
      </c>
      <c r="B127" s="43">
        <v>44280.358408</v>
      </c>
      <c r="C127" s="39">
        <v>8965.74966613</v>
      </c>
      <c r="D127" s="39">
        <f aca="true" t="shared" si="10" ref="D127:D138">B127+C127</f>
        <v>53246.108074129996</v>
      </c>
      <c r="E127" s="39">
        <v>103546.51287600001</v>
      </c>
      <c r="F127" s="39">
        <v>21108.68752913</v>
      </c>
      <c r="G127" s="50">
        <f t="shared" si="9"/>
        <v>124655.20040513</v>
      </c>
      <c r="H127" s="39">
        <f t="shared" si="8"/>
        <v>-71409.092331</v>
      </c>
    </row>
    <row r="128" spans="1:8" ht="15.75">
      <c r="A128" s="32">
        <v>42064</v>
      </c>
      <c r="B128" s="43">
        <v>67430.937509</v>
      </c>
      <c r="C128" s="39">
        <v>59072.689841190004</v>
      </c>
      <c r="D128" s="39">
        <f t="shared" si="10"/>
        <v>126503.62735019</v>
      </c>
      <c r="E128" s="39">
        <v>73945.31274299884</v>
      </c>
      <c r="F128" s="39">
        <v>20388.56688419</v>
      </c>
      <c r="G128" s="50">
        <f t="shared" si="9"/>
        <v>94333.87962718884</v>
      </c>
      <c r="H128" s="39">
        <f t="shared" si="8"/>
        <v>32169.747723001157</v>
      </c>
    </row>
    <row r="129" spans="1:8" ht="15.75">
      <c r="A129" s="32">
        <v>42095</v>
      </c>
      <c r="B129" s="43">
        <v>44866.2</v>
      </c>
      <c r="C129" s="39">
        <v>9198.7120462</v>
      </c>
      <c r="D129" s="39">
        <f t="shared" si="10"/>
        <v>54064.9120462</v>
      </c>
      <c r="E129" s="39">
        <v>54344.42916800118</v>
      </c>
      <c r="F129" s="39">
        <v>21327.483351199997</v>
      </c>
      <c r="G129" s="50">
        <f t="shared" si="9"/>
        <v>75671.91251920117</v>
      </c>
      <c r="H129" s="39">
        <f t="shared" si="8"/>
        <v>-21607.00047300117</v>
      </c>
    </row>
    <row r="130" spans="1:8" ht="15.75">
      <c r="A130" s="32">
        <v>42125</v>
      </c>
      <c r="B130" s="43">
        <v>33698.136591</v>
      </c>
      <c r="C130" s="39">
        <v>8545.76625059</v>
      </c>
      <c r="D130" s="39">
        <f t="shared" si="10"/>
        <v>42243.90284159</v>
      </c>
      <c r="E130" s="39">
        <v>59263.241799999996</v>
      </c>
      <c r="F130" s="39">
        <v>14659.959750590002</v>
      </c>
      <c r="G130" s="50">
        <f t="shared" si="9"/>
        <v>73923.20155058999</v>
      </c>
      <c r="H130" s="39">
        <f t="shared" si="8"/>
        <v>-31679.298708999988</v>
      </c>
    </row>
    <row r="131" spans="1:8" ht="15.75">
      <c r="A131" s="32">
        <v>42156</v>
      </c>
      <c r="B131" s="43">
        <v>43575.413672</v>
      </c>
      <c r="C131" s="39">
        <v>5386.8881022</v>
      </c>
      <c r="D131" s="39">
        <f t="shared" si="10"/>
        <v>48962.3017742</v>
      </c>
      <c r="E131" s="39">
        <v>75234.40027266665</v>
      </c>
      <c r="F131" s="39">
        <v>10445.573372200004</v>
      </c>
      <c r="G131" s="50">
        <f t="shared" si="9"/>
        <v>85679.97364486665</v>
      </c>
      <c r="H131" s="39">
        <f t="shared" si="8"/>
        <v>-36717.67187066665</v>
      </c>
    </row>
    <row r="132" spans="1:8" ht="15.75">
      <c r="A132" s="32">
        <v>42186</v>
      </c>
      <c r="B132" s="43">
        <v>44707.12308</v>
      </c>
      <c r="C132" s="39">
        <v>3579.5989428400003</v>
      </c>
      <c r="D132" s="39">
        <f t="shared" si="10"/>
        <v>48286.72202284</v>
      </c>
      <c r="E132" s="39">
        <v>76729.10958033336</v>
      </c>
      <c r="F132" s="39">
        <v>13551.214572840001</v>
      </c>
      <c r="G132" s="50">
        <f t="shared" si="9"/>
        <v>90280.32415317337</v>
      </c>
      <c r="H132" s="39">
        <f t="shared" si="8"/>
        <v>-41993.60213033337</v>
      </c>
    </row>
    <row r="133" spans="1:8" ht="15.75">
      <c r="A133" s="32">
        <v>42217</v>
      </c>
      <c r="B133" s="43">
        <v>43214.752435096</v>
      </c>
      <c r="C133" s="39">
        <v>7420.11548518</v>
      </c>
      <c r="D133" s="39">
        <f t="shared" si="10"/>
        <v>50634.867920276</v>
      </c>
      <c r="E133" s="39">
        <v>40116.245527240986</v>
      </c>
      <c r="F133" s="39">
        <v>13888.998147179998</v>
      </c>
      <c r="G133" s="50">
        <f t="shared" si="9"/>
        <v>54005.243674420984</v>
      </c>
      <c r="H133" s="39">
        <f t="shared" si="8"/>
        <v>-3370.3757541449813</v>
      </c>
    </row>
    <row r="134" spans="1:8" ht="15.75">
      <c r="A134" s="32">
        <v>42248</v>
      </c>
      <c r="B134" s="43">
        <v>55763.417864999996</v>
      </c>
      <c r="C134" s="39">
        <v>3078.79685265</v>
      </c>
      <c r="D134" s="39">
        <f t="shared" si="10"/>
        <v>58842.21471764999</v>
      </c>
      <c r="E134" s="39">
        <v>58916.550382759</v>
      </c>
      <c r="F134" s="39">
        <v>6946.275568650002</v>
      </c>
      <c r="G134" s="50">
        <f t="shared" si="9"/>
        <v>65862.825951409</v>
      </c>
      <c r="H134" s="39">
        <f aca="true" t="shared" si="11" ref="H134:H142">+D134-G134</f>
        <v>-7020.611233759009</v>
      </c>
    </row>
    <row r="135" spans="1:8" ht="15.75">
      <c r="A135" s="32">
        <v>42278</v>
      </c>
      <c r="B135" s="43">
        <v>45667.934334000005</v>
      </c>
      <c r="C135" s="39">
        <v>5352.465356850001</v>
      </c>
      <c r="D135" s="39">
        <f t="shared" si="10"/>
        <v>51020.399690850005</v>
      </c>
      <c r="E135" s="39">
        <v>104515.3646891205</v>
      </c>
      <c r="F135" s="39">
        <v>18187.81997885</v>
      </c>
      <c r="G135" s="50">
        <f t="shared" si="9"/>
        <v>122703.18466797049</v>
      </c>
      <c r="H135" s="39">
        <f t="shared" si="11"/>
        <v>-71682.7849771205</v>
      </c>
    </row>
    <row r="136" spans="1:8" ht="15.75">
      <c r="A136" s="32">
        <v>42309</v>
      </c>
      <c r="B136" s="43">
        <v>45319.766082</v>
      </c>
      <c r="C136" s="39">
        <v>13069.21680117</v>
      </c>
      <c r="D136" s="39">
        <f t="shared" si="10"/>
        <v>58388.98288317</v>
      </c>
      <c r="E136" s="39">
        <v>72911.030327</v>
      </c>
      <c r="F136" s="39">
        <v>17829.774801170002</v>
      </c>
      <c r="G136" s="50">
        <f t="shared" si="9"/>
        <v>90740.80512817</v>
      </c>
      <c r="H136" s="39">
        <f t="shared" si="11"/>
        <v>-32351.822245000003</v>
      </c>
    </row>
    <row r="137" spans="1:8" ht="15.75">
      <c r="A137" s="32">
        <v>42339</v>
      </c>
      <c r="B137" s="43">
        <v>69311.37681860001</v>
      </c>
      <c r="C137" s="39">
        <v>11254.8257047</v>
      </c>
      <c r="D137" s="39">
        <f t="shared" si="10"/>
        <v>80566.20252330002</v>
      </c>
      <c r="E137" s="39">
        <v>41479.299500879526</v>
      </c>
      <c r="F137" s="39">
        <v>16756.0716227</v>
      </c>
      <c r="G137" s="50">
        <f t="shared" si="9"/>
        <v>58235.37112357953</v>
      </c>
      <c r="H137" s="39">
        <f t="shared" si="11"/>
        <v>22330.83139972049</v>
      </c>
    </row>
    <row r="138" spans="1:8" ht="15.75">
      <c r="A138" s="32">
        <v>42370</v>
      </c>
      <c r="B138" s="43">
        <v>47235.1738285584</v>
      </c>
      <c r="C138" s="39">
        <v>5895.717356</v>
      </c>
      <c r="D138" s="39">
        <f t="shared" si="10"/>
        <v>53130.8911845584</v>
      </c>
      <c r="E138" s="39">
        <v>55903.8303506304</v>
      </c>
      <c r="F138" s="39">
        <v>8760.13810154002</v>
      </c>
      <c r="G138" s="50">
        <f t="shared" si="9"/>
        <v>64663.96845217042</v>
      </c>
      <c r="H138" s="39">
        <f t="shared" si="11"/>
        <v>-11533.077267612018</v>
      </c>
    </row>
    <row r="139" spans="1:8" ht="15.75">
      <c r="A139" s="32">
        <v>42401</v>
      </c>
      <c r="B139" s="43">
        <v>43955.956842</v>
      </c>
      <c r="C139" s="39">
        <v>4688.162635</v>
      </c>
      <c r="D139" s="39">
        <f aca="true" t="shared" si="12" ref="D139:D180">+B139+C139</f>
        <v>48644.119477</v>
      </c>
      <c r="E139" s="39">
        <v>54771.38375644191</v>
      </c>
      <c r="F139" s="39">
        <v>7909.101146168519</v>
      </c>
      <c r="G139" s="50">
        <f t="shared" si="9"/>
        <v>62680.48490261043</v>
      </c>
      <c r="H139" s="39">
        <f t="shared" si="11"/>
        <v>-14036.365425610427</v>
      </c>
    </row>
    <row r="140" spans="1:8" ht="15.75">
      <c r="A140" s="32">
        <v>42430</v>
      </c>
      <c r="B140" s="43">
        <v>58603.811872</v>
      </c>
      <c r="C140" s="39">
        <v>10580.4</v>
      </c>
      <c r="D140" s="39">
        <f t="shared" si="12"/>
        <v>69184.211872</v>
      </c>
      <c r="E140" s="39">
        <v>62257.88171133167</v>
      </c>
      <c r="F140" s="39">
        <v>35504.73008496617</v>
      </c>
      <c r="G140" s="50">
        <f t="shared" si="9"/>
        <v>97762.61179629783</v>
      </c>
      <c r="H140" s="39">
        <f t="shared" si="11"/>
        <v>-28578.39992429783</v>
      </c>
    </row>
    <row r="141" spans="1:8" ht="15.75">
      <c r="A141" s="32">
        <v>42461</v>
      </c>
      <c r="B141" s="43">
        <v>50478.762542000004</v>
      </c>
      <c r="C141" s="39">
        <v>5930.5</v>
      </c>
      <c r="D141" s="39">
        <f t="shared" si="12"/>
        <v>56409.262542000004</v>
      </c>
      <c r="E141" s="39">
        <v>81086.1760706304</v>
      </c>
      <c r="F141" s="39">
        <v>13507.859062749998</v>
      </c>
      <c r="G141" s="50">
        <f aca="true" t="shared" si="13" ref="G141:G148">+E141+F141</f>
        <v>94594.0351333804</v>
      </c>
      <c r="H141" s="39">
        <f t="shared" si="11"/>
        <v>-38184.772591380395</v>
      </c>
    </row>
    <row r="142" spans="1:8" ht="15.75">
      <c r="A142" s="32">
        <v>42491</v>
      </c>
      <c r="B142" s="43">
        <v>45204.9753253118</v>
      </c>
      <c r="C142" s="39">
        <v>12366.315265</v>
      </c>
      <c r="D142" s="39">
        <f t="shared" si="12"/>
        <v>57571.2905903118</v>
      </c>
      <c r="E142" s="39">
        <v>67627.33391946561</v>
      </c>
      <c r="F142" s="39">
        <v>18814.299784613857</v>
      </c>
      <c r="G142" s="50">
        <f t="shared" si="13"/>
        <v>86441.63370407948</v>
      </c>
      <c r="H142" s="39">
        <f t="shared" si="11"/>
        <v>-28870.343113767674</v>
      </c>
    </row>
    <row r="143" spans="1:8" ht="15.75">
      <c r="A143" s="32">
        <v>42522</v>
      </c>
      <c r="B143" s="43">
        <v>60148.658981864195</v>
      </c>
      <c r="C143" s="39">
        <v>11341.815</v>
      </c>
      <c r="D143" s="39">
        <f t="shared" si="12"/>
        <v>71490.4739818642</v>
      </c>
      <c r="E143" s="39">
        <v>59106.20000000001</v>
      </c>
      <c r="F143" s="39">
        <v>17740.5029693983</v>
      </c>
      <c r="G143" s="50">
        <f t="shared" si="13"/>
        <v>76846.70296939832</v>
      </c>
      <c r="H143" s="39">
        <f aca="true" t="shared" si="14" ref="H143:H148">+D143-G143</f>
        <v>-5356.228987534123</v>
      </c>
    </row>
    <row r="144" spans="1:8" ht="15.75">
      <c r="A144" s="32">
        <v>42552</v>
      </c>
      <c r="B144" s="43">
        <v>50971.86198799999</v>
      </c>
      <c r="C144" s="39">
        <v>3203.361535</v>
      </c>
      <c r="D144" s="39">
        <f t="shared" si="12"/>
        <v>54175.22352299999</v>
      </c>
      <c r="E144" s="39">
        <v>59011.7598825773</v>
      </c>
      <c r="F144" s="39">
        <v>12979.406294999997</v>
      </c>
      <c r="G144" s="50">
        <f t="shared" si="13"/>
        <v>71991.1661775773</v>
      </c>
      <c r="H144" s="39">
        <f t="shared" si="14"/>
        <v>-17815.942654577302</v>
      </c>
    </row>
    <row r="145" spans="1:8" ht="15.75">
      <c r="A145" s="32">
        <v>42583</v>
      </c>
      <c r="B145" s="43">
        <v>55808.863505</v>
      </c>
      <c r="C145" s="39">
        <v>4202.5</v>
      </c>
      <c r="D145" s="39">
        <f t="shared" si="12"/>
        <v>60011.363505</v>
      </c>
      <c r="E145" s="39">
        <v>63878.63246592909</v>
      </c>
      <c r="F145" s="39">
        <v>9411.099320429723</v>
      </c>
      <c r="G145" s="50">
        <f t="shared" si="13"/>
        <v>73289.73178635881</v>
      </c>
      <c r="H145" s="39">
        <f t="shared" si="14"/>
        <v>-13278.36828135881</v>
      </c>
    </row>
    <row r="146" spans="1:8" ht="15.75">
      <c r="A146" s="32">
        <v>42614</v>
      </c>
      <c r="B146" s="43">
        <v>63489.286283</v>
      </c>
      <c r="C146" s="39">
        <v>10797.4</v>
      </c>
      <c r="D146" s="39">
        <f t="shared" si="12"/>
        <v>74286.686283</v>
      </c>
      <c r="E146" s="39">
        <v>80941.2591419936</v>
      </c>
      <c r="F146" s="39">
        <v>20357.43222914975</v>
      </c>
      <c r="G146" s="50">
        <f t="shared" si="13"/>
        <v>101298.69137114336</v>
      </c>
      <c r="H146" s="39">
        <f t="shared" si="14"/>
        <v>-27012.005088143356</v>
      </c>
    </row>
    <row r="147" spans="1:8" ht="15.75">
      <c r="A147" s="32">
        <v>42644</v>
      </c>
      <c r="B147" s="43">
        <v>47249.887169</v>
      </c>
      <c r="C147" s="39">
        <v>12755.88</v>
      </c>
      <c r="D147" s="39">
        <f t="shared" si="12"/>
        <v>60005.767169</v>
      </c>
      <c r="E147" s="39">
        <v>75389.99016233334</v>
      </c>
      <c r="F147" s="39">
        <v>27080.202433</v>
      </c>
      <c r="G147" s="50">
        <f t="shared" si="13"/>
        <v>102470.19259533334</v>
      </c>
      <c r="H147" s="39">
        <f t="shared" si="14"/>
        <v>-42464.42542633334</v>
      </c>
    </row>
    <row r="148" spans="1:8" ht="15.75">
      <c r="A148" s="32">
        <v>42675</v>
      </c>
      <c r="B148" s="43">
        <v>55678.25642726571</v>
      </c>
      <c r="C148" s="39">
        <v>15941.569542</v>
      </c>
      <c r="D148" s="39">
        <f t="shared" si="12"/>
        <v>71619.82596926572</v>
      </c>
      <c r="E148" s="39">
        <v>60063.37709208534</v>
      </c>
      <c r="F148" s="39">
        <v>41583.969542</v>
      </c>
      <c r="G148" s="50">
        <f t="shared" si="13"/>
        <v>101647.34663408535</v>
      </c>
      <c r="H148" s="39">
        <f t="shared" si="14"/>
        <v>-30027.520664819633</v>
      </c>
    </row>
    <row r="149" spans="1:8" ht="15.75">
      <c r="A149" s="32">
        <v>42705</v>
      </c>
      <c r="B149" s="43">
        <v>59232.61411500825</v>
      </c>
      <c r="C149" s="39">
        <v>21314.784549</v>
      </c>
      <c r="D149" s="39">
        <f t="shared" si="12"/>
        <v>80547.39866400824</v>
      </c>
      <c r="E149" s="39">
        <v>62976.190830999985</v>
      </c>
      <c r="F149" s="39">
        <v>47375.920121</v>
      </c>
      <c r="G149" s="50">
        <f aca="true" t="shared" si="15" ref="G149:G161">+E149+F149</f>
        <v>110352.11095199999</v>
      </c>
      <c r="H149" s="39">
        <f aca="true" t="shared" si="16" ref="H149:H161">+D149-G149</f>
        <v>-29804.712287991744</v>
      </c>
    </row>
    <row r="150" spans="1:8" ht="15.75">
      <c r="A150" s="32">
        <v>42736</v>
      </c>
      <c r="B150" s="43">
        <v>53627.738273999996</v>
      </c>
      <c r="C150" s="39">
        <v>9142.812505525044</v>
      </c>
      <c r="D150" s="39">
        <f t="shared" si="12"/>
        <v>62770.55077952504</v>
      </c>
      <c r="E150" s="43">
        <v>55972.843719360695</v>
      </c>
      <c r="F150" s="39">
        <v>10230.549029549402</v>
      </c>
      <c r="G150" s="50">
        <f t="shared" si="15"/>
        <v>66203.39274891009</v>
      </c>
      <c r="H150" s="39">
        <f t="shared" si="16"/>
        <v>-3432.841969385052</v>
      </c>
    </row>
    <row r="151" spans="1:8" ht="15.75">
      <c r="A151" s="32">
        <v>42767</v>
      </c>
      <c r="B151" s="43">
        <v>51656.888522</v>
      </c>
      <c r="C151" s="39">
        <v>13597.699510303157</v>
      </c>
      <c r="D151" s="39">
        <f t="shared" si="12"/>
        <v>65254.58803230316</v>
      </c>
      <c r="E151" s="43">
        <v>71689.77700091353</v>
      </c>
      <c r="F151" s="39">
        <v>17906.82196175507</v>
      </c>
      <c r="G151" s="50">
        <f t="shared" si="15"/>
        <v>89596.59896266859</v>
      </c>
      <c r="H151" s="39">
        <f t="shared" si="16"/>
        <v>-24342.01093036543</v>
      </c>
    </row>
    <row r="152" spans="1:8" ht="15.75">
      <c r="A152" s="32">
        <v>42795</v>
      </c>
      <c r="B152" s="43">
        <v>73064.803416</v>
      </c>
      <c r="C152" s="39">
        <v>13243.55807731</v>
      </c>
      <c r="D152" s="39">
        <f t="shared" si="12"/>
        <v>86308.36149330999</v>
      </c>
      <c r="E152" s="43">
        <v>64473.64590105219</v>
      </c>
      <c r="F152" s="39">
        <v>23479.693077309996</v>
      </c>
      <c r="G152" s="50">
        <f t="shared" si="15"/>
        <v>87953.33897836218</v>
      </c>
      <c r="H152" s="39">
        <f t="shared" si="16"/>
        <v>-1644.9774850521935</v>
      </c>
    </row>
    <row r="153" spans="1:8" ht="15.75">
      <c r="A153" s="32">
        <v>42826</v>
      </c>
      <c r="B153" s="43">
        <v>51144.737381</v>
      </c>
      <c r="C153" s="39">
        <v>9769.606335280001</v>
      </c>
      <c r="D153" s="39">
        <f t="shared" si="12"/>
        <v>60914.34371628</v>
      </c>
      <c r="E153" s="43">
        <v>75023.56967631612</v>
      </c>
      <c r="F153" s="39">
        <v>23395.147777305003</v>
      </c>
      <c r="G153" s="50">
        <f t="shared" si="15"/>
        <v>98418.71745362112</v>
      </c>
      <c r="H153" s="39">
        <f t="shared" si="16"/>
        <v>-37504.37373734113</v>
      </c>
    </row>
    <row r="154" spans="1:8" ht="15.75">
      <c r="A154" s="32">
        <v>42856</v>
      </c>
      <c r="B154" s="43">
        <v>54415.745839</v>
      </c>
      <c r="C154" s="39">
        <v>9909.377755564326</v>
      </c>
      <c r="D154" s="39">
        <f t="shared" si="12"/>
        <v>64325.12359456433</v>
      </c>
      <c r="E154" s="43">
        <v>76579.97438312593</v>
      </c>
      <c r="F154" s="39">
        <v>11570.244315564325</v>
      </c>
      <c r="G154" s="50">
        <f t="shared" si="15"/>
        <v>88150.21869869025</v>
      </c>
      <c r="H154" s="39">
        <f t="shared" si="16"/>
        <v>-23825.095104125925</v>
      </c>
    </row>
    <row r="155" spans="1:8" ht="15.75">
      <c r="A155" s="32">
        <v>42887</v>
      </c>
      <c r="B155" s="43">
        <v>65194.258792</v>
      </c>
      <c r="C155" s="39">
        <v>22169.00346314578</v>
      </c>
      <c r="D155" s="39">
        <f t="shared" si="12"/>
        <v>87363.26225514578</v>
      </c>
      <c r="E155" s="43">
        <v>59662.62316912215</v>
      </c>
      <c r="F155" s="39">
        <v>31838.01856245864</v>
      </c>
      <c r="G155" s="50">
        <f t="shared" si="15"/>
        <v>91500.64173158079</v>
      </c>
      <c r="H155" s="39">
        <f t="shared" si="16"/>
        <v>-4137.379476435017</v>
      </c>
    </row>
    <row r="156" spans="1:8" ht="15.75">
      <c r="A156" s="32">
        <v>42917</v>
      </c>
      <c r="B156" s="43">
        <v>67742.872473</v>
      </c>
      <c r="C156" s="39">
        <v>11005.539006144969</v>
      </c>
      <c r="D156" s="39">
        <f t="shared" si="12"/>
        <v>78748.41147914497</v>
      </c>
      <c r="E156" s="43">
        <v>69180.64185330934</v>
      </c>
      <c r="F156" s="39">
        <v>18373.764164478303</v>
      </c>
      <c r="G156" s="50">
        <f t="shared" si="15"/>
        <v>87554.40601778764</v>
      </c>
      <c r="H156" s="39">
        <f t="shared" si="16"/>
        <v>-8805.99453864267</v>
      </c>
    </row>
    <row r="157" spans="1:8" ht="15.75">
      <c r="A157" s="32">
        <v>42948</v>
      </c>
      <c r="B157" s="43">
        <v>72246.739649</v>
      </c>
      <c r="C157" s="39">
        <v>9379.196834469138</v>
      </c>
      <c r="D157" s="39">
        <f t="shared" si="12"/>
        <v>81625.93648346914</v>
      </c>
      <c r="E157" s="43">
        <v>97824.87340185625</v>
      </c>
      <c r="F157" s="39">
        <v>15581.528855699593</v>
      </c>
      <c r="G157" s="50">
        <f t="shared" si="15"/>
        <v>113406.40225755585</v>
      </c>
      <c r="H157" s="39">
        <f t="shared" si="16"/>
        <v>-31780.46577408671</v>
      </c>
    </row>
    <row r="158" spans="1:8" ht="15.75">
      <c r="A158" s="32">
        <v>42979</v>
      </c>
      <c r="B158" s="43">
        <v>69515.01203999999</v>
      </c>
      <c r="C158" s="39">
        <v>8503.160799227499</v>
      </c>
      <c r="D158" s="39">
        <f t="shared" si="12"/>
        <v>78018.17283922748</v>
      </c>
      <c r="E158" s="43">
        <v>60056.05335765106</v>
      </c>
      <c r="F158" s="39">
        <v>22614.85101380242</v>
      </c>
      <c r="G158" s="50">
        <f t="shared" si="15"/>
        <v>82670.90437145348</v>
      </c>
      <c r="H158" s="39">
        <f t="shared" si="16"/>
        <v>-4652.7315322259965</v>
      </c>
    </row>
    <row r="159" spans="1:8" ht="15.75">
      <c r="A159" s="32">
        <v>43009</v>
      </c>
      <c r="B159" s="43">
        <v>60683.293515000005</v>
      </c>
      <c r="C159" s="39">
        <v>16279.214773025698</v>
      </c>
      <c r="D159" s="39">
        <f t="shared" si="12"/>
        <v>76962.50828802571</v>
      </c>
      <c r="E159" s="43">
        <v>93451.62107021356</v>
      </c>
      <c r="F159" s="39">
        <v>33415.60679692958</v>
      </c>
      <c r="G159" s="50">
        <f t="shared" si="15"/>
        <v>126867.22786714314</v>
      </c>
      <c r="H159" s="39">
        <f t="shared" si="16"/>
        <v>-49904.71957911743</v>
      </c>
    </row>
    <row r="160" spans="1:8" ht="15.75">
      <c r="A160" s="32">
        <v>43040</v>
      </c>
      <c r="B160" s="43">
        <v>65298.02034999999</v>
      </c>
      <c r="C160" s="39">
        <v>8264.823527115654</v>
      </c>
      <c r="D160" s="39">
        <f t="shared" si="12"/>
        <v>73562.84387711565</v>
      </c>
      <c r="E160" s="43">
        <v>65920.72954506309</v>
      </c>
      <c r="F160" s="39">
        <v>16047.33038160837</v>
      </c>
      <c r="G160" s="50">
        <f t="shared" si="15"/>
        <v>81968.05992667146</v>
      </c>
      <c r="H160" s="39">
        <f t="shared" si="16"/>
        <v>-8405.216049555806</v>
      </c>
    </row>
    <row r="161" spans="1:8" ht="15.75">
      <c r="A161" s="32">
        <v>43070</v>
      </c>
      <c r="B161" s="43">
        <v>69552.53735099999</v>
      </c>
      <c r="C161" s="39">
        <v>13024.167962681544</v>
      </c>
      <c r="D161" s="39">
        <f t="shared" si="12"/>
        <v>82576.70531368154</v>
      </c>
      <c r="E161" s="43">
        <v>73897.31559727863</v>
      </c>
      <c r="F161" s="39">
        <v>57063.97808968155</v>
      </c>
      <c r="G161" s="50">
        <f t="shared" si="15"/>
        <v>130961.29368696018</v>
      </c>
      <c r="H161" s="39">
        <f t="shared" si="16"/>
        <v>-48384.588373278646</v>
      </c>
    </row>
    <row r="162" spans="1:8" ht="15.75">
      <c r="A162" s="32">
        <v>43101</v>
      </c>
      <c r="B162" s="43">
        <v>62945.116427</v>
      </c>
      <c r="C162" s="39">
        <v>9475.431836685639</v>
      </c>
      <c r="D162" s="39">
        <f t="shared" si="12"/>
        <v>72420.54826368563</v>
      </c>
      <c r="E162" s="39">
        <v>59532.137902</v>
      </c>
      <c r="F162" s="39">
        <v>12723.63421068564</v>
      </c>
      <c r="G162" s="50">
        <f aca="true" t="shared" si="17" ref="G162:G176">+E162+F162</f>
        <v>72255.77211268563</v>
      </c>
      <c r="H162" s="39">
        <f aca="true" t="shared" si="18" ref="H162:H176">+D162-G162</f>
        <v>164.7761509999982</v>
      </c>
    </row>
    <row r="163" spans="1:8" ht="15.75">
      <c r="A163" s="32">
        <v>43132</v>
      </c>
      <c r="B163" s="43">
        <v>58578.381365</v>
      </c>
      <c r="C163" s="39">
        <v>24379.60278775456</v>
      </c>
      <c r="D163" s="39">
        <f t="shared" si="12"/>
        <v>82957.98415275457</v>
      </c>
      <c r="E163" s="39">
        <v>93946.50996376545</v>
      </c>
      <c r="F163" s="39">
        <v>34571.043315754556</v>
      </c>
      <c r="G163" s="50">
        <f t="shared" si="17"/>
        <v>128517.55327952001</v>
      </c>
      <c r="H163" s="39">
        <f t="shared" si="18"/>
        <v>-45559.56912676545</v>
      </c>
    </row>
    <row r="164" spans="1:8" ht="15.75">
      <c r="A164" s="32">
        <v>43160</v>
      </c>
      <c r="B164" s="43">
        <v>90994.550375</v>
      </c>
      <c r="C164" s="39">
        <v>18301.73914200254</v>
      </c>
      <c r="D164" s="39">
        <f t="shared" si="12"/>
        <v>109296.28951700254</v>
      </c>
      <c r="E164" s="39">
        <v>77319.43509951365</v>
      </c>
      <c r="F164" s="39">
        <v>35191.81070958812</v>
      </c>
      <c r="G164" s="50">
        <f t="shared" si="17"/>
        <v>112511.24580910176</v>
      </c>
      <c r="H164" s="39">
        <f t="shared" si="18"/>
        <v>-3214.9562920992175</v>
      </c>
    </row>
    <row r="165" spans="1:8" ht="15.75">
      <c r="A165" s="32">
        <v>43191</v>
      </c>
      <c r="B165" s="43">
        <v>65134.64408499999</v>
      </c>
      <c r="C165" s="39">
        <v>17173.75820562</v>
      </c>
      <c r="D165" s="39">
        <f t="shared" si="12"/>
        <v>82308.40229062</v>
      </c>
      <c r="E165" s="39">
        <v>67329.46060457984</v>
      </c>
      <c r="F165" s="39">
        <v>35423.63211273411</v>
      </c>
      <c r="G165" s="50">
        <f t="shared" si="17"/>
        <v>102753.09271731395</v>
      </c>
      <c r="H165" s="39">
        <f t="shared" si="18"/>
        <v>-20444.690426693953</v>
      </c>
    </row>
    <row r="166" spans="1:8" ht="15.75">
      <c r="A166" s="32">
        <v>43221</v>
      </c>
      <c r="B166" s="43">
        <v>63096.831278</v>
      </c>
      <c r="C166" s="39">
        <v>19297.10572936</v>
      </c>
      <c r="D166" s="39">
        <f t="shared" si="12"/>
        <v>82393.93700736</v>
      </c>
      <c r="E166" s="39">
        <v>96718.88074097836</v>
      </c>
      <c r="F166" s="39">
        <v>22950.881969243677</v>
      </c>
      <c r="G166" s="50">
        <f t="shared" si="17"/>
        <v>119669.76271022204</v>
      </c>
      <c r="H166" s="39">
        <f t="shared" si="18"/>
        <v>-37275.82570286204</v>
      </c>
    </row>
    <row r="167" spans="1:8" ht="15.75">
      <c r="A167" s="32">
        <v>43252</v>
      </c>
      <c r="B167" s="43">
        <v>75254.21858799999</v>
      </c>
      <c r="C167" s="39">
        <v>31153.202784290872</v>
      </c>
      <c r="D167" s="39">
        <f t="shared" si="12"/>
        <v>106407.42137229086</v>
      </c>
      <c r="E167" s="39">
        <v>74101.56292999999</v>
      </c>
      <c r="F167" s="39">
        <v>88627.6129731411</v>
      </c>
      <c r="G167" s="50">
        <f t="shared" si="17"/>
        <v>162729.1759031411</v>
      </c>
      <c r="H167" s="39">
        <f t="shared" si="18"/>
        <v>-56321.75453085023</v>
      </c>
    </row>
    <row r="168" spans="1:8" ht="15.75">
      <c r="A168" s="32">
        <v>43282</v>
      </c>
      <c r="B168" s="43">
        <v>60554.71520199999</v>
      </c>
      <c r="C168" s="39">
        <v>11512.77518353774</v>
      </c>
      <c r="D168" s="39">
        <f t="shared" si="12"/>
        <v>72067.49038553773</v>
      </c>
      <c r="E168" s="39">
        <v>61787.958303</v>
      </c>
      <c r="F168" s="39">
        <v>17276.877914824305</v>
      </c>
      <c r="G168" s="50">
        <f t="shared" si="17"/>
        <v>79064.83621782431</v>
      </c>
      <c r="H168" s="39">
        <f t="shared" si="18"/>
        <v>-6997.345832286577</v>
      </c>
    </row>
    <row r="169" spans="1:8" ht="15.75">
      <c r="A169" s="32">
        <v>43313</v>
      </c>
      <c r="B169" s="43">
        <v>75622.181048</v>
      </c>
      <c r="C169" s="39">
        <v>12063.408040183176</v>
      </c>
      <c r="D169" s="39">
        <f t="shared" si="12"/>
        <v>87685.58908818317</v>
      </c>
      <c r="E169" s="39">
        <v>80045.83145138483</v>
      </c>
      <c r="F169" s="39">
        <v>22735.6085822159</v>
      </c>
      <c r="G169" s="50">
        <f t="shared" si="17"/>
        <v>102781.44003360072</v>
      </c>
      <c r="H169" s="39">
        <f t="shared" si="18"/>
        <v>-15095.850945417551</v>
      </c>
    </row>
    <row r="170" spans="1:8" ht="15.75">
      <c r="A170" s="32">
        <v>43345</v>
      </c>
      <c r="B170" s="43">
        <v>73977.330445</v>
      </c>
      <c r="C170" s="39">
        <v>17554.928654167008</v>
      </c>
      <c r="D170" s="39">
        <f t="shared" si="12"/>
        <v>91532.25909916701</v>
      </c>
      <c r="E170" s="39">
        <v>66280.45491100001</v>
      </c>
      <c r="F170" s="39">
        <v>31126.613167771087</v>
      </c>
      <c r="G170" s="50">
        <f t="shared" si="17"/>
        <v>97407.06807877109</v>
      </c>
      <c r="H170" s="39">
        <f t="shared" si="18"/>
        <v>-5874.808979604073</v>
      </c>
    </row>
    <row r="171" spans="1:8" ht="15.75">
      <c r="A171" s="32">
        <v>43376</v>
      </c>
      <c r="B171" s="43">
        <v>70957.32248100001</v>
      </c>
      <c r="C171" s="39">
        <v>13169.366088657329</v>
      </c>
      <c r="D171" s="39">
        <f t="shared" si="12"/>
        <v>84126.68856965734</v>
      </c>
      <c r="E171" s="39">
        <v>86161.548957</v>
      </c>
      <c r="F171" s="39">
        <v>35703.909733605105</v>
      </c>
      <c r="G171" s="50">
        <f t="shared" si="17"/>
        <v>121865.45869060511</v>
      </c>
      <c r="H171" s="39">
        <f t="shared" si="18"/>
        <v>-37738.77012094777</v>
      </c>
    </row>
    <row r="172" spans="1:8" ht="15.75">
      <c r="A172" s="32">
        <v>43405</v>
      </c>
      <c r="B172" s="43">
        <v>61412.242793</v>
      </c>
      <c r="C172" s="39">
        <v>8713.841351552604</v>
      </c>
      <c r="D172" s="39">
        <f t="shared" si="12"/>
        <v>70126.0841445526</v>
      </c>
      <c r="E172" s="39">
        <v>69823.26902789708</v>
      </c>
      <c r="F172" s="39">
        <v>16107.489976712834</v>
      </c>
      <c r="G172" s="50">
        <f t="shared" si="17"/>
        <v>85930.75900460992</v>
      </c>
      <c r="H172" s="39">
        <f t="shared" si="18"/>
        <v>-15804.67486005732</v>
      </c>
    </row>
    <row r="173" spans="1:8" ht="15.75">
      <c r="A173" s="32">
        <v>43436</v>
      </c>
      <c r="B173" s="43">
        <v>78361.61807999999</v>
      </c>
      <c r="C173" s="39">
        <v>28541.411989491742</v>
      </c>
      <c r="D173" s="39">
        <f t="shared" si="12"/>
        <v>106903.03006949172</v>
      </c>
      <c r="E173" s="39">
        <v>81108.78137699999</v>
      </c>
      <c r="F173" s="39">
        <v>45844.410710716504</v>
      </c>
      <c r="G173" s="50">
        <f t="shared" si="17"/>
        <v>126953.1920877165</v>
      </c>
      <c r="H173" s="39">
        <f t="shared" si="18"/>
        <v>-20050.16201822477</v>
      </c>
    </row>
    <row r="174" spans="1:8" ht="15.75">
      <c r="A174" s="32">
        <v>43466</v>
      </c>
      <c r="B174" s="43">
        <v>66765.73908900001</v>
      </c>
      <c r="C174" s="39">
        <v>14412.403124401108</v>
      </c>
      <c r="D174" s="39">
        <f t="shared" si="12"/>
        <v>81178.14221340112</v>
      </c>
      <c r="E174" s="39">
        <v>80393.71648035325</v>
      </c>
      <c r="F174" s="39">
        <v>57032.942710649135</v>
      </c>
      <c r="G174" s="50">
        <f t="shared" si="17"/>
        <v>137426.65919100237</v>
      </c>
      <c r="H174" s="39">
        <f t="shared" si="18"/>
        <v>-56248.51697760125</v>
      </c>
    </row>
    <row r="175" spans="1:8" ht="15.75">
      <c r="A175" s="32">
        <v>43497</v>
      </c>
      <c r="B175" s="43">
        <v>67427.712759</v>
      </c>
      <c r="C175" s="39">
        <v>24367.444942825354</v>
      </c>
      <c r="D175" s="39">
        <f t="shared" si="12"/>
        <v>91795.15770182536</v>
      </c>
      <c r="E175" s="39">
        <v>81301.56781222396</v>
      </c>
      <c r="F175" s="39">
        <v>35616.76117703296</v>
      </c>
      <c r="G175" s="50">
        <f t="shared" si="17"/>
        <v>116918.32898925693</v>
      </c>
      <c r="H175" s="39">
        <f t="shared" si="18"/>
        <v>-25123.17128743157</v>
      </c>
    </row>
    <row r="176" spans="1:8" ht="15.75">
      <c r="A176" s="32">
        <v>43525</v>
      </c>
      <c r="B176" s="43">
        <v>97566.209324</v>
      </c>
      <c r="C176" s="39">
        <v>19018.03641246797</v>
      </c>
      <c r="D176" s="39">
        <f t="shared" si="12"/>
        <v>116584.24573646797</v>
      </c>
      <c r="E176" s="39">
        <v>65112.92553314931</v>
      </c>
      <c r="F176" s="39">
        <v>30741.314485825827</v>
      </c>
      <c r="G176" s="50">
        <f t="shared" si="17"/>
        <v>95854.24001897514</v>
      </c>
      <c r="H176" s="39">
        <f t="shared" si="18"/>
        <v>20730.005717492837</v>
      </c>
    </row>
    <row r="177" spans="1:8" ht="15.75">
      <c r="A177" s="32">
        <v>43556</v>
      </c>
      <c r="B177" s="43">
        <v>76198.107367</v>
      </c>
      <c r="C177" s="39">
        <v>19259.45004729751</v>
      </c>
      <c r="D177" s="39">
        <f t="shared" si="12"/>
        <v>95457.55741429751</v>
      </c>
      <c r="E177" s="39">
        <v>81997.27478355725</v>
      </c>
      <c r="F177" s="39">
        <v>70310.9903215638</v>
      </c>
      <c r="G177" s="50">
        <f aca="true" t="shared" si="19" ref="G177:G197">+E177+F177</f>
        <v>152308.26510512107</v>
      </c>
      <c r="H177" s="39">
        <f aca="true" t="shared" si="20" ref="H177:H184">+D177-G177</f>
        <v>-56850.70769082356</v>
      </c>
    </row>
    <row r="178" spans="1:8" ht="15.75">
      <c r="A178" s="32">
        <v>43586</v>
      </c>
      <c r="B178" s="43">
        <v>69221.8265943342</v>
      </c>
      <c r="C178" s="46">
        <v>20060.210304372682</v>
      </c>
      <c r="D178" s="39">
        <f>+B178+C178</f>
        <v>89282.03689870688</v>
      </c>
      <c r="E178" s="41">
        <v>61959.701804432516</v>
      </c>
      <c r="F178" s="42">
        <v>67805.33069605072</v>
      </c>
      <c r="G178" s="47">
        <f t="shared" si="19"/>
        <v>129765.03250048324</v>
      </c>
      <c r="H178" s="39">
        <f t="shared" si="20"/>
        <v>-40482.99560177636</v>
      </c>
    </row>
    <row r="179" spans="1:8" ht="15.75">
      <c r="A179" s="32">
        <v>43617</v>
      </c>
      <c r="B179" s="43">
        <v>99216.11576500001</v>
      </c>
      <c r="C179" s="46">
        <v>32212.39645319718</v>
      </c>
      <c r="D179" s="39">
        <f>+B179+C179</f>
        <v>131428.5122181972</v>
      </c>
      <c r="E179" s="41">
        <v>72795.82835949672</v>
      </c>
      <c r="F179" s="42">
        <v>43898.346369437524</v>
      </c>
      <c r="G179" s="47">
        <f t="shared" si="19"/>
        <v>116694.17472893425</v>
      </c>
      <c r="H179" s="39">
        <f t="shared" si="20"/>
        <v>14734.33748926295</v>
      </c>
    </row>
    <row r="180" spans="1:8" ht="15.75">
      <c r="A180" s="32">
        <v>43647</v>
      </c>
      <c r="B180" s="43">
        <v>70893.22850791883</v>
      </c>
      <c r="C180" s="44">
        <v>18882.455965195768</v>
      </c>
      <c r="D180" s="40">
        <f t="shared" si="12"/>
        <v>89775.6844731146</v>
      </c>
      <c r="E180" s="41">
        <v>79839.10786060758</v>
      </c>
      <c r="F180" s="42">
        <v>50165.72759796641</v>
      </c>
      <c r="G180" s="47">
        <f t="shared" si="19"/>
        <v>130004.83545857399</v>
      </c>
      <c r="H180" s="39">
        <f t="shared" si="20"/>
        <v>-40229.15098545939</v>
      </c>
    </row>
    <row r="181" spans="1:8" ht="15.75">
      <c r="A181" s="32">
        <v>43679</v>
      </c>
      <c r="B181" s="45">
        <v>91851.63755695487</v>
      </c>
      <c r="C181" s="44">
        <v>11589.112013889282</v>
      </c>
      <c r="D181" s="40">
        <f aca="true" t="shared" si="21" ref="D181:D197">+B181+C181</f>
        <v>103440.74957084416</v>
      </c>
      <c r="E181" s="41">
        <v>81768.03857187447</v>
      </c>
      <c r="F181" s="42">
        <v>23931.344248229198</v>
      </c>
      <c r="G181" s="47">
        <f t="shared" si="19"/>
        <v>105699.38282010367</v>
      </c>
      <c r="H181" s="39">
        <f t="shared" si="20"/>
        <v>-2258.63324925951</v>
      </c>
    </row>
    <row r="182" spans="1:8" ht="15.75">
      <c r="A182" s="32">
        <v>43711</v>
      </c>
      <c r="B182" s="45">
        <v>89691.65037003481</v>
      </c>
      <c r="C182" s="44">
        <v>23581.074184524186</v>
      </c>
      <c r="D182" s="40">
        <f t="shared" si="21"/>
        <v>113272.724554559</v>
      </c>
      <c r="E182" s="41">
        <v>96777.84399836267</v>
      </c>
      <c r="F182" s="42">
        <v>48147.52838425353</v>
      </c>
      <c r="G182" s="47">
        <f t="shared" si="19"/>
        <v>144925.37238261622</v>
      </c>
      <c r="H182" s="39">
        <f t="shared" si="20"/>
        <v>-31652.64782805722</v>
      </c>
    </row>
    <row r="183" spans="1:8" ht="15.75">
      <c r="A183" s="32">
        <v>43743</v>
      </c>
      <c r="B183" s="45">
        <v>96140.46900679408</v>
      </c>
      <c r="C183" s="44">
        <v>23253.33401273512</v>
      </c>
      <c r="D183" s="40">
        <f t="shared" si="21"/>
        <v>119393.80301952921</v>
      </c>
      <c r="E183" s="41">
        <v>74768.70781901672</v>
      </c>
      <c r="F183" s="42">
        <v>76904.22299425464</v>
      </c>
      <c r="G183" s="47">
        <f t="shared" si="19"/>
        <v>151672.93081327138</v>
      </c>
      <c r="H183" s="39">
        <f t="shared" si="20"/>
        <v>-32279.12779374217</v>
      </c>
    </row>
    <row r="184" spans="1:8" ht="15.75">
      <c r="A184" s="32">
        <v>43775</v>
      </c>
      <c r="B184" s="45">
        <v>78123.49515631882</v>
      </c>
      <c r="C184" s="44">
        <v>26000.50635796771</v>
      </c>
      <c r="D184" s="40">
        <f t="shared" si="21"/>
        <v>104124.00151428653</v>
      </c>
      <c r="E184" s="41">
        <v>80845.4814734443</v>
      </c>
      <c r="F184" s="42">
        <v>52268.960271168515</v>
      </c>
      <c r="G184" s="47">
        <f t="shared" si="19"/>
        <v>133114.44174461282</v>
      </c>
      <c r="H184" s="39">
        <f t="shared" si="20"/>
        <v>-28990.44023032629</v>
      </c>
    </row>
    <row r="185" spans="1:8" ht="15.75">
      <c r="A185" s="32">
        <v>43807</v>
      </c>
      <c r="B185" s="45">
        <v>86974.56561</v>
      </c>
      <c r="C185" s="44">
        <v>21300.56162262817</v>
      </c>
      <c r="D185" s="40">
        <f t="shared" si="21"/>
        <v>108275.12723262818</v>
      </c>
      <c r="E185" s="41">
        <v>71662.590028</v>
      </c>
      <c r="F185" s="42">
        <v>28482.922242548928</v>
      </c>
      <c r="G185" s="47">
        <f t="shared" si="19"/>
        <v>100145.51227054893</v>
      </c>
      <c r="H185" s="39">
        <f>+D185-G185</f>
        <v>8129.614962079242</v>
      </c>
    </row>
    <row r="186" spans="1:10" ht="15.75">
      <c r="A186" s="32">
        <v>43839</v>
      </c>
      <c r="B186" s="45">
        <v>84602.41866754081</v>
      </c>
      <c r="C186" s="44">
        <v>17625.87951066056</v>
      </c>
      <c r="D186" s="40">
        <f t="shared" si="21"/>
        <v>102228.29817820137</v>
      </c>
      <c r="E186" s="41">
        <v>84095.68273481319</v>
      </c>
      <c r="F186" s="42">
        <v>30770.20315202739</v>
      </c>
      <c r="G186" s="47">
        <f t="shared" si="19"/>
        <v>114865.88588684058</v>
      </c>
      <c r="H186" s="39">
        <f aca="true" t="shared" si="22" ref="H186:H197">+D186-G186</f>
        <v>-12637.587708639214</v>
      </c>
      <c r="J186" s="70"/>
    </row>
    <row r="187" spans="1:10" ht="15.75">
      <c r="A187" s="32">
        <v>43871</v>
      </c>
      <c r="B187" s="45">
        <v>70437.11006462287</v>
      </c>
      <c r="C187" s="44">
        <v>24819.09263705856</v>
      </c>
      <c r="D187" s="40">
        <f t="shared" si="21"/>
        <v>95256.20270168144</v>
      </c>
      <c r="E187" s="41">
        <v>76080.91101548474</v>
      </c>
      <c r="F187" s="42">
        <v>33106.23541516402</v>
      </c>
      <c r="G187" s="47">
        <f t="shared" si="19"/>
        <v>109187.14643064876</v>
      </c>
      <c r="H187" s="39">
        <f t="shared" si="22"/>
        <v>-13930.943728967322</v>
      </c>
      <c r="J187" s="70"/>
    </row>
    <row r="188" spans="1:10" ht="15.75">
      <c r="A188" s="32">
        <v>43903</v>
      </c>
      <c r="B188" s="45">
        <v>104361.79486505751</v>
      </c>
      <c r="C188" s="44">
        <v>21160.907730809227</v>
      </c>
      <c r="D188" s="40">
        <f t="shared" si="21"/>
        <v>125522.70259586674</v>
      </c>
      <c r="E188" s="41">
        <v>91304.18266128612</v>
      </c>
      <c r="F188" s="42">
        <v>29123.034827237923</v>
      </c>
      <c r="G188" s="47">
        <f t="shared" si="19"/>
        <v>120427.21748852404</v>
      </c>
      <c r="H188" s="39">
        <f t="shared" si="22"/>
        <v>5095.485107342698</v>
      </c>
      <c r="J188" s="70"/>
    </row>
    <row r="189" spans="1:10" ht="15.75">
      <c r="A189" s="32">
        <v>43935</v>
      </c>
      <c r="B189" s="45">
        <v>81088.2816704646</v>
      </c>
      <c r="C189" s="44">
        <v>14356.768955394095</v>
      </c>
      <c r="D189" s="40">
        <f t="shared" si="21"/>
        <v>95445.05062585868</v>
      </c>
      <c r="E189" s="41">
        <v>83670.40385509304</v>
      </c>
      <c r="F189" s="42">
        <v>22100.207522263638</v>
      </c>
      <c r="G189" s="47">
        <f t="shared" si="19"/>
        <v>105770.61137735668</v>
      </c>
      <c r="H189" s="39">
        <f t="shared" si="22"/>
        <v>-10325.560751497993</v>
      </c>
      <c r="J189" s="70"/>
    </row>
    <row r="190" spans="1:10" ht="15.75">
      <c r="A190" s="32">
        <v>43967</v>
      </c>
      <c r="B190" s="45">
        <v>64196.98466742499</v>
      </c>
      <c r="C190" s="44">
        <v>21014.922226606388</v>
      </c>
      <c r="D190" s="40">
        <f t="shared" si="21"/>
        <v>85211.90689403139</v>
      </c>
      <c r="E190" s="41">
        <v>67883.28985392228</v>
      </c>
      <c r="F190" s="42">
        <v>24839.29280724155</v>
      </c>
      <c r="G190" s="47">
        <f t="shared" si="19"/>
        <v>92722.58266116383</v>
      </c>
      <c r="H190" s="39">
        <f t="shared" si="22"/>
        <v>-7510.675767132445</v>
      </c>
      <c r="J190" s="70"/>
    </row>
    <row r="191" spans="1:10" ht="15.75">
      <c r="A191" s="32">
        <v>43999</v>
      </c>
      <c r="B191" s="45">
        <v>105149.52020927466</v>
      </c>
      <c r="C191" s="44">
        <v>22667.6907605649</v>
      </c>
      <c r="D191" s="40">
        <f t="shared" si="21"/>
        <v>127817.21096983957</v>
      </c>
      <c r="E191" s="41">
        <v>92601.23810348909</v>
      </c>
      <c r="F191" s="42">
        <v>37339.2072036204</v>
      </c>
      <c r="G191" s="47">
        <f t="shared" si="19"/>
        <v>129940.44530710948</v>
      </c>
      <c r="H191" s="39">
        <f t="shared" si="22"/>
        <v>-2123.2343372699106</v>
      </c>
      <c r="J191" s="70"/>
    </row>
    <row r="192" spans="1:10" ht="15.75">
      <c r="A192" s="32">
        <v>44031</v>
      </c>
      <c r="B192" s="45">
        <v>80468.4905325222</v>
      </c>
      <c r="C192" s="52">
        <v>16635.14236777135</v>
      </c>
      <c r="D192" s="40">
        <f t="shared" si="21"/>
        <v>97103.63290029355</v>
      </c>
      <c r="E192" s="41">
        <v>94664.421921</v>
      </c>
      <c r="F192" s="53">
        <v>22464.50709873552</v>
      </c>
      <c r="G192" s="47">
        <f t="shared" si="19"/>
        <v>117128.92901973551</v>
      </c>
      <c r="H192" s="39">
        <f t="shared" si="22"/>
        <v>-20025.296119441962</v>
      </c>
      <c r="J192" s="70"/>
    </row>
    <row r="193" spans="1:10" ht="15.75">
      <c r="A193" s="32">
        <v>44063</v>
      </c>
      <c r="B193" s="45">
        <v>98712.2756501238</v>
      </c>
      <c r="C193" s="52">
        <v>13544.263486959753</v>
      </c>
      <c r="D193" s="40">
        <f t="shared" si="21"/>
        <v>112256.53913708356</v>
      </c>
      <c r="E193" s="41">
        <v>130037.8318395263</v>
      </c>
      <c r="F193" s="53">
        <v>21428.39275579871</v>
      </c>
      <c r="G193" s="47">
        <f t="shared" si="19"/>
        <v>151466.224595325</v>
      </c>
      <c r="H193" s="39">
        <f t="shared" si="22"/>
        <v>-39209.68545824145</v>
      </c>
      <c r="J193" s="70"/>
    </row>
    <row r="194" spans="1:10" ht="15.75">
      <c r="A194" s="32">
        <v>44094</v>
      </c>
      <c r="B194" s="54">
        <v>103379.32791316071</v>
      </c>
      <c r="C194" s="52">
        <v>20839.742460841106</v>
      </c>
      <c r="D194" s="40">
        <f t="shared" si="21"/>
        <v>124219.07037400182</v>
      </c>
      <c r="E194" s="55">
        <v>344653.6387395787</v>
      </c>
      <c r="F194" s="53">
        <v>65227.96730660813</v>
      </c>
      <c r="G194" s="47">
        <f t="shared" si="19"/>
        <v>409881.6060461869</v>
      </c>
      <c r="H194" s="39">
        <f t="shared" si="22"/>
        <v>-285662.53567218507</v>
      </c>
      <c r="J194" s="70"/>
    </row>
    <row r="195" spans="1:10" ht="15.75">
      <c r="A195" s="32">
        <v>44124</v>
      </c>
      <c r="B195" s="54">
        <v>92487.25646531701</v>
      </c>
      <c r="C195" s="52">
        <v>8295.694603240354</v>
      </c>
      <c r="D195" s="40">
        <f t="shared" si="21"/>
        <v>100782.95106855736</v>
      </c>
      <c r="E195" s="55">
        <v>81405.59081596676</v>
      </c>
      <c r="F195" s="53">
        <v>27321.415001633588</v>
      </c>
      <c r="G195" s="47">
        <f t="shared" si="19"/>
        <v>108727.00581760035</v>
      </c>
      <c r="H195" s="39">
        <f t="shared" si="22"/>
        <v>-7944.054749042989</v>
      </c>
      <c r="J195" s="70"/>
    </row>
    <row r="196" spans="1:10" ht="15.75">
      <c r="A196" s="32">
        <v>44155</v>
      </c>
      <c r="B196" s="54">
        <v>84106.39266511658</v>
      </c>
      <c r="C196" s="52">
        <v>21295.884430867653</v>
      </c>
      <c r="D196" s="40">
        <f t="shared" si="21"/>
        <v>105402.27709598423</v>
      </c>
      <c r="E196" s="55">
        <v>92198.69775007786</v>
      </c>
      <c r="F196" s="53">
        <v>40860.56414965635</v>
      </c>
      <c r="G196" s="47">
        <f t="shared" si="19"/>
        <v>133059.2618997342</v>
      </c>
      <c r="H196" s="39">
        <f t="shared" si="22"/>
        <v>-27656.984803749976</v>
      </c>
      <c r="J196" s="70"/>
    </row>
    <row r="197" spans="1:10" ht="15.75">
      <c r="A197" s="32">
        <v>44185</v>
      </c>
      <c r="B197" s="56">
        <v>104277.5035000559</v>
      </c>
      <c r="C197" s="57">
        <v>24492.108983275582</v>
      </c>
      <c r="D197" s="40">
        <f t="shared" si="21"/>
        <v>128769.61248333148</v>
      </c>
      <c r="E197" s="55">
        <v>79635.385164</v>
      </c>
      <c r="F197" s="53">
        <v>31473.122367389034</v>
      </c>
      <c r="G197" s="47">
        <f t="shared" si="19"/>
        <v>111108.50753138904</v>
      </c>
      <c r="H197" s="39">
        <f t="shared" si="22"/>
        <v>17661.10495194244</v>
      </c>
      <c r="J197" s="70"/>
    </row>
    <row r="198" spans="1:8" ht="15.75">
      <c r="A198" s="66" t="s">
        <v>39</v>
      </c>
      <c r="B198" s="67"/>
      <c r="C198" s="67"/>
      <c r="D198" s="67"/>
      <c r="E198" s="67"/>
      <c r="F198" s="67"/>
      <c r="G198" s="67"/>
      <c r="H198" s="68"/>
    </row>
    <row r="199" spans="1:8" ht="15.75">
      <c r="A199" s="4"/>
      <c r="B199" s="1"/>
      <c r="C199" s="1"/>
      <c r="D199" s="1"/>
      <c r="E199" s="1"/>
      <c r="F199" s="1"/>
      <c r="G199" s="1"/>
      <c r="H199" s="1"/>
    </row>
    <row r="200" spans="1:8" ht="15.75">
      <c r="A200" s="4"/>
      <c r="B200" s="1"/>
      <c r="C200" s="1"/>
      <c r="D200" s="1"/>
      <c r="E200" s="1"/>
      <c r="F200" s="1"/>
      <c r="G200" s="1"/>
      <c r="H200" s="1"/>
    </row>
    <row r="201" spans="1:8" ht="15.75">
      <c r="A201" s="4"/>
      <c r="B201" s="1"/>
      <c r="C201" s="1"/>
      <c r="D201" s="1"/>
      <c r="E201" s="1"/>
      <c r="F201" s="35"/>
      <c r="G201" s="35"/>
      <c r="H201" s="35"/>
    </row>
    <row r="202" spans="1:8" ht="15.75">
      <c r="A202" s="4"/>
      <c r="B202" s="1"/>
      <c r="C202" s="1"/>
      <c r="D202" s="1"/>
      <c r="E202" s="1"/>
      <c r="F202" s="35"/>
      <c r="G202" s="35"/>
      <c r="H202" s="36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</sheetData>
  <sheetProtection/>
  <mergeCells count="5">
    <mergeCell ref="B4:D4"/>
    <mergeCell ref="E4:G4"/>
    <mergeCell ref="A4:A5"/>
    <mergeCell ref="H4:H5"/>
    <mergeCell ref="A198:H19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98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8" sqref="H68"/>
    </sheetView>
  </sheetViews>
  <sheetFormatPr defaultColWidth="8.88671875" defaultRowHeight="15.75"/>
  <cols>
    <col min="1" max="1" width="26.99609375" style="0" customWidth="1"/>
    <col min="2" max="3" width="8.4453125" style="0" bestFit="1" customWidth="1"/>
    <col min="4" max="7" width="11.5546875" style="0" customWidth="1"/>
    <col min="8" max="8" width="13.3359375" style="0" customWidth="1"/>
  </cols>
  <sheetData>
    <row r="1" spans="1:8" ht="15.75">
      <c r="A1" s="22" t="s">
        <v>28</v>
      </c>
      <c r="B1" s="1"/>
      <c r="C1" s="1"/>
      <c r="D1" s="1"/>
      <c r="E1" s="1"/>
      <c r="F1" s="1"/>
      <c r="G1" s="1"/>
      <c r="H1" s="1"/>
    </row>
    <row r="2" spans="1:8" ht="18.75">
      <c r="A2" s="4"/>
      <c r="B2" s="1"/>
      <c r="C2" s="69" t="s">
        <v>3</v>
      </c>
      <c r="D2" s="69"/>
      <c r="E2" s="69"/>
      <c r="F2" s="69"/>
      <c r="G2" s="1"/>
      <c r="H2" s="1"/>
    </row>
    <row r="3" spans="1:8" ht="15.75">
      <c r="A3" s="4"/>
      <c r="B3" s="1"/>
      <c r="C3" s="1"/>
      <c r="D3" s="1"/>
      <c r="E3" s="1"/>
      <c r="F3" s="1"/>
      <c r="G3" s="1"/>
      <c r="H3" s="1"/>
    </row>
    <row r="4" spans="1:8" ht="18.75">
      <c r="A4" s="62" t="s">
        <v>38</v>
      </c>
      <c r="B4" s="61" t="s">
        <v>8</v>
      </c>
      <c r="C4" s="61"/>
      <c r="D4" s="61"/>
      <c r="E4" s="61" t="s">
        <v>1</v>
      </c>
      <c r="F4" s="61"/>
      <c r="G4" s="61"/>
      <c r="H4" s="64" t="s">
        <v>10</v>
      </c>
    </row>
    <row r="5" spans="1:8" ht="37.5">
      <c r="A5" s="63"/>
      <c r="B5" s="33" t="s">
        <v>6</v>
      </c>
      <c r="C5" s="33" t="s">
        <v>0</v>
      </c>
      <c r="D5" s="33" t="s">
        <v>7</v>
      </c>
      <c r="E5" s="34" t="s">
        <v>9</v>
      </c>
      <c r="F5" s="34" t="s">
        <v>2</v>
      </c>
      <c r="G5" s="33" t="s">
        <v>7</v>
      </c>
      <c r="H5" s="65"/>
    </row>
    <row r="6" spans="1:8" ht="18">
      <c r="A6" s="32" t="s">
        <v>40</v>
      </c>
      <c r="B6" s="2">
        <v>41695.6</v>
      </c>
      <c r="C6" s="2">
        <v>32633.699999999997</v>
      </c>
      <c r="D6" s="2">
        <f>B6+C6</f>
        <v>74329.29999999999</v>
      </c>
      <c r="E6" s="2">
        <v>44992.5</v>
      </c>
      <c r="F6" s="2">
        <v>17041.5</v>
      </c>
      <c r="G6" s="2">
        <f>E6+F6</f>
        <v>62034</v>
      </c>
      <c r="H6" s="38">
        <f>D6-G6</f>
        <v>12295.299999999988</v>
      </c>
    </row>
    <row r="7" spans="1:8" ht="18">
      <c r="A7" s="32" t="s">
        <v>41</v>
      </c>
      <c r="B7" s="2">
        <v>45068.9</v>
      </c>
      <c r="C7" s="2">
        <v>21814.6</v>
      </c>
      <c r="D7" s="2">
        <f aca="true" t="shared" si="0" ref="D7:D41">B7+C7</f>
        <v>66883.5</v>
      </c>
      <c r="E7" s="2">
        <v>49590.5</v>
      </c>
      <c r="F7" s="2">
        <v>23675.800000000003</v>
      </c>
      <c r="G7" s="2">
        <f aca="true" t="shared" si="1" ref="G7:G41">E7+F7</f>
        <v>73266.3</v>
      </c>
      <c r="H7" s="38">
        <f aca="true" t="shared" si="2" ref="H7:H41">D7-G7</f>
        <v>-6382.800000000003</v>
      </c>
    </row>
    <row r="8" spans="1:8" ht="18">
      <c r="A8" s="32" t="s">
        <v>42</v>
      </c>
      <c r="B8" s="2">
        <v>41769.7</v>
      </c>
      <c r="C8" s="2">
        <v>21539.5</v>
      </c>
      <c r="D8" s="2">
        <f t="shared" si="0"/>
        <v>63309.2</v>
      </c>
      <c r="E8" s="2">
        <v>51573</v>
      </c>
      <c r="F8" s="2">
        <v>28025.8</v>
      </c>
      <c r="G8" s="2">
        <f t="shared" si="1"/>
        <v>79598.8</v>
      </c>
      <c r="H8" s="38">
        <f t="shared" si="2"/>
        <v>-16289.600000000006</v>
      </c>
    </row>
    <row r="9" spans="1:8" ht="18">
      <c r="A9" s="32" t="s">
        <v>43</v>
      </c>
      <c r="B9" s="2">
        <v>48124</v>
      </c>
      <c r="C9" s="2">
        <v>27012.199999999997</v>
      </c>
      <c r="D9" s="2">
        <f t="shared" si="0"/>
        <v>75136.2</v>
      </c>
      <c r="E9" s="2">
        <v>75111</v>
      </c>
      <c r="F9" s="2">
        <v>15817.899999999998</v>
      </c>
      <c r="G9" s="2">
        <f t="shared" si="1"/>
        <v>90928.9</v>
      </c>
      <c r="H9" s="38">
        <f t="shared" si="2"/>
        <v>-15792.699999999997</v>
      </c>
    </row>
    <row r="10" spans="1:8" ht="18">
      <c r="A10" s="32" t="s">
        <v>44</v>
      </c>
      <c r="B10" s="2">
        <v>44339.700000000004</v>
      </c>
      <c r="C10" s="2">
        <v>8139.1</v>
      </c>
      <c r="D10" s="2">
        <f t="shared" si="0"/>
        <v>52478.8</v>
      </c>
      <c r="E10" s="2">
        <v>52589.799999999996</v>
      </c>
      <c r="F10" s="2">
        <v>21169.4</v>
      </c>
      <c r="G10" s="2">
        <f t="shared" si="1"/>
        <v>73759.2</v>
      </c>
      <c r="H10" s="38">
        <f t="shared" si="2"/>
        <v>-21280.399999999994</v>
      </c>
    </row>
    <row r="11" spans="1:8" ht="18">
      <c r="A11" s="32" t="s">
        <v>45</v>
      </c>
      <c r="B11" s="2">
        <v>49715.100000000006</v>
      </c>
      <c r="C11" s="2">
        <v>14059.000000000002</v>
      </c>
      <c r="D11" s="2">
        <f t="shared" si="0"/>
        <v>63774.100000000006</v>
      </c>
      <c r="E11" s="2">
        <v>55468.7</v>
      </c>
      <c r="F11" s="2">
        <v>20303.6</v>
      </c>
      <c r="G11" s="2">
        <f t="shared" si="1"/>
        <v>75772.29999999999</v>
      </c>
      <c r="H11" s="38">
        <f t="shared" si="2"/>
        <v>-11998.199999999983</v>
      </c>
    </row>
    <row r="12" spans="1:8" ht="18">
      <c r="A12" s="32" t="s">
        <v>46</v>
      </c>
      <c r="B12" s="2">
        <v>41713.3</v>
      </c>
      <c r="C12" s="2">
        <v>15349.699999999999</v>
      </c>
      <c r="D12" s="2">
        <f t="shared" si="0"/>
        <v>57063</v>
      </c>
      <c r="E12" s="2">
        <v>56019.2</v>
      </c>
      <c r="F12" s="2">
        <v>30082.1</v>
      </c>
      <c r="G12" s="2">
        <f t="shared" si="1"/>
        <v>86101.29999999999</v>
      </c>
      <c r="H12" s="38">
        <f t="shared" si="2"/>
        <v>-29038.29999999999</v>
      </c>
    </row>
    <row r="13" spans="1:8" ht="18">
      <c r="A13" s="32" t="s">
        <v>47</v>
      </c>
      <c r="B13" s="2">
        <f>SUM(Mensuelle!B27:B29)</f>
        <v>47260.9</v>
      </c>
      <c r="C13" s="2">
        <f>SUM(Mensuelle!C27:C29)</f>
        <v>67064.7</v>
      </c>
      <c r="D13" s="2">
        <f>SUM(Mensuelle!D27:D29)</f>
        <v>114325.6</v>
      </c>
      <c r="E13" s="2">
        <f>SUM(Mensuelle!E27:E29)</f>
        <v>63062.6</v>
      </c>
      <c r="F13" s="2">
        <f>SUM(Mensuelle!F27:F29)</f>
        <v>18663.9</v>
      </c>
      <c r="G13" s="2">
        <f>SUM(Mensuelle!G27:G29)</f>
        <v>81726.5</v>
      </c>
      <c r="H13" s="2">
        <f>SUM(Mensuelle!H27:H29)</f>
        <v>32599.100000000002</v>
      </c>
    </row>
    <row r="14" spans="1:8" ht="18">
      <c r="A14" s="32" t="s">
        <v>48</v>
      </c>
      <c r="B14" s="2">
        <v>49967.7</v>
      </c>
      <c r="C14" s="2">
        <v>33822.600000000006</v>
      </c>
      <c r="D14" s="2">
        <f t="shared" si="0"/>
        <v>83790.3</v>
      </c>
      <c r="E14" s="2">
        <v>57194.5</v>
      </c>
      <c r="F14" s="2">
        <v>44142.8</v>
      </c>
      <c r="G14" s="2">
        <f t="shared" si="1"/>
        <v>101337.3</v>
      </c>
      <c r="H14" s="38">
        <f t="shared" si="2"/>
        <v>-17547</v>
      </c>
    </row>
    <row r="15" spans="1:8" ht="18">
      <c r="A15" s="32" t="s">
        <v>49</v>
      </c>
      <c r="B15" s="2">
        <v>51676.7</v>
      </c>
      <c r="C15" s="2">
        <v>29163.600000000002</v>
      </c>
      <c r="D15" s="2">
        <f t="shared" si="0"/>
        <v>80840.3</v>
      </c>
      <c r="E15" s="2">
        <v>75691.4</v>
      </c>
      <c r="F15" s="2">
        <v>27042.5</v>
      </c>
      <c r="G15" s="2">
        <f t="shared" si="1"/>
        <v>102733.9</v>
      </c>
      <c r="H15" s="38">
        <f t="shared" si="2"/>
        <v>-21893.59999999999</v>
      </c>
    </row>
    <row r="16" spans="1:8" ht="18">
      <c r="A16" s="32" t="s">
        <v>50</v>
      </c>
      <c r="B16" s="2">
        <v>46919.8</v>
      </c>
      <c r="C16" s="2">
        <v>13083.9</v>
      </c>
      <c r="D16" s="2">
        <f t="shared" si="0"/>
        <v>60003.700000000004</v>
      </c>
      <c r="E16" s="2">
        <v>56496.9</v>
      </c>
      <c r="F16" s="2">
        <v>20547.699999999997</v>
      </c>
      <c r="G16" s="2">
        <f t="shared" si="1"/>
        <v>77044.6</v>
      </c>
      <c r="H16" s="38">
        <f t="shared" si="2"/>
        <v>-17040.9</v>
      </c>
    </row>
    <row r="17" spans="1:8" ht="18">
      <c r="A17" s="32" t="s">
        <v>51</v>
      </c>
      <c r="B17" s="2">
        <v>53050.4</v>
      </c>
      <c r="C17" s="2">
        <v>85594.7</v>
      </c>
      <c r="D17" s="2">
        <f t="shared" si="0"/>
        <v>138645.1</v>
      </c>
      <c r="E17" s="2">
        <v>75664.3</v>
      </c>
      <c r="F17" s="2">
        <v>36413.5</v>
      </c>
      <c r="G17" s="2">
        <f t="shared" si="1"/>
        <v>112077.8</v>
      </c>
      <c r="H17" s="38">
        <f t="shared" si="2"/>
        <v>26567.300000000003</v>
      </c>
    </row>
    <row r="18" spans="1:8" ht="18">
      <c r="A18" s="32" t="s">
        <v>52</v>
      </c>
      <c r="B18" s="2">
        <f>SUM(Mensuelle!B42:B44)</f>
        <v>70941.7</v>
      </c>
      <c r="C18" s="2">
        <f>SUM(Mensuelle!C42:C44)</f>
        <v>15623.9</v>
      </c>
      <c r="D18" s="2">
        <f>SUM(Mensuelle!D42:D44)</f>
        <v>86565.59999999999</v>
      </c>
      <c r="E18" s="2">
        <f>SUM(Mensuelle!E42:E44)</f>
        <v>76740.4</v>
      </c>
      <c r="F18" s="2">
        <f>SUM(Mensuelle!F42:F44)</f>
        <v>18843.7</v>
      </c>
      <c r="G18" s="2">
        <f>SUM(Mensuelle!G42:G44)</f>
        <v>95584.1</v>
      </c>
      <c r="H18" s="2">
        <f>SUM(Mensuelle!H42:H44)</f>
        <v>-9018.500000000007</v>
      </c>
    </row>
    <row r="19" spans="1:8" ht="18">
      <c r="A19" s="32" t="s">
        <v>53</v>
      </c>
      <c r="B19" s="2">
        <v>65530.7</v>
      </c>
      <c r="C19" s="2">
        <v>2006.3000000000002</v>
      </c>
      <c r="D19" s="2">
        <f t="shared" si="0"/>
        <v>67537</v>
      </c>
      <c r="E19" s="2">
        <v>84079.1</v>
      </c>
      <c r="F19" s="2">
        <v>10831.5</v>
      </c>
      <c r="G19" s="2">
        <f t="shared" si="1"/>
        <v>94910.6</v>
      </c>
      <c r="H19" s="38">
        <f t="shared" si="2"/>
        <v>-27373.600000000006</v>
      </c>
    </row>
    <row r="20" spans="1:8" ht="18">
      <c r="A20" s="32" t="s">
        <v>54</v>
      </c>
      <c r="B20" s="2">
        <f>SUM(Mensuelle!B48:B50)</f>
        <v>57830.3</v>
      </c>
      <c r="C20" s="2">
        <f>SUM(Mensuelle!C48:C50)</f>
        <v>45414.5</v>
      </c>
      <c r="D20" s="2">
        <f>SUM(Mensuelle!D48:D50)</f>
        <v>103244.79999999999</v>
      </c>
      <c r="E20" s="2">
        <f>SUM(Mensuelle!E48:E50)</f>
        <v>93130.8</v>
      </c>
      <c r="F20" s="2">
        <f>SUM(Mensuelle!F48:F50)</f>
        <v>19759.7</v>
      </c>
      <c r="G20" s="2">
        <f>SUM(Mensuelle!G48:G50)</f>
        <v>112890.5</v>
      </c>
      <c r="H20" s="2">
        <f>SUM(Mensuelle!H48:H50)</f>
        <v>-9645.700000000008</v>
      </c>
    </row>
    <row r="21" spans="1:8" ht="18">
      <c r="A21" s="32" t="s">
        <v>55</v>
      </c>
      <c r="B21" s="2">
        <f>SUM(Mensuelle!B51:B53)</f>
        <v>65857.6</v>
      </c>
      <c r="C21" s="2">
        <f>SUM(Mensuelle!C51:C53)</f>
        <v>74457.1</v>
      </c>
      <c r="D21" s="2">
        <f>SUM(Mensuelle!D51:D53)</f>
        <v>140314.7</v>
      </c>
      <c r="E21" s="2">
        <f>SUM(Mensuelle!E51:E53)</f>
        <v>108858.49999999999</v>
      </c>
      <c r="F21" s="2">
        <f>SUM(Mensuelle!F51:F53)</f>
        <v>27198.1</v>
      </c>
      <c r="G21" s="2">
        <f>SUM(Mensuelle!G51:G53)</f>
        <v>136056.59999999998</v>
      </c>
      <c r="H21" s="2">
        <f>SUM(Mensuelle!H51:H53)</f>
        <v>4258.10000000002</v>
      </c>
    </row>
    <row r="22" spans="1:8" ht="18">
      <c r="A22" s="32" t="s">
        <v>56</v>
      </c>
      <c r="B22" s="2">
        <v>81116.1</v>
      </c>
      <c r="C22" s="2">
        <v>19572.9</v>
      </c>
      <c r="D22" s="2">
        <f t="shared" si="0"/>
        <v>100689</v>
      </c>
      <c r="E22" s="2">
        <v>86836.40000000001</v>
      </c>
      <c r="F22" s="2">
        <v>22534.6</v>
      </c>
      <c r="G22" s="2">
        <f t="shared" si="1"/>
        <v>109371</v>
      </c>
      <c r="H22" s="38">
        <f t="shared" si="2"/>
        <v>-8682</v>
      </c>
    </row>
    <row r="23" spans="1:8" ht="18">
      <c r="A23" s="32" t="s">
        <v>57</v>
      </c>
      <c r="B23" s="2">
        <v>74688.8</v>
      </c>
      <c r="C23" s="2">
        <v>12463.1</v>
      </c>
      <c r="D23" s="2">
        <f t="shared" si="0"/>
        <v>87151.90000000001</v>
      </c>
      <c r="E23" s="2">
        <v>98288.2</v>
      </c>
      <c r="F23" s="2">
        <v>21276.2</v>
      </c>
      <c r="G23" s="2">
        <f t="shared" si="1"/>
        <v>119564.4</v>
      </c>
      <c r="H23" s="38">
        <f t="shared" si="2"/>
        <v>-32412.499999999985</v>
      </c>
    </row>
    <row r="24" spans="1:8" ht="18">
      <c r="A24" s="32" t="s">
        <v>58</v>
      </c>
      <c r="B24" s="2">
        <v>66810.8</v>
      </c>
      <c r="C24" s="2">
        <v>26235.600000000002</v>
      </c>
      <c r="D24" s="2">
        <f t="shared" si="0"/>
        <v>93046.40000000001</v>
      </c>
      <c r="E24" s="2">
        <v>92880.3</v>
      </c>
      <c r="F24" s="2">
        <v>18232.7</v>
      </c>
      <c r="G24" s="2">
        <f t="shared" si="1"/>
        <v>111113</v>
      </c>
      <c r="H24" s="38">
        <f t="shared" si="2"/>
        <v>-18066.59999999999</v>
      </c>
    </row>
    <row r="25" spans="1:8" ht="18">
      <c r="A25" s="32" t="s">
        <v>59</v>
      </c>
      <c r="B25" s="2">
        <v>87165.2</v>
      </c>
      <c r="C25" s="2">
        <v>45306.4</v>
      </c>
      <c r="D25" s="2">
        <f t="shared" si="0"/>
        <v>132471.6</v>
      </c>
      <c r="E25" s="2">
        <v>156417.5</v>
      </c>
      <c r="F25" s="2">
        <v>43106.100000000006</v>
      </c>
      <c r="G25" s="2">
        <f t="shared" si="1"/>
        <v>199523.6</v>
      </c>
      <c r="H25" s="38">
        <f t="shared" si="2"/>
        <v>-67052</v>
      </c>
    </row>
    <row r="26" spans="1:8" ht="18">
      <c r="A26" s="32" t="s">
        <v>60</v>
      </c>
      <c r="B26" s="2">
        <v>97336.45800000001</v>
      </c>
      <c r="C26" s="2">
        <v>86531.777</v>
      </c>
      <c r="D26" s="2">
        <f t="shared" si="0"/>
        <v>183868.23500000002</v>
      </c>
      <c r="E26" s="2">
        <v>108628.631</v>
      </c>
      <c r="F26" s="2">
        <v>60742.08039754183</v>
      </c>
      <c r="G26" s="2">
        <f t="shared" si="1"/>
        <v>169370.71139754183</v>
      </c>
      <c r="H26" s="38">
        <f t="shared" si="2"/>
        <v>14497.523602458183</v>
      </c>
    </row>
    <row r="27" spans="1:8" ht="18">
      <c r="A27" s="32" t="s">
        <v>61</v>
      </c>
      <c r="B27" s="2">
        <v>90875.426</v>
      </c>
      <c r="C27" s="2">
        <v>4197.325000000001</v>
      </c>
      <c r="D27" s="2">
        <f t="shared" si="0"/>
        <v>95072.751</v>
      </c>
      <c r="E27" s="2">
        <v>120221.26299999998</v>
      </c>
      <c r="F27" s="2">
        <v>22339.86</v>
      </c>
      <c r="G27" s="2">
        <f t="shared" si="1"/>
        <v>142561.12299999996</v>
      </c>
      <c r="H27" s="38">
        <f t="shared" si="2"/>
        <v>-47488.37199999996</v>
      </c>
    </row>
    <row r="28" spans="1:8" ht="18">
      <c r="A28" s="32" t="s">
        <v>62</v>
      </c>
      <c r="B28" s="2">
        <v>94738.92400000001</v>
      </c>
      <c r="C28" s="2">
        <v>27130.461</v>
      </c>
      <c r="D28" s="2">
        <f t="shared" si="0"/>
        <v>121869.38500000001</v>
      </c>
      <c r="E28" s="2">
        <v>139865.838</v>
      </c>
      <c r="F28" s="2">
        <v>44112.761</v>
      </c>
      <c r="G28" s="2">
        <f t="shared" si="1"/>
        <v>183978.599</v>
      </c>
      <c r="H28" s="38">
        <f t="shared" si="2"/>
        <v>-62109.21399999998</v>
      </c>
    </row>
    <row r="29" spans="1:8" ht="18">
      <c r="A29" s="32" t="s">
        <v>63</v>
      </c>
      <c r="B29" s="2">
        <f>SUM(Mensuelle!B75:B77)</f>
        <v>110219.16500000001</v>
      </c>
      <c r="C29" s="2">
        <f>SUM(Mensuelle!C75:C77)</f>
        <v>120213.557</v>
      </c>
      <c r="D29" s="2">
        <f>SUM(Mensuelle!D75:D77)</f>
        <v>230432.722</v>
      </c>
      <c r="E29" s="2">
        <f>SUM(Mensuelle!E75:E77)</f>
        <v>123226.39900000006</v>
      </c>
      <c r="F29" s="2">
        <f>SUM(Mensuelle!F75:F77)</f>
        <v>54400.7249287501</v>
      </c>
      <c r="G29" s="2">
        <f>SUM(Mensuelle!G75:G77)</f>
        <v>177627.12392875017</v>
      </c>
      <c r="H29" s="2">
        <f>SUM(Mensuelle!H75:H77)</f>
        <v>52805.598071249864</v>
      </c>
    </row>
    <row r="30" spans="1:8" ht="18">
      <c r="A30" s="32" t="s">
        <v>64</v>
      </c>
      <c r="B30" s="2">
        <v>122355.797</v>
      </c>
      <c r="C30" s="2">
        <v>56590.995434000004</v>
      </c>
      <c r="D30" s="2">
        <f t="shared" si="0"/>
        <v>178946.792434</v>
      </c>
      <c r="E30" s="2">
        <v>124667.26500000001</v>
      </c>
      <c r="F30" s="2">
        <v>38701.2215246694</v>
      </c>
      <c r="G30" s="2">
        <f t="shared" si="1"/>
        <v>163368.48652466942</v>
      </c>
      <c r="H30" s="38">
        <f t="shared" si="2"/>
        <v>15578.305909330578</v>
      </c>
    </row>
    <row r="31" spans="1:8" ht="18">
      <c r="A31" s="32" t="s">
        <v>65</v>
      </c>
      <c r="B31" s="2">
        <v>118526.032</v>
      </c>
      <c r="C31" s="2">
        <v>30298.345</v>
      </c>
      <c r="D31" s="2">
        <f t="shared" si="0"/>
        <v>148824.377</v>
      </c>
      <c r="E31" s="2">
        <v>142699.40899999999</v>
      </c>
      <c r="F31" s="2">
        <v>50055.497233439</v>
      </c>
      <c r="G31" s="2">
        <f t="shared" si="1"/>
        <v>192754.906233439</v>
      </c>
      <c r="H31" s="38">
        <f t="shared" si="2"/>
        <v>-43930.52923343898</v>
      </c>
    </row>
    <row r="32" spans="1:8" ht="18">
      <c r="A32" s="32" t="s">
        <v>66</v>
      </c>
      <c r="B32" s="2">
        <v>113266.824</v>
      </c>
      <c r="C32" s="2">
        <v>20731.831000000002</v>
      </c>
      <c r="D32" s="2">
        <f t="shared" si="0"/>
        <v>133998.655</v>
      </c>
      <c r="E32" s="2">
        <v>128385.818</v>
      </c>
      <c r="F32" s="2">
        <v>50608.25373577181</v>
      </c>
      <c r="G32" s="2">
        <f t="shared" si="1"/>
        <v>178994.0717357718</v>
      </c>
      <c r="H32" s="38">
        <f t="shared" si="2"/>
        <v>-44995.41673577181</v>
      </c>
    </row>
    <row r="33" spans="1:8" ht="18">
      <c r="A33" s="32" t="s">
        <v>67</v>
      </c>
      <c r="B33" s="2">
        <v>120378.04799999998</v>
      </c>
      <c r="C33" s="2">
        <v>96741.566</v>
      </c>
      <c r="D33" s="2">
        <f t="shared" si="0"/>
        <v>217119.614</v>
      </c>
      <c r="E33" s="2">
        <v>158304.538</v>
      </c>
      <c r="F33" s="2">
        <v>75540.40864390248</v>
      </c>
      <c r="G33" s="2">
        <f t="shared" si="1"/>
        <v>233844.94664390248</v>
      </c>
      <c r="H33" s="38">
        <f t="shared" si="2"/>
        <v>-16725.332643902482</v>
      </c>
    </row>
    <row r="34" spans="1:8" ht="18">
      <c r="A34" s="32" t="s">
        <v>68</v>
      </c>
      <c r="B34" s="2">
        <v>147278.257222</v>
      </c>
      <c r="C34" s="2">
        <v>55695.97245938488</v>
      </c>
      <c r="D34" s="2">
        <f t="shared" si="0"/>
        <v>202974.22968138487</v>
      </c>
      <c r="E34" s="2">
        <v>140026.35729100002</v>
      </c>
      <c r="F34" s="2">
        <v>26204.716418421456</v>
      </c>
      <c r="G34" s="2">
        <f t="shared" si="1"/>
        <v>166231.07370942147</v>
      </c>
      <c r="H34" s="38">
        <f t="shared" si="2"/>
        <v>36743.155971963395</v>
      </c>
    </row>
    <row r="35" spans="1:8" ht="18">
      <c r="A35" s="32" t="s">
        <v>69</v>
      </c>
      <c r="B35" s="2">
        <v>124690.65160799999</v>
      </c>
      <c r="C35" s="2">
        <v>29972.78723767946</v>
      </c>
      <c r="D35" s="2">
        <f t="shared" si="0"/>
        <v>154663.43884567945</v>
      </c>
      <c r="E35" s="2">
        <v>144982.803447</v>
      </c>
      <c r="F35" s="2">
        <v>47696.70525335142</v>
      </c>
      <c r="G35" s="2">
        <f t="shared" si="1"/>
        <v>192679.50870035143</v>
      </c>
      <c r="H35" s="38">
        <f t="shared" si="2"/>
        <v>-38016.06985467198</v>
      </c>
    </row>
    <row r="36" spans="1:8" ht="18">
      <c r="A36" s="32" t="s">
        <v>70</v>
      </c>
      <c r="B36" s="2">
        <v>133494.285718</v>
      </c>
      <c r="C36" s="2">
        <v>46063.53307252153</v>
      </c>
      <c r="D36" s="2">
        <f t="shared" si="0"/>
        <v>179557.81879052153</v>
      </c>
      <c r="E36" s="2">
        <v>157095.91694399997</v>
      </c>
      <c r="F36" s="2">
        <v>63891.56573504455</v>
      </c>
      <c r="G36" s="2">
        <f t="shared" si="1"/>
        <v>220987.4826790445</v>
      </c>
      <c r="H36" s="38">
        <f t="shared" si="2"/>
        <v>-41429.66388852298</v>
      </c>
    </row>
    <row r="37" spans="1:8" ht="18">
      <c r="A37" s="32" t="s">
        <v>71</v>
      </c>
      <c r="B37" s="2">
        <v>145316.77262399998</v>
      </c>
      <c r="C37" s="2">
        <v>23217.237721077552</v>
      </c>
      <c r="D37" s="2">
        <f t="shared" si="0"/>
        <v>168534.01034507752</v>
      </c>
      <c r="E37" s="2">
        <v>149875.17578100003</v>
      </c>
      <c r="F37" s="2">
        <v>95709.31836410484</v>
      </c>
      <c r="G37" s="2">
        <f t="shared" si="1"/>
        <v>245584.49414510487</v>
      </c>
      <c r="H37" s="38">
        <f t="shared" si="2"/>
        <v>-77050.48380002734</v>
      </c>
    </row>
    <row r="38" spans="1:8" ht="18">
      <c r="A38" s="32" t="s">
        <v>72</v>
      </c>
      <c r="B38" s="2">
        <v>142594.616841</v>
      </c>
      <c r="C38" s="2">
        <v>53517.2571328599</v>
      </c>
      <c r="D38" s="2">
        <f t="shared" si="0"/>
        <v>196111.8739738599</v>
      </c>
      <c r="E38" s="2">
        <v>147085.48688799998</v>
      </c>
      <c r="F38" s="2">
        <v>36369.245035420856</v>
      </c>
      <c r="G38" s="2">
        <f t="shared" si="1"/>
        <v>183454.73192342086</v>
      </c>
      <c r="H38" s="38">
        <f t="shared" si="2"/>
        <v>12657.142050439055</v>
      </c>
    </row>
    <row r="39" spans="1:8" ht="18">
      <c r="A39" s="32" t="s">
        <v>73</v>
      </c>
      <c r="B39" s="2">
        <v>129992.60595600001</v>
      </c>
      <c r="C39" s="2">
        <v>65125.04843147511</v>
      </c>
      <c r="D39" s="2">
        <f t="shared" si="0"/>
        <v>195117.6543874751</v>
      </c>
      <c r="E39" s="2">
        <v>176837.38747900003</v>
      </c>
      <c r="F39" s="2">
        <v>52692.94337197102</v>
      </c>
      <c r="G39" s="2">
        <f t="shared" si="1"/>
        <v>229530.33085097105</v>
      </c>
      <c r="H39" s="38">
        <f t="shared" si="2"/>
        <v>-34412.67646349594</v>
      </c>
    </row>
    <row r="40" spans="1:8" ht="18">
      <c r="A40" s="32" t="s">
        <v>74</v>
      </c>
      <c r="B40" s="2">
        <v>153229.94</v>
      </c>
      <c r="C40" s="2">
        <v>49457.42</v>
      </c>
      <c r="D40" s="2">
        <f t="shared" si="0"/>
        <v>202687.36</v>
      </c>
      <c r="E40" s="2">
        <v>169783.955856</v>
      </c>
      <c r="F40" s="2">
        <v>81706.3081075834</v>
      </c>
      <c r="G40" s="2">
        <f t="shared" si="1"/>
        <v>251490.2639635834</v>
      </c>
      <c r="H40" s="38">
        <f t="shared" si="2"/>
        <v>-48802.903963583405</v>
      </c>
    </row>
    <row r="41" spans="1:8" ht="18">
      <c r="A41" s="32" t="s">
        <v>75</v>
      </c>
      <c r="B41" s="2">
        <v>141178.667654</v>
      </c>
      <c r="C41" s="2">
        <v>106562.26931999999</v>
      </c>
      <c r="D41" s="2">
        <f t="shared" si="0"/>
        <v>247740.93697399998</v>
      </c>
      <c r="E41" s="2">
        <v>196021.34185599996</v>
      </c>
      <c r="F41" s="2">
        <v>92529.04000000001</v>
      </c>
      <c r="G41" s="2">
        <f t="shared" si="1"/>
        <v>288550.38185599993</v>
      </c>
      <c r="H41" s="38">
        <f t="shared" si="2"/>
        <v>-40809.44488199995</v>
      </c>
    </row>
    <row r="42" spans="1:8" ht="18">
      <c r="A42" s="32" t="s">
        <v>76</v>
      </c>
      <c r="B42" s="2">
        <f>SUM(Mensuelle!B114:B116)</f>
        <v>142054.65</v>
      </c>
      <c r="C42" s="2">
        <f>SUM(Mensuelle!C114:C116)</f>
        <v>36340.25753925</v>
      </c>
      <c r="D42" s="2">
        <f>SUM(Mensuelle!D114:D116)</f>
        <v>178394.90753925</v>
      </c>
      <c r="E42" s="2">
        <f>SUM(Mensuelle!E114:E116)</f>
        <v>189373.442377</v>
      </c>
      <c r="F42" s="2">
        <f>SUM(Mensuelle!F114:F116)</f>
        <v>79482.55667261996</v>
      </c>
      <c r="G42" s="2">
        <f>SUM(Mensuelle!G114:G116)</f>
        <v>268855.99904962</v>
      </c>
      <c r="H42" s="2">
        <f>SUM(Mensuelle!H114:H116)</f>
        <v>-90461.09151036997</v>
      </c>
    </row>
    <row r="43" spans="1:8" ht="18">
      <c r="A43" s="32" t="s">
        <v>77</v>
      </c>
      <c r="B43" s="2">
        <f>SUM(Mensuelle!B117:B119)</f>
        <v>159898.740908</v>
      </c>
      <c r="C43" s="2">
        <f>SUM(Mensuelle!C117:C119)</f>
        <v>44223.710284500004</v>
      </c>
      <c r="D43" s="2">
        <f>SUM(Mensuelle!D117:D119)</f>
        <v>204122.45119249998</v>
      </c>
      <c r="E43" s="2">
        <f>SUM(Mensuelle!E117:E119)</f>
        <v>156085.04688359998</v>
      </c>
      <c r="F43" s="2">
        <f>SUM(Mensuelle!F117:F119)</f>
        <v>82147.77481181326</v>
      </c>
      <c r="G43" s="2">
        <f>SUM(Mensuelle!G117:G119)</f>
        <v>238232.82169541327</v>
      </c>
      <c r="H43" s="2">
        <f>SUM(Mensuelle!H117:H119)</f>
        <v>-34110.37050291327</v>
      </c>
    </row>
    <row r="44" spans="1:8" ht="18">
      <c r="A44" s="32" t="s">
        <v>78</v>
      </c>
      <c r="B44" s="2">
        <f>SUM(Mensuelle!B120:B122)</f>
        <v>169408.84399999998</v>
      </c>
      <c r="C44" s="2">
        <f>SUM(Mensuelle!C120:C122)</f>
        <v>62387.55418803</v>
      </c>
      <c r="D44" s="2">
        <f>SUM(Mensuelle!D120:D122)</f>
        <v>231796.39818803</v>
      </c>
      <c r="E44" s="2">
        <f>SUM(Mensuelle!E120:E122)</f>
        <v>203171.185018</v>
      </c>
      <c r="F44" s="2">
        <f>SUM(Mensuelle!F120:F122)</f>
        <v>78171.30999841855</v>
      </c>
      <c r="G44" s="2">
        <f>SUM(Mensuelle!G120:G122)</f>
        <v>281342.4950164185</v>
      </c>
      <c r="H44" s="2">
        <f>SUM(Mensuelle!H120:H122)</f>
        <v>-49546.09682838853</v>
      </c>
    </row>
    <row r="45" spans="1:8" ht="18">
      <c r="A45" s="32" t="s">
        <v>79</v>
      </c>
      <c r="B45" s="2">
        <f>SUM(Mensuelle!B123:B125)</f>
        <v>191849.938953</v>
      </c>
      <c r="C45" s="2">
        <f>SUM(Mensuelle!C123:C125)</f>
        <v>40108.112483410005</v>
      </c>
      <c r="D45" s="2">
        <f>SUM(Mensuelle!D123:D125)</f>
        <v>231958.05143641</v>
      </c>
      <c r="E45" s="2">
        <f>SUM(Mensuelle!E123:E125)</f>
        <v>172967.887002</v>
      </c>
      <c r="F45" s="2">
        <f>SUM(Mensuelle!F123:F125)</f>
        <v>69253.2885754594</v>
      </c>
      <c r="G45" s="2">
        <f>SUM(Mensuelle!G123:G125)</f>
        <v>242221.1755774594</v>
      </c>
      <c r="H45" s="2">
        <f>SUM(Mensuelle!H123:H125)</f>
        <v>-10263.124141049382</v>
      </c>
    </row>
    <row r="46" spans="1:8" ht="18">
      <c r="A46" s="32" t="s">
        <v>80</v>
      </c>
      <c r="B46" s="2">
        <f>SUM(Mensuelle!B126:B128)</f>
        <v>168308.116744</v>
      </c>
      <c r="C46" s="2">
        <f>SUM(Mensuelle!C126:C128)</f>
        <v>75116.20694871001</v>
      </c>
      <c r="D46" s="2">
        <f>SUM(Mensuelle!D126:D128)</f>
        <v>243424.32369271002</v>
      </c>
      <c r="E46" s="2">
        <f>SUM(Mensuelle!E126:E128)</f>
        <v>223904.14251799887</v>
      </c>
      <c r="F46" s="2">
        <f>SUM(Mensuelle!F126:F128)</f>
        <v>50618.010901710004</v>
      </c>
      <c r="G46" s="2">
        <f>SUM(Mensuelle!G126:G128)</f>
        <v>274522.15341970883</v>
      </c>
      <c r="H46" s="38">
        <f>SUM(Mensuelle!H126:H128)</f>
        <v>-31097.82972699884</v>
      </c>
    </row>
    <row r="47" spans="1:8" ht="18">
      <c r="A47" s="32" t="s">
        <v>81</v>
      </c>
      <c r="B47" s="2">
        <f>SUM(Mensuelle!B129:B131)</f>
        <v>122139.750263</v>
      </c>
      <c r="C47" s="2">
        <f>SUM(Mensuelle!C129:C131)</f>
        <v>23131.36639899</v>
      </c>
      <c r="D47" s="2">
        <f>SUM(Mensuelle!D129:D131)</f>
        <v>145271.11666199</v>
      </c>
      <c r="E47" s="2">
        <f>SUM(Mensuelle!E129:E131)</f>
        <v>188842.07124066784</v>
      </c>
      <c r="F47" s="2">
        <f>SUM(Mensuelle!F129:F131)</f>
        <v>46433.01647399001</v>
      </c>
      <c r="G47" s="2">
        <f>SUM(Mensuelle!G129:G131)</f>
        <v>235275.08771465783</v>
      </c>
      <c r="H47" s="38">
        <f>SUM(Mensuelle!H129:H131)</f>
        <v>-90003.97105266781</v>
      </c>
    </row>
    <row r="48" spans="1:8" ht="18">
      <c r="A48" s="32" t="s">
        <v>82</v>
      </c>
      <c r="B48" s="2">
        <f>SUM(Mensuelle!B132:B134)</f>
        <v>143685.293380096</v>
      </c>
      <c r="C48" s="2">
        <f>SUM(Mensuelle!C132:C134)</f>
        <v>14078.511280670002</v>
      </c>
      <c r="D48" s="2">
        <f>SUM(Mensuelle!D132:D134)</f>
        <v>157763.804660766</v>
      </c>
      <c r="E48" s="2">
        <f>SUM(Mensuelle!E132:E134)</f>
        <v>175761.90549033333</v>
      </c>
      <c r="F48" s="2">
        <f>SUM(Mensuelle!F132:F134)</f>
        <v>34386.48828867</v>
      </c>
      <c r="G48" s="2">
        <f>SUM(Mensuelle!G132:G134)</f>
        <v>210148.39377900335</v>
      </c>
      <c r="H48" s="2">
        <f>SUM(Mensuelle!H132:H134)</f>
        <v>-52384.58911823736</v>
      </c>
    </row>
    <row r="49" spans="1:8" ht="18">
      <c r="A49" s="32" t="s">
        <v>83</v>
      </c>
      <c r="B49" s="2">
        <f>SUM(Mensuelle!B135:B137)</f>
        <v>160299.07723460003</v>
      </c>
      <c r="C49" s="2">
        <f>SUM(Mensuelle!C135:C137)</f>
        <v>29676.507862720002</v>
      </c>
      <c r="D49" s="2">
        <f>SUM(Mensuelle!D135:D137)</f>
        <v>189975.58509732003</v>
      </c>
      <c r="E49" s="2">
        <f>SUM(Mensuelle!E135:E137)</f>
        <v>218905.69451700005</v>
      </c>
      <c r="F49" s="2">
        <f>SUM(Mensuelle!F135:F137)</f>
        <v>52773.66640272</v>
      </c>
      <c r="G49" s="2">
        <f>SUM(Mensuelle!G135:G137)</f>
        <v>271679.36091972</v>
      </c>
      <c r="H49" s="38">
        <f>SUM(Mensuelle!H135:H137)</f>
        <v>-81703.7758224</v>
      </c>
    </row>
    <row r="50" spans="1:8" ht="18">
      <c r="A50" s="32" t="s">
        <v>84</v>
      </c>
      <c r="B50" s="2">
        <f>SUM(Mensuelle!B138:B140)</f>
        <v>149794.9425425584</v>
      </c>
      <c r="C50" s="2">
        <f>SUM(Mensuelle!C138:C140)</f>
        <v>21164.279991</v>
      </c>
      <c r="D50" s="2">
        <f>SUM(Mensuelle!D138:D140)</f>
        <v>170959.22253355838</v>
      </c>
      <c r="E50" s="2">
        <f>SUM(Mensuelle!E138:E140)</f>
        <v>172933.09581840396</v>
      </c>
      <c r="F50" s="2">
        <f>SUM(Mensuelle!F138:F140)</f>
        <v>52173.96933267471</v>
      </c>
      <c r="G50" s="2">
        <f>SUM(Mensuelle!G138:G140)</f>
        <v>225107.06515107868</v>
      </c>
      <c r="H50" s="38">
        <f>SUM(Mensuelle!H138:H140)</f>
        <v>-54147.84261752028</v>
      </c>
    </row>
    <row r="51" spans="1:8" ht="18">
      <c r="A51" s="32" t="s">
        <v>85</v>
      </c>
      <c r="B51" s="2">
        <f>SUM(Mensuelle!B141:B143)</f>
        <v>155832.396849176</v>
      </c>
      <c r="C51" s="2">
        <f>SUM(Mensuelle!C141:C143)</f>
        <v>29638.630265</v>
      </c>
      <c r="D51" s="2">
        <f>SUM(Mensuelle!D141:D143)</f>
        <v>185471.02711417602</v>
      </c>
      <c r="E51" s="2">
        <f>SUM(Mensuelle!E141:E143)</f>
        <v>207819.70999009605</v>
      </c>
      <c r="F51" s="2">
        <f>SUM(Mensuelle!F141:F143)</f>
        <v>50062.66181676216</v>
      </c>
      <c r="G51" s="2">
        <f>SUM(Mensuelle!G141:G143)</f>
        <v>257882.3718068582</v>
      </c>
      <c r="H51" s="38">
        <f>SUM(Mensuelle!H141:H143)</f>
        <v>-72411.34469268219</v>
      </c>
    </row>
    <row r="52" spans="1:8" ht="18">
      <c r="A52" s="32" t="s">
        <v>86</v>
      </c>
      <c r="B52" s="2">
        <f>SUM(Mensuelle!B144:B146)</f>
        <v>170270.011776</v>
      </c>
      <c r="C52" s="2">
        <f>SUM(Mensuelle!C144:C146)</f>
        <v>18203.261534999998</v>
      </c>
      <c r="D52" s="2">
        <f>SUM(Mensuelle!D144:D146)</f>
        <v>188473.273311</v>
      </c>
      <c r="E52" s="2">
        <f>SUM(Mensuelle!E144:E146)</f>
        <v>203831.65149050002</v>
      </c>
      <c r="F52" s="2">
        <f>SUM(Mensuelle!F144:F146)</f>
        <v>42747.93784457947</v>
      </c>
      <c r="G52" s="2">
        <f>SUM(Mensuelle!G144:G146)</f>
        <v>246579.58933507945</v>
      </c>
      <c r="H52" s="38">
        <f>SUM(Mensuelle!H144:H146)</f>
        <v>-58106.31602407947</v>
      </c>
    </row>
    <row r="53" spans="1:8" ht="18">
      <c r="A53" s="32" t="s">
        <v>87</v>
      </c>
      <c r="B53" s="2">
        <f>SUM(Mensuelle!B147:B149)</f>
        <v>162160.75771127397</v>
      </c>
      <c r="C53" s="2">
        <f>SUM(Mensuelle!C147:C149)</f>
        <v>50012.234091</v>
      </c>
      <c r="D53" s="2">
        <f>SUM(Mensuelle!D147:D149)</f>
        <v>212172.99180227396</v>
      </c>
      <c r="E53" s="2">
        <f>SUM(Mensuelle!E147:E149)</f>
        <v>198429.55808541866</v>
      </c>
      <c r="F53" s="2">
        <f>SUM(Mensuelle!F147:F149)</f>
        <v>116040.09209600001</v>
      </c>
      <c r="G53" s="2">
        <f>SUM(Mensuelle!G147:G149)</f>
        <v>314469.65018141863</v>
      </c>
      <c r="H53" s="38">
        <f>SUM(Mensuelle!H147:H149)</f>
        <v>-102296.65837914472</v>
      </c>
    </row>
    <row r="54" spans="1:8" ht="18">
      <c r="A54" s="32" t="s">
        <v>88</v>
      </c>
      <c r="B54" s="2">
        <f>SUM(Mensuelle!B150:B152)</f>
        <v>178349.43021199998</v>
      </c>
      <c r="C54" s="2">
        <f>SUM(Mensuelle!C150:C152)</f>
        <v>35984.0700931382</v>
      </c>
      <c r="D54" s="2">
        <f>SUM(Mensuelle!D150:D152)</f>
        <v>214333.50030513818</v>
      </c>
      <c r="E54" s="2">
        <f>SUM(Mensuelle!E150:E152)</f>
        <v>192136.26662132642</v>
      </c>
      <c r="F54" s="2">
        <f>SUM(Mensuelle!F150:F152)</f>
        <v>51617.06406861447</v>
      </c>
      <c r="G54" s="2">
        <f>SUM(Mensuelle!G150:G152)</f>
        <v>243753.33068994086</v>
      </c>
      <c r="H54" s="38">
        <f>SUM(Mensuelle!H150:H152)</f>
        <v>-29419.830384802677</v>
      </c>
    </row>
    <row r="55" spans="1:8" ht="18">
      <c r="A55" s="32" t="s">
        <v>89</v>
      </c>
      <c r="B55" s="2">
        <f>SUM(Mensuelle!B153:B155)</f>
        <v>170754.742012</v>
      </c>
      <c r="C55" s="2">
        <f>SUM(Mensuelle!C153:C155)</f>
        <v>41847.98755399011</v>
      </c>
      <c r="D55" s="2">
        <f>SUM(Mensuelle!D153:D155)</f>
        <v>212602.7295659901</v>
      </c>
      <c r="E55" s="2">
        <f>SUM(Mensuelle!E153:E155)</f>
        <v>211266.1672285642</v>
      </c>
      <c r="F55" s="2">
        <f>SUM(Mensuelle!F153:F155)</f>
        <v>66803.41065532797</v>
      </c>
      <c r="G55" s="2">
        <f>SUM(Mensuelle!G153:G155)</f>
        <v>278069.57788389217</v>
      </c>
      <c r="H55" s="38">
        <f>SUM(Mensuelle!H153:H155)</f>
        <v>-65466.84831790207</v>
      </c>
    </row>
    <row r="56" spans="1:8" ht="18">
      <c r="A56" s="32" t="s">
        <v>90</v>
      </c>
      <c r="B56" s="2">
        <f>SUM(Mensuelle!B156:B158)</f>
        <v>209504.62416199996</v>
      </c>
      <c r="C56" s="2">
        <f>SUM(Mensuelle!C156:C158)</f>
        <v>28887.896639841605</v>
      </c>
      <c r="D56" s="2">
        <f>SUM(Mensuelle!D156:D158)</f>
        <v>238392.52080184157</v>
      </c>
      <c r="E56" s="2">
        <f>SUM(Mensuelle!E156:E158)</f>
        <v>227061.56861281663</v>
      </c>
      <c r="F56" s="2">
        <f>SUM(Mensuelle!F156:F158)</f>
        <v>56570.144033980316</v>
      </c>
      <c r="G56" s="2">
        <f>SUM(Mensuelle!G156:G158)</f>
        <v>283631.71264679695</v>
      </c>
      <c r="H56" s="38">
        <f>SUM(Mensuelle!H156:H158)</f>
        <v>-45239.19184495538</v>
      </c>
    </row>
    <row r="57" spans="1:8" ht="18">
      <c r="A57" s="32" t="s">
        <v>91</v>
      </c>
      <c r="B57" s="2">
        <f>SUM(Mensuelle!B159:B161)</f>
        <v>195533.85121599998</v>
      </c>
      <c r="C57" s="2">
        <f>SUM(Mensuelle!C159:C161)</f>
        <v>37568.206262822896</v>
      </c>
      <c r="D57" s="2">
        <f>SUM(Mensuelle!D159:D161)</f>
        <v>233102.0574788229</v>
      </c>
      <c r="E57" s="2">
        <f>SUM(Mensuelle!E159:E161)</f>
        <v>233269.6662125553</v>
      </c>
      <c r="F57" s="2">
        <f>SUM(Mensuelle!F159:F161)</f>
        <v>106526.9152682195</v>
      </c>
      <c r="G57" s="2">
        <f>SUM(Mensuelle!G159:G161)</f>
        <v>339796.5814807748</v>
      </c>
      <c r="H57" s="38">
        <f>SUM(Mensuelle!H159:H161)</f>
        <v>-106694.52400195188</v>
      </c>
    </row>
    <row r="58" spans="1:8" ht="18">
      <c r="A58" s="32" t="s">
        <v>92</v>
      </c>
      <c r="B58" s="2">
        <f>SUM(Mensuelle!B162:B164)</f>
        <v>212518.048167</v>
      </c>
      <c r="C58" s="2">
        <f>SUM(Mensuelle!C162:C164)</f>
        <v>52156.77376644274</v>
      </c>
      <c r="D58" s="2">
        <f>SUM(Mensuelle!D162:D164)</f>
        <v>264674.8219334427</v>
      </c>
      <c r="E58" s="2">
        <f>SUM(Mensuelle!E162:E164)</f>
        <v>230798.08296527909</v>
      </c>
      <c r="F58" s="2">
        <f>SUM(Mensuelle!F162:F164)</f>
        <v>82486.48823602832</v>
      </c>
      <c r="G58" s="2">
        <f>SUM(Mensuelle!G162:G164)</f>
        <v>313284.5712013074</v>
      </c>
      <c r="H58" s="38">
        <f>SUM(Mensuelle!H162:H164)</f>
        <v>-48609.74926786467</v>
      </c>
    </row>
    <row r="59" spans="1:8" ht="18">
      <c r="A59" s="32" t="s">
        <v>93</v>
      </c>
      <c r="B59" s="2">
        <f>SUM(Mensuelle!B165:B167)</f>
        <v>203485.693951</v>
      </c>
      <c r="C59" s="2">
        <f>SUM(Mensuelle!C165:C167)</f>
        <v>67624.06671927086</v>
      </c>
      <c r="D59" s="2">
        <f>SUM(Mensuelle!D165:D167)</f>
        <v>271109.7606702709</v>
      </c>
      <c r="E59" s="2">
        <f>SUM(Mensuelle!E165:E167)</f>
        <v>238149.9042755582</v>
      </c>
      <c r="F59" s="2">
        <f>SUM(Mensuelle!F165:F167)</f>
        <v>147002.1270551189</v>
      </c>
      <c r="G59" s="2">
        <f>SUM(Mensuelle!G165:G167)</f>
        <v>385152.0313306771</v>
      </c>
      <c r="H59" s="38">
        <f>SUM(Mensuelle!H165:H167)</f>
        <v>-114042.27066040623</v>
      </c>
    </row>
    <row r="60" spans="1:8" ht="18">
      <c r="A60" s="32" t="s">
        <v>94</v>
      </c>
      <c r="B60" s="2">
        <f>SUM(Mensuelle!B168:B170)</f>
        <v>210154.226695</v>
      </c>
      <c r="C60" s="2">
        <f>SUM(Mensuelle!C168:C170)</f>
        <v>41131.111877887924</v>
      </c>
      <c r="D60" s="2">
        <f>SUM(Mensuelle!D168:D170)</f>
        <v>251285.33857288794</v>
      </c>
      <c r="E60" s="2">
        <f>SUM(Mensuelle!E168:E170)</f>
        <v>208114.24466538485</v>
      </c>
      <c r="F60" s="2">
        <f>SUM(Mensuelle!F168:F170)</f>
        <v>71139.09966481129</v>
      </c>
      <c r="G60" s="2">
        <f>SUM(Mensuelle!G168:G170)</f>
        <v>279253.34433019615</v>
      </c>
      <c r="H60" s="38">
        <f>SUM(Mensuelle!H168:H170)</f>
        <v>-27968.0057573082</v>
      </c>
    </row>
    <row r="61" spans="1:8" ht="18">
      <c r="A61" s="32" t="s">
        <v>95</v>
      </c>
      <c r="B61" s="2">
        <f>SUM(Mensuelle!B171:B173)</f>
        <v>210731.18335399998</v>
      </c>
      <c r="C61" s="2">
        <f>SUM(Mensuelle!C171:C173)</f>
        <v>50424.61942970168</v>
      </c>
      <c r="D61" s="2">
        <f>SUM(Mensuelle!D171:D173)</f>
        <v>261155.80278370169</v>
      </c>
      <c r="E61" s="2">
        <f>SUM(Mensuelle!E171:E173)</f>
        <v>237093.5993618971</v>
      </c>
      <c r="F61" s="2">
        <f>SUM(Mensuelle!F171:F173)</f>
        <v>97655.81042103445</v>
      </c>
      <c r="G61" s="2">
        <f>SUM(Mensuelle!G171:G173)</f>
        <v>334749.4097829315</v>
      </c>
      <c r="H61" s="38">
        <f>SUM(Mensuelle!H171:H173)</f>
        <v>-73593.60699922986</v>
      </c>
    </row>
    <row r="62" spans="1:8" ht="18">
      <c r="A62" s="32" t="s">
        <v>96</v>
      </c>
      <c r="B62" s="2">
        <f>SUM(Mensuelle!B174:B176)</f>
        <v>231759.661172</v>
      </c>
      <c r="C62" s="2">
        <f>SUM(Mensuelle!C174:C176)</f>
        <v>57797.88447969443</v>
      </c>
      <c r="D62" s="2">
        <f>SUM(Mensuelle!D174:D176)</f>
        <v>289557.5456516944</v>
      </c>
      <c r="E62" s="2">
        <f>SUM(Mensuelle!E174:E176)</f>
        <v>226808.20982572652</v>
      </c>
      <c r="F62" s="2">
        <f>SUM(Mensuelle!F174:F176)</f>
        <v>123391.01837350792</v>
      </c>
      <c r="G62" s="2">
        <f>SUM(Mensuelle!G174:G176)</f>
        <v>350199.22819923447</v>
      </c>
      <c r="H62" s="38">
        <f>SUM(Mensuelle!H174:H176)</f>
        <v>-60641.68254753998</v>
      </c>
    </row>
    <row r="63" spans="1:8" ht="18">
      <c r="A63" s="32" t="s">
        <v>97</v>
      </c>
      <c r="B63" s="2">
        <f>SUM(Mensuelle!B177:B179)</f>
        <v>244636.04972633423</v>
      </c>
      <c r="C63" s="2">
        <f>SUM(Mensuelle!C177:C179)</f>
        <v>71532.05680486737</v>
      </c>
      <c r="D63" s="2">
        <f>SUM(Mensuelle!D177:D179)</f>
        <v>316168.1065312016</v>
      </c>
      <c r="E63" s="2">
        <f>SUM(Mensuelle!E177:E179)</f>
        <v>216752.8049474865</v>
      </c>
      <c r="F63" s="2">
        <f>SUM(Mensuelle!F177:F179)</f>
        <v>182014.66738705203</v>
      </c>
      <c r="G63" s="2">
        <f>SUM(Mensuelle!G177:G179)</f>
        <v>398767.4723345385</v>
      </c>
      <c r="H63" s="38">
        <f>SUM(Mensuelle!H177:H179)</f>
        <v>-82599.36580333697</v>
      </c>
    </row>
    <row r="64" spans="1:8" ht="18">
      <c r="A64" s="32" t="s">
        <v>98</v>
      </c>
      <c r="B64" s="2">
        <f>SUM(Mensuelle!B180:B182)</f>
        <v>252436.5164349085</v>
      </c>
      <c r="C64" s="2">
        <f>SUM(Mensuelle!C180:C182)</f>
        <v>54052.642163609235</v>
      </c>
      <c r="D64" s="2">
        <f>SUM(Mensuelle!D180:D182)</f>
        <v>306489.15859851777</v>
      </c>
      <c r="E64" s="2">
        <f>SUM(Mensuelle!E180:E182)</f>
        <v>258384.99043084471</v>
      </c>
      <c r="F64" s="2">
        <f>SUM(Mensuelle!F180:F182)</f>
        <v>122244.60023044914</v>
      </c>
      <c r="G64" s="2">
        <f>SUM(Mensuelle!G180:G182)</f>
        <v>380629.5906612939</v>
      </c>
      <c r="H64" s="38">
        <f>SUM(Mensuelle!H180:H182)</f>
        <v>-74140.43206277612</v>
      </c>
    </row>
    <row r="65" spans="1:8" ht="18">
      <c r="A65" s="32" t="s">
        <v>99</v>
      </c>
      <c r="B65" s="2">
        <f>SUM(Mensuelle!B183:B185)</f>
        <v>261238.5297731129</v>
      </c>
      <c r="C65" s="2">
        <f>SUM(Mensuelle!C183:C185)</f>
        <v>70554.401993331</v>
      </c>
      <c r="D65" s="2">
        <f>SUM(Mensuelle!D183:D185)</f>
        <v>331792.9317664439</v>
      </c>
      <c r="E65" s="2">
        <f>SUM(Mensuelle!E183:E185)</f>
        <v>227276.77932046104</v>
      </c>
      <c r="F65" s="2">
        <f>SUM(Mensuelle!F183:F185)</f>
        <v>157656.10550797207</v>
      </c>
      <c r="G65" s="2">
        <f>SUM(Mensuelle!G183:G185)</f>
        <v>384932.88482843316</v>
      </c>
      <c r="H65" s="38">
        <f>SUM(Mensuelle!H183:H185)</f>
        <v>-53139.95306198922</v>
      </c>
    </row>
    <row r="66" spans="1:8" ht="18">
      <c r="A66" s="48" t="s">
        <v>100</v>
      </c>
      <c r="B66" s="2">
        <f>SUM(Mensuelle!B186:B188)</f>
        <v>259401.3235972212</v>
      </c>
      <c r="C66" s="2">
        <f>SUM(Mensuelle!C186:C188)</f>
        <v>63605.87987852834</v>
      </c>
      <c r="D66" s="2">
        <f>SUM(Mensuelle!D186:D188)</f>
        <v>323007.2034757495</v>
      </c>
      <c r="E66" s="2">
        <f>SUM(Mensuelle!E186:E188)</f>
        <v>251480.77641158405</v>
      </c>
      <c r="F66" s="2">
        <f>SUM(Mensuelle!F186:F188)</f>
        <v>92999.47339442933</v>
      </c>
      <c r="G66" s="2">
        <f>SUM(Mensuelle!G186:G188)</f>
        <v>344480.24980601337</v>
      </c>
      <c r="H66" s="38">
        <f>SUM(Mensuelle!H186:H188)</f>
        <v>-21473.046330263838</v>
      </c>
    </row>
    <row r="67" spans="1:8" ht="18">
      <c r="A67" s="32" t="s">
        <v>102</v>
      </c>
      <c r="B67" s="2">
        <f>SUM(Mensuelle!B189:B191)</f>
        <v>250434.78654716426</v>
      </c>
      <c r="C67" s="2">
        <f>SUM(Mensuelle!C189:C191)</f>
        <v>58039.38194256538</v>
      </c>
      <c r="D67" s="2">
        <f>SUM(Mensuelle!D189:D191)</f>
        <v>308474.16848972964</v>
      </c>
      <c r="E67" s="2">
        <f>SUM(Mensuelle!E189:E191)</f>
        <v>244154.93181250442</v>
      </c>
      <c r="F67" s="2">
        <f>SUM(Mensuelle!F189:F191)</f>
        <v>84278.70753312559</v>
      </c>
      <c r="G67" s="2">
        <f>SUM(Mensuelle!G189:G191)</f>
        <v>328433.63934562996</v>
      </c>
      <c r="H67" s="38">
        <f>SUM(Mensuelle!H189:H191)</f>
        <v>-19959.47085590035</v>
      </c>
    </row>
    <row r="68" spans="1:8" ht="18">
      <c r="A68" s="32" t="s">
        <v>103</v>
      </c>
      <c r="B68" s="2">
        <f>SUM(Mensuelle!B192:B194)</f>
        <v>282560.0940958067</v>
      </c>
      <c r="C68" s="2">
        <f>SUM(Mensuelle!C192:C194)</f>
        <v>51019.14831557221</v>
      </c>
      <c r="D68" s="2">
        <f>SUM(Mensuelle!D192:D194)</f>
        <v>333579.24241137895</v>
      </c>
      <c r="E68" s="2">
        <f>SUM(Mensuelle!E192:E194)</f>
        <v>569355.8925001051</v>
      </c>
      <c r="F68" s="2">
        <f>SUM(Mensuelle!F192:F194)</f>
        <v>109120.86716114236</v>
      </c>
      <c r="G68" s="2">
        <f>SUM(Mensuelle!G192:G194)</f>
        <v>678476.7596612474</v>
      </c>
      <c r="H68" s="38">
        <f>SUM(Mensuelle!H192:H194)</f>
        <v>-344897.5172498685</v>
      </c>
    </row>
    <row r="69" spans="1:8" ht="18">
      <c r="A69" s="32" t="s">
        <v>106</v>
      </c>
      <c r="B69" s="2">
        <f>SUM(Mensuelle!B195:B197)</f>
        <v>280871.1526304895</v>
      </c>
      <c r="C69" s="2">
        <f>SUM(Mensuelle!C195:C197)</f>
        <v>54083.68801738359</v>
      </c>
      <c r="D69" s="2">
        <f>SUM(Mensuelle!D195:D197)</f>
        <v>334954.84064787306</v>
      </c>
      <c r="E69" s="2">
        <f>SUM(Mensuelle!E195:E197)</f>
        <v>253239.67373004463</v>
      </c>
      <c r="F69" s="2">
        <f>SUM(Mensuelle!F195:F197)</f>
        <v>99655.10151867897</v>
      </c>
      <c r="G69" s="2">
        <f>SUM(Mensuelle!G195:G197)</f>
        <v>352894.77524872357</v>
      </c>
      <c r="H69" s="38">
        <f>SUM(Mensuelle!H195:H197)</f>
        <v>-17939.934600850524</v>
      </c>
    </row>
    <row r="70" spans="1:8" ht="15.75">
      <c r="A70" s="66" t="s">
        <v>39</v>
      </c>
      <c r="B70" s="67"/>
      <c r="C70" s="67"/>
      <c r="D70" s="67"/>
      <c r="E70" s="67"/>
      <c r="F70" s="67"/>
      <c r="G70" s="67"/>
      <c r="H70" s="68"/>
    </row>
    <row r="71" spans="1:8" ht="15.75">
      <c r="A71" s="4"/>
      <c r="B71" s="1"/>
      <c r="C71" s="1"/>
      <c r="D71" s="1"/>
      <c r="E71" s="1"/>
      <c r="F71" s="1"/>
      <c r="G71" s="1"/>
      <c r="H71" s="1"/>
    </row>
    <row r="72" spans="1:8" ht="15.75">
      <c r="A72" s="4"/>
      <c r="B72" s="1"/>
      <c r="C72" s="1"/>
      <c r="D72" s="1"/>
      <c r="E72" s="1"/>
      <c r="F72" s="1"/>
      <c r="G72" s="1"/>
      <c r="H72" s="1"/>
    </row>
    <row r="73" spans="1:8" ht="15.75">
      <c r="A73" s="4"/>
      <c r="B73" s="1"/>
      <c r="C73" s="1"/>
      <c r="D73" s="1"/>
      <c r="E73" s="1"/>
      <c r="F73" s="1"/>
      <c r="G73" s="1"/>
      <c r="H73" s="1"/>
    </row>
    <row r="74" spans="1:8" ht="15.75">
      <c r="A74" s="4"/>
      <c r="B74" s="1"/>
      <c r="C74" s="1"/>
      <c r="D74" s="1"/>
      <c r="E74" s="1"/>
      <c r="F74" s="1"/>
      <c r="G74" s="1"/>
      <c r="H74" s="1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</sheetData>
  <sheetProtection/>
  <mergeCells count="6">
    <mergeCell ref="C2:F2"/>
    <mergeCell ref="A4:A5"/>
    <mergeCell ref="B4:D4"/>
    <mergeCell ref="E4:G4"/>
    <mergeCell ref="H4:H5"/>
    <mergeCell ref="A70:H70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6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5" sqref="H25"/>
    </sheetView>
  </sheetViews>
  <sheetFormatPr defaultColWidth="8.88671875" defaultRowHeight="15.75"/>
  <cols>
    <col min="1" max="1" width="33.664062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11.88671875" style="0" customWidth="1"/>
  </cols>
  <sheetData>
    <row r="1" ht="15.75">
      <c r="A1" s="22" t="s">
        <v>28</v>
      </c>
    </row>
    <row r="3" spans="1:8" ht="18.75">
      <c r="A3" s="4"/>
      <c r="B3" s="1"/>
      <c r="C3" s="69" t="s">
        <v>32</v>
      </c>
      <c r="D3" s="69"/>
      <c r="E3" s="69"/>
      <c r="F3" s="69"/>
      <c r="G3" s="1"/>
      <c r="H3" s="1"/>
    </row>
    <row r="4" spans="1:8" ht="15.75">
      <c r="A4" s="4"/>
      <c r="B4" s="1"/>
      <c r="C4" s="1"/>
      <c r="D4" s="1"/>
      <c r="E4" s="1"/>
      <c r="F4" s="1"/>
      <c r="G4" s="1"/>
      <c r="H4" s="1"/>
    </row>
    <row r="5" spans="1:8" ht="18.75">
      <c r="A5" s="62" t="s">
        <v>38</v>
      </c>
      <c r="B5" s="61" t="s">
        <v>8</v>
      </c>
      <c r="C5" s="61"/>
      <c r="D5" s="61"/>
      <c r="E5" s="61" t="s">
        <v>1</v>
      </c>
      <c r="F5" s="61"/>
      <c r="G5" s="61"/>
      <c r="H5" s="64" t="s">
        <v>10</v>
      </c>
    </row>
    <row r="6" spans="1:8" ht="37.5">
      <c r="A6" s="63"/>
      <c r="B6" s="33" t="s">
        <v>6</v>
      </c>
      <c r="C6" s="33" t="s">
        <v>0</v>
      </c>
      <c r="D6" s="33" t="s">
        <v>7</v>
      </c>
      <c r="E6" s="34" t="s">
        <v>9</v>
      </c>
      <c r="F6" s="34" t="s">
        <v>2</v>
      </c>
      <c r="G6" s="33" t="s">
        <v>7</v>
      </c>
      <c r="H6" s="65"/>
    </row>
    <row r="7" spans="1:8" ht="15.75">
      <c r="A7" s="6">
        <v>2002</v>
      </c>
      <c r="B7" s="2">
        <v>122952.2</v>
      </c>
      <c r="C7" s="2">
        <v>63015.4</v>
      </c>
      <c r="D7" s="2">
        <f>B7+C7</f>
        <v>185967.6</v>
      </c>
      <c r="E7" s="2">
        <v>127963</v>
      </c>
      <c r="F7" s="2">
        <v>65770.5</v>
      </c>
      <c r="G7" s="2">
        <f>E7+F7</f>
        <v>193733.5</v>
      </c>
      <c r="H7" s="3">
        <f>D7-G7</f>
        <v>-7765.899999999994</v>
      </c>
    </row>
    <row r="8" spans="1:8" ht="15.75">
      <c r="A8" s="6">
        <v>2003</v>
      </c>
      <c r="B8" s="2">
        <v>135223.2</v>
      </c>
      <c r="C8" s="2">
        <v>65283.5</v>
      </c>
      <c r="D8" s="2">
        <f aca="true" t="shared" si="0" ref="D8:D17">B8+C8</f>
        <v>200506.7</v>
      </c>
      <c r="E8" s="2">
        <v>142609.7</v>
      </c>
      <c r="F8" s="2">
        <v>99405.2</v>
      </c>
      <c r="G8" s="2">
        <f aca="true" t="shared" si="1" ref="G8:G17">E8+F8</f>
        <v>242014.90000000002</v>
      </c>
      <c r="H8" s="3">
        <f aca="true" t="shared" si="2" ref="H8:H17">D8-G8</f>
        <v>-41508.20000000001</v>
      </c>
    </row>
    <row r="9" spans="1:8" ht="15.75">
      <c r="A9" s="6">
        <v>2004</v>
      </c>
      <c r="B9" s="2">
        <v>147508.1</v>
      </c>
      <c r="C9" s="2">
        <v>108400</v>
      </c>
      <c r="D9" s="2">
        <f t="shared" si="0"/>
        <v>255908.1</v>
      </c>
      <c r="E9" s="2">
        <v>177615</v>
      </c>
      <c r="F9" s="2">
        <v>119900</v>
      </c>
      <c r="G9" s="2">
        <f t="shared" si="1"/>
        <v>297515</v>
      </c>
      <c r="H9" s="3">
        <f t="shared" si="2"/>
        <v>-41606.899999999994</v>
      </c>
    </row>
    <row r="10" spans="1:8" ht="15.75">
      <c r="A10" s="6">
        <v>2005</v>
      </c>
      <c r="B10" s="2">
        <f>SUM(Mensuelle!B6:B17)</f>
        <v>176658.2</v>
      </c>
      <c r="C10" s="2">
        <f>SUM(Mensuelle!C6:C17)</f>
        <v>103000</v>
      </c>
      <c r="D10" s="2">
        <f>SUM(Mensuelle!D6:D17)</f>
        <v>279658.2</v>
      </c>
      <c r="E10" s="2">
        <f>SUM(Mensuelle!E6:E17)</f>
        <v>221267</v>
      </c>
      <c r="F10" s="2">
        <f>SUM(Mensuelle!F6:F17)</f>
        <v>84561</v>
      </c>
      <c r="G10" s="2">
        <f>SUM(Mensuelle!G6:G17)</f>
        <v>305828.00000000006</v>
      </c>
      <c r="H10" s="3">
        <f>SUM(Mensuelle!H6:H17)</f>
        <v>-26169.800000000003</v>
      </c>
    </row>
    <row r="11" spans="1:8" ht="15.75">
      <c r="A11" s="6">
        <v>2006</v>
      </c>
      <c r="B11" s="2">
        <f>SUM(Mensuelle!B18:B29)</f>
        <v>183029.00000000003</v>
      </c>
      <c r="C11" s="2">
        <f>SUM(Mensuelle!C18:C29)</f>
        <v>104612.5</v>
      </c>
      <c r="D11" s="2">
        <f>SUM(Mensuelle!D18:D29)</f>
        <v>287641.5</v>
      </c>
      <c r="E11" s="2">
        <f>SUM(Mensuelle!E18:E29)</f>
        <v>227140.3</v>
      </c>
      <c r="F11" s="2">
        <f>SUM(Mensuelle!F18:F29)</f>
        <v>90219</v>
      </c>
      <c r="G11" s="2">
        <f>SUM(Mensuelle!G18:G29)</f>
        <v>317359.3</v>
      </c>
      <c r="H11" s="3">
        <f>SUM(Mensuelle!H18:H29)</f>
        <v>-29717.79999999999</v>
      </c>
    </row>
    <row r="12" spans="1:8" ht="15.75">
      <c r="A12" s="6">
        <v>2007</v>
      </c>
      <c r="B12" s="2">
        <v>201614.6</v>
      </c>
      <c r="C12" s="2">
        <v>161664.8</v>
      </c>
      <c r="D12" s="2">
        <f t="shared" si="0"/>
        <v>363279.4</v>
      </c>
      <c r="E12" s="2">
        <v>265047.1</v>
      </c>
      <c r="F12" s="2">
        <v>128146.5</v>
      </c>
      <c r="G12" s="2">
        <f t="shared" si="1"/>
        <v>393193.6</v>
      </c>
      <c r="H12" s="3">
        <f t="shared" si="2"/>
        <v>-29914.199999999953</v>
      </c>
    </row>
    <row r="13" spans="1:8" ht="15.75">
      <c r="A13" s="6">
        <v>2008</v>
      </c>
      <c r="B13" s="2">
        <v>260160.30000000002</v>
      </c>
      <c r="C13" s="2">
        <v>137501.8</v>
      </c>
      <c r="D13" s="2">
        <f t="shared" si="0"/>
        <v>397662.1</v>
      </c>
      <c r="E13" s="2">
        <v>362808.8</v>
      </c>
      <c r="F13" s="2">
        <v>76633</v>
      </c>
      <c r="G13" s="2">
        <f t="shared" si="1"/>
        <v>439441.8</v>
      </c>
      <c r="H13" s="3">
        <f t="shared" si="2"/>
        <v>-41779.70000000001</v>
      </c>
    </row>
    <row r="14" spans="1:8" ht="15.75">
      <c r="A14" s="6">
        <v>2009</v>
      </c>
      <c r="B14" s="2">
        <v>309780.9</v>
      </c>
      <c r="C14" s="2">
        <v>103578</v>
      </c>
      <c r="D14" s="2">
        <f t="shared" si="0"/>
        <v>413358.9</v>
      </c>
      <c r="E14" s="2">
        <v>434422.4</v>
      </c>
      <c r="F14" s="2">
        <v>105149.6</v>
      </c>
      <c r="G14" s="2">
        <f t="shared" si="1"/>
        <v>539572</v>
      </c>
      <c r="H14" s="3">
        <f t="shared" si="2"/>
        <v>-126213.09999999998</v>
      </c>
    </row>
    <row r="15" spans="1:8" ht="15.75">
      <c r="A15" s="6">
        <v>2010</v>
      </c>
      <c r="B15" s="2">
        <v>393169.973</v>
      </c>
      <c r="C15" s="2">
        <v>238073.12</v>
      </c>
      <c r="D15" s="2">
        <f t="shared" si="0"/>
        <v>631243.093</v>
      </c>
      <c r="E15" s="2">
        <v>491942.13100000005</v>
      </c>
      <c r="F15" s="2">
        <v>181595.42632629193</v>
      </c>
      <c r="G15" s="2">
        <f t="shared" si="1"/>
        <v>673537.5573262919</v>
      </c>
      <c r="H15" s="3">
        <f t="shared" si="2"/>
        <v>-42294.46432629193</v>
      </c>
    </row>
    <row r="16" spans="1:8" ht="15.75">
      <c r="A16" s="6">
        <v>2011</v>
      </c>
      <c r="B16" s="2">
        <v>474526.701</v>
      </c>
      <c r="C16" s="2">
        <v>204362.737434</v>
      </c>
      <c r="D16" s="2">
        <f t="shared" si="0"/>
        <v>678889.438434</v>
      </c>
      <c r="E16" s="2">
        <v>554057.03</v>
      </c>
      <c r="F16" s="2">
        <v>214905.38113778268</v>
      </c>
      <c r="G16" s="2">
        <f t="shared" si="1"/>
        <v>768962.4111377827</v>
      </c>
      <c r="H16" s="3">
        <f t="shared" si="2"/>
        <v>-90072.97270378273</v>
      </c>
    </row>
    <row r="17" spans="1:8" ht="15.75">
      <c r="A17" s="6">
        <v>2012</v>
      </c>
      <c r="B17" s="2">
        <v>550779.967172</v>
      </c>
      <c r="C17" s="2">
        <v>154949.5304906634</v>
      </c>
      <c r="D17" s="2">
        <f t="shared" si="0"/>
        <v>705729.4976626633</v>
      </c>
      <c r="E17" s="2">
        <v>591980.2534630001</v>
      </c>
      <c r="F17" s="2">
        <v>233502.30577092225</v>
      </c>
      <c r="G17" s="2">
        <f t="shared" si="1"/>
        <v>825482.5592339223</v>
      </c>
      <c r="H17" s="3">
        <f t="shared" si="2"/>
        <v>-119753.06157125894</v>
      </c>
    </row>
    <row r="18" spans="1:8" ht="15.75">
      <c r="A18" s="6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6">
        <v>2014</v>
      </c>
      <c r="B19" s="2">
        <f>SUM(Mensuelle!B114:B125)</f>
        <v>663212.173861</v>
      </c>
      <c r="C19" s="2">
        <f>SUM(Mensuelle!C114:C125)</f>
        <v>183059.63449519</v>
      </c>
      <c r="D19" s="2">
        <f>SUM(Mensuelle!D114:D125)</f>
        <v>846271.8083561899</v>
      </c>
      <c r="E19" s="2">
        <f>SUM(Mensuelle!E114:E125)</f>
        <v>721597.5612805999</v>
      </c>
      <c r="F19" s="2">
        <f>SUM(Mensuelle!F114:F125)</f>
        <v>309054.9300583112</v>
      </c>
      <c r="G19" s="2">
        <f>SUM(Mensuelle!G114:G125)</f>
        <v>1030652.4913389112</v>
      </c>
      <c r="H19" s="3">
        <f>SUM(Mensuelle!H114:H125)</f>
        <v>-184380.68298272113</v>
      </c>
    </row>
    <row r="20" spans="1:8" ht="15.75">
      <c r="A20" s="6">
        <v>2015</v>
      </c>
      <c r="B20" s="2">
        <f>SUM(Mensuelle!B126:B137)</f>
        <v>594432.237621696</v>
      </c>
      <c r="C20" s="2">
        <f>SUM(Mensuelle!C126:C137)</f>
        <v>142002.59249109</v>
      </c>
      <c r="D20" s="2">
        <f>SUM(Mensuelle!D126:D137)</f>
        <v>736434.830112786</v>
      </c>
      <c r="E20" s="2">
        <f>SUM(Mensuelle!E126:E137)</f>
        <v>807413.813766</v>
      </c>
      <c r="F20" s="2">
        <f>SUM(Mensuelle!F126:F137)</f>
        <v>184211.18206708998</v>
      </c>
      <c r="G20" s="2">
        <f>SUM(Mensuelle!G126:G137)</f>
        <v>991624.99583309</v>
      </c>
      <c r="H20" s="3">
        <f>SUM(Mensuelle!H126:H137)</f>
        <v>-255190.16572030398</v>
      </c>
    </row>
    <row r="21" spans="1:8" ht="15.75">
      <c r="A21" s="6">
        <v>2016</v>
      </c>
      <c r="B21" s="2">
        <f>SUM(Mensuelle!B138:B149)</f>
        <v>638058.1088790084</v>
      </c>
      <c r="C21" s="2">
        <f>SUM(Mensuelle!C138:C149)</f>
        <v>119018.405882</v>
      </c>
      <c r="D21" s="2">
        <f>SUM(Mensuelle!D138:D149)</f>
        <v>757076.5147610084</v>
      </c>
      <c r="E21" s="2">
        <f>SUM(Mensuelle!E138:E149)</f>
        <v>783014.0153844187</v>
      </c>
      <c r="F21" s="2">
        <f>SUM(Mensuelle!F138:F149)</f>
        <v>261024.66109001634</v>
      </c>
      <c r="G21" s="2">
        <f>SUM(Mensuelle!G138:G149)</f>
        <v>1044038.6764744349</v>
      </c>
      <c r="H21" s="3">
        <f>SUM(Mensuelle!H138:H149)</f>
        <v>-286962.1617134266</v>
      </c>
    </row>
    <row r="22" spans="1:8" ht="15.75">
      <c r="A22" s="6">
        <v>2017</v>
      </c>
      <c r="B22" s="2">
        <f>SUM(Mensuelle!B150:B161)</f>
        <v>754142.6476019999</v>
      </c>
      <c r="C22" s="2">
        <f>SUM(Mensuelle!C150:C161)</f>
        <v>144288.16054979278</v>
      </c>
      <c r="D22" s="2">
        <f>SUM(Mensuelle!D150:D161)</f>
        <v>898430.8081517927</v>
      </c>
      <c r="E22" s="2">
        <f>SUM(Mensuelle!E150:E161)</f>
        <v>863733.6686752626</v>
      </c>
      <c r="F22" s="2">
        <f>SUM(Mensuelle!F150:F161)</f>
        <v>281517.53402614227</v>
      </c>
      <c r="G22" s="2">
        <f>SUM(Mensuelle!G150:G161)</f>
        <v>1145251.2027014047</v>
      </c>
      <c r="H22" s="3">
        <f>SUM(Mensuelle!H150:H161)</f>
        <v>-246820.394549612</v>
      </c>
    </row>
    <row r="23" spans="1:8" ht="15.75">
      <c r="A23" s="6">
        <v>2018</v>
      </c>
      <c r="B23" s="2">
        <f>SUM(Mensuelle!B162:B173)</f>
        <v>836889.1521669999</v>
      </c>
      <c r="C23" s="2">
        <f>SUM(Mensuelle!C162:C173)</f>
        <v>211336.57179330324</v>
      </c>
      <c r="D23" s="2">
        <f>SUM(Mensuelle!D162:D173)</f>
        <v>1048225.7239603031</v>
      </c>
      <c r="E23" s="2">
        <f>SUM(Mensuelle!E162:E173)</f>
        <v>914155.8312681192</v>
      </c>
      <c r="F23" s="2">
        <f>SUM(Mensuelle!F162:F173)</f>
        <v>398283.52537699294</v>
      </c>
      <c r="G23" s="2">
        <f>SUM(Mensuelle!G162:G173)</f>
        <v>1312439.356645112</v>
      </c>
      <c r="H23" s="3">
        <f>SUM(Mensuelle!H162:H173)</f>
        <v>-264213.6326848089</v>
      </c>
    </row>
    <row r="24" spans="1:8" ht="15.75">
      <c r="A24" s="6">
        <v>2019</v>
      </c>
      <c r="B24" s="2">
        <f>SUM(Mensuelle!B174:B185)</f>
        <v>990070.7571063557</v>
      </c>
      <c r="C24" s="2">
        <f>SUM(Mensuelle!C174:C185)</f>
        <v>253936.985441502</v>
      </c>
      <c r="D24" s="2">
        <f>SUM(Mensuelle!D174:D185)</f>
        <v>1244007.7425478576</v>
      </c>
      <c r="E24" s="2">
        <f>SUM(Mensuelle!E174:E185)</f>
        <v>929222.7845245188</v>
      </c>
      <c r="F24" s="2">
        <f>SUM(Mensuelle!F174:F185)</f>
        <v>585306.3914989812</v>
      </c>
      <c r="G24" s="2">
        <f>SUM(Mensuelle!G174:G185)</f>
        <v>1514529.1760234998</v>
      </c>
      <c r="H24" s="3">
        <f>SUM(Mensuelle!H174:H185)</f>
        <v>-270521.43347564235</v>
      </c>
    </row>
    <row r="25" spans="1:8" ht="15.75">
      <c r="A25" s="6">
        <v>2020</v>
      </c>
      <c r="B25" s="2">
        <f>SUM(Mensuelle!B186:B197)</f>
        <v>1073267.3568706817</v>
      </c>
      <c r="C25" s="2">
        <f>SUM(Mensuelle!C186:C197)</f>
        <v>226748.09815404954</v>
      </c>
      <c r="D25" s="2">
        <f>SUM(Mensuelle!D186:D197)</f>
        <v>1300015.455024731</v>
      </c>
      <c r="E25" s="2">
        <f>SUM(Mensuelle!E186:E197)</f>
        <v>1318231.2744542381</v>
      </c>
      <c r="F25" s="2">
        <f>SUM(Mensuelle!F186:F197)</f>
        <v>386054.1496073762</v>
      </c>
      <c r="G25" s="2">
        <f>SUM(Mensuelle!G186:G197)</f>
        <v>1704285.4240616146</v>
      </c>
      <c r="H25" s="3">
        <f>SUM(Mensuelle!H186:H197)</f>
        <v>-404269.9690368831</v>
      </c>
    </row>
    <row r="26" spans="1:8" ht="15.75">
      <c r="A26" s="66" t="s">
        <v>39</v>
      </c>
      <c r="B26" s="67"/>
      <c r="C26" s="67"/>
      <c r="D26" s="67"/>
      <c r="E26" s="67"/>
      <c r="F26" s="67"/>
      <c r="G26" s="67"/>
      <c r="H26" s="68"/>
    </row>
  </sheetData>
  <sheetProtection/>
  <mergeCells count="6">
    <mergeCell ref="C3:F3"/>
    <mergeCell ref="A5:A6"/>
    <mergeCell ref="B5:D5"/>
    <mergeCell ref="E5:G5"/>
    <mergeCell ref="H5:H6"/>
    <mergeCell ref="A26:H2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2016-08-25T07:19:07Z</cp:lastPrinted>
  <dcterms:created xsi:type="dcterms:W3CDTF">2000-08-22T07:59:04Z</dcterms:created>
  <dcterms:modified xsi:type="dcterms:W3CDTF">2021-04-16T13:32:53Z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