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<sst xmlns="http://schemas.openxmlformats.org/spreadsheetml/2006/main" count="187" uniqueCount="122">
  <si>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</si>
  <si>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</si>
  <si>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</si>
  <si>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</si>
  <si>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</si>
  <si>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</si>
  <si>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</si>
  <si>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</si>
  <si>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</si>
  <si>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</si>
  <si>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</si>
  <si>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</si>
  <si>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</si>
  <si>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</si>
  <si>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</si>
  <si>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</si>
  <si>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</si>
  <si>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Sources: BRB et Ministère des Finances, du Budget  et de la Privatisation </t>
  </si>
  <si>
    <t>B.R.B</t>
  </si>
  <si>
    <t>C.C.P</t>
  </si>
  <si>
    <t>Variation d'arriérés en dépenses</t>
  </si>
  <si>
    <t>Autres</t>
  </si>
  <si>
    <t>Erreurs et Omissions</t>
  </si>
  <si>
    <t>1 er trimestre-2005</t>
  </si>
  <si>
    <t>2ème trimestre-2005</t>
  </si>
  <si>
    <t>3ème trimestre-2005</t>
  </si>
  <si>
    <t>4ème trimestre-2005</t>
  </si>
  <si>
    <t>1 er trimestre-2006</t>
  </si>
  <si>
    <t>2ème trimestre-2006</t>
  </si>
  <si>
    <t>3ème trimestre-2006</t>
  </si>
  <si>
    <t>4ème trimestre-2006</t>
  </si>
  <si>
    <t>1 er trimestre-2007</t>
  </si>
  <si>
    <t>2ème trimestre-2007</t>
  </si>
  <si>
    <t>3ème trimestre-2007</t>
  </si>
  <si>
    <t>4ème trimestre-2007</t>
  </si>
  <si>
    <t>1 er trimestre-2008</t>
  </si>
  <si>
    <t>2ème trimestre-2008</t>
  </si>
  <si>
    <t>3ème trimestre-2008</t>
  </si>
  <si>
    <t>4ème trimestre-2008</t>
  </si>
  <si>
    <t>1 er trimestre-2009</t>
  </si>
  <si>
    <t>2ème trimestre-2009</t>
  </si>
  <si>
    <t>3ème trimestre-2009</t>
  </si>
  <si>
    <t>4ème trimestre-2009</t>
  </si>
  <si>
    <t>1 er trimestre-2010</t>
  </si>
  <si>
    <t>2ème trimestre-2010</t>
  </si>
  <si>
    <t>3ème trimestre-2010</t>
  </si>
  <si>
    <t>4ème trimestre-2010</t>
  </si>
  <si>
    <t>1 er trimestre-2011</t>
  </si>
  <si>
    <t>2ème trimestre-2011</t>
  </si>
  <si>
    <t>3ème trimestre-2011</t>
  </si>
  <si>
    <t>4ème trimestre-2011</t>
  </si>
  <si>
    <t>1 er trimestre-2012</t>
  </si>
  <si>
    <t>2ème trimestre-2012</t>
  </si>
  <si>
    <t>3ème trimestre-2012</t>
  </si>
  <si>
    <t>4ème trimestre-2012</t>
  </si>
  <si>
    <t>1 er trimestre-2013</t>
  </si>
  <si>
    <t>2ème trimestre-2013</t>
  </si>
  <si>
    <t>3ème trimestre-2013</t>
  </si>
  <si>
    <t>4ème trimestre-2013</t>
  </si>
  <si>
    <t>1 er trimestre-2014</t>
  </si>
  <si>
    <t>2ème trimestre-2014</t>
  </si>
  <si>
    <t>3ème trimestre-2014</t>
  </si>
  <si>
    <t>4ème trimestre-2014</t>
  </si>
  <si>
    <t>1 er trimestre-2015</t>
  </si>
  <si>
    <t>2ème trimestre-2015</t>
  </si>
  <si>
    <t>3ème trimestre-2015</t>
  </si>
  <si>
    <t>4ème trimestre-2015</t>
  </si>
  <si>
    <t>1 er trimestre-2016</t>
  </si>
  <si>
    <t>2ème trimestre-2016</t>
  </si>
  <si>
    <t>3ème trimestre-2016</t>
  </si>
  <si>
    <t>4ème trimestre-2016</t>
  </si>
  <si>
    <t>1 er trimestre-2017</t>
  </si>
  <si>
    <t>2ème trimestre-2017</t>
  </si>
  <si>
    <t>3ème trimestre-2017</t>
  </si>
  <si>
    <t>4ème trimestre-2017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</si>
  <si>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</si>
  <si>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</si>
  <si>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</si>
  <si>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</si>
  <si>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</si>
  <si>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</si>
  <si>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</si>
  <si>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</si>
  <si>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</si>
  <si>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</si>
  <si>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</si>
  <si>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</si>
  <si>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</si>
  <si>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</si>
  <si>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</si>
  <si>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</si>
  <si>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</si>
  <si>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</si>
  <si>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</si>
  <si>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</si>
  <si>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</si>
  <si>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</si>
  <si>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</si>
  <si>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</si>
  <si>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</si>
  <si>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</si>
  <si>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</si>
  <si>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</si>
  <si>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</si>
  <si>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</si>
  <si>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</si>
  <si>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</si>
  <si>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>1 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</si>
  <si>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</si>
  <si>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</si>
  <si>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</si>
  <si>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</si>
  <si>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</si>
  <si>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</si>
  <si>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 er trimestre-2018</t>
  </si>
  <si>
    <t>3 er trimestre-2018</t>
  </si>
  <si>
    <t>4 er trimestre-2018</t>
  </si>
  <si>
    <t>2018</t>
  </si>
  <si>
    <t>1 er trimestre-2019</t>
  </si>
  <si>
    <t>2ème trimestre-2019</t>
  </si>
  <si>
    <t>Q2-2019</t>
  </si>
  <si>
    <t>Microfinances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</si>
</sst>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  <numFmt numFmtId="218" formatCode="#,##0.0_ ;\-#,##0.0\ "/>
    <numFmt numFmtId="219" formatCode="[$-40C]dddd\ d\ mmmm\ yyyy"/>
    <numFmt numFmtId="220" formatCode="[$-40C]mmmm\-yy;@"/>
    <numFmt numFmtId="221" formatCode="#,##0_);\(#,##0\)"/>
    <numFmt numFmtId="222" formatCode="mmm\-yyyy"/>
    <numFmt numFmtId="223" formatCode="#,##0.00_ ;\-#,##0.00\ "/>
    <numFmt numFmtId="224" formatCode="[$-409]dd\-mmm\-yy;@"/>
    <numFmt numFmtId="225" formatCode="[$-409]mmm\-yy;@"/>
  </numFmts>
  <fonts count="6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206" fontId="46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6">
    <xf numFmtId="206" fontId="0" fillId="0" borderId="0" xfId="0" applyAlignment="1">
      <alignment/>
    </xf>
    <xf numFmtId="206" fontId="26" fillId="0" borderId="0" xfId="0" applyFont="1" applyAlignment="1">
      <alignment/>
    </xf>
    <xf numFmtId="210" fontId="26" fillId="0" borderId="0" xfId="0" applyNumberFormat="1" applyFont="1" applyAlignment="1">
      <alignment/>
    </xf>
    <xf numFmtId="204" fontId="27" fillId="0" borderId="0" xfId="0" applyNumberFormat="1" applyFont="1" applyBorder="1" applyAlignment="1" applyProtection="1">
      <alignment/>
      <protection/>
    </xf>
    <xf numFmtId="204" fontId="26" fillId="0" borderId="0" xfId="0" applyNumberFormat="1" applyFont="1" applyBorder="1" applyAlignment="1" applyProtection="1">
      <alignment/>
      <protection/>
    </xf>
    <xf numFmtId="210" fontId="27" fillId="0" borderId="10" xfId="0" applyNumberFormat="1" applyFont="1" applyBorder="1" applyAlignment="1" applyProtection="1">
      <alignment/>
      <protection/>
    </xf>
    <xf numFmtId="206" fontId="26" fillId="0" borderId="11" xfId="0" applyFont="1" applyBorder="1" applyAlignment="1">
      <alignment/>
    </xf>
    <xf numFmtId="204" fontId="26" fillId="0" borderId="12" xfId="0" applyNumberFormat="1" applyFont="1" applyBorder="1" applyAlignment="1" applyProtection="1">
      <alignment/>
      <protection/>
    </xf>
    <xf numFmtId="204" fontId="27" fillId="0" borderId="12" xfId="0" applyNumberFormat="1" applyFont="1" applyBorder="1" applyAlignment="1" applyProtection="1">
      <alignment/>
      <protection/>
    </xf>
    <xf numFmtId="210" fontId="27" fillId="0" borderId="13" xfId="0" applyNumberFormat="1" applyFont="1" applyBorder="1" applyAlignment="1" applyProtection="1">
      <alignment/>
      <protection/>
    </xf>
    <xf numFmtId="206" fontId="28" fillId="0" borderId="14" xfId="0" applyFont="1" applyFill="1" applyBorder="1" applyAlignment="1">
      <alignment/>
    </xf>
    <xf numFmtId="206" fontId="28" fillId="0" borderId="0" xfId="0" applyFont="1" applyBorder="1" applyAlignment="1">
      <alignment horizontal="center"/>
    </xf>
    <xf numFmtId="206" fontId="0" fillId="0" borderId="0" xfId="0" applyFill="1" applyAlignment="1">
      <alignment/>
    </xf>
    <xf numFmtId="210" fontId="26" fillId="0" borderId="15" xfId="0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/>
      <protection/>
    </xf>
    <xf numFmtId="210" fontId="29" fillId="0" borderId="15" xfId="47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>
      <alignment/>
    </xf>
    <xf numFmtId="210" fontId="26" fillId="0" borderId="15" xfId="47" applyNumberFormat="1" applyFont="1" applyFill="1" applyBorder="1" applyAlignment="1">
      <alignment/>
    </xf>
    <xf numFmtId="210" fontId="26" fillId="0" borderId="15" xfId="47" applyNumberFormat="1" applyFont="1" applyFill="1" applyBorder="1" applyAlignment="1" applyProtection="1">
      <alignment/>
      <protection/>
    </xf>
    <xf numFmtId="207" fontId="2" fillId="0" borderId="15" xfId="47" applyNumberFormat="1" applyFont="1" applyFill="1" applyBorder="1" applyAlignment="1">
      <alignment horizontal="right"/>
    </xf>
    <xf numFmtId="210" fontId="29" fillId="0" borderId="15" xfId="47" applyNumberFormat="1" applyFont="1" applyFill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 horizontal="right"/>
      <protection/>
    </xf>
    <xf numFmtId="218" fontId="2" fillId="0" borderId="15" xfId="47" applyNumberFormat="1" applyFont="1" applyBorder="1" applyAlignment="1">
      <alignment horizontal="right"/>
    </xf>
    <xf numFmtId="210" fontId="26" fillId="0" borderId="15" xfId="47" applyNumberFormat="1" applyFont="1" applyBorder="1" applyAlignment="1" quotePrefix="1">
      <alignment horizontal="right"/>
    </xf>
    <xf numFmtId="210" fontId="26" fillId="0" borderId="15" xfId="47" applyNumberFormat="1" applyFont="1" applyBorder="1" applyAlignment="1">
      <alignment horizontal="right"/>
    </xf>
    <xf numFmtId="210" fontId="26" fillId="33" borderId="15" xfId="47" applyNumberFormat="1" applyFont="1" applyFill="1" applyBorder="1" applyAlignment="1">
      <alignment/>
    </xf>
    <xf numFmtId="206" fontId="26" fillId="0" borderId="15" xfId="0" applyFont="1" applyBorder="1" applyAlignment="1">
      <alignment/>
    </xf>
    <xf numFmtId="203" fontId="26" fillId="0" borderId="15" xfId="47" applyFont="1" applyBorder="1" applyAlignment="1">
      <alignment/>
    </xf>
    <xf numFmtId="207" fontId="2" fillId="0" borderId="15" xfId="47" applyNumberFormat="1" applyFont="1" applyBorder="1" applyAlignment="1">
      <alignment horizontal="right"/>
    </xf>
    <xf numFmtId="223" fontId="26" fillId="0" borderId="15" xfId="47" applyNumberFormat="1" applyFont="1" applyBorder="1" applyAlignment="1">
      <alignment/>
    </xf>
    <xf numFmtId="218" fontId="2" fillId="0" borderId="15" xfId="47" applyNumberFormat="1" applyFont="1" applyFill="1" applyBorder="1" applyAlignment="1">
      <alignment horizontal="right"/>
    </xf>
    <xf numFmtId="206" fontId="26" fillId="0" borderId="15" xfId="0" applyFont="1" applyBorder="1" applyAlignment="1">
      <alignment horizontal="center"/>
    </xf>
    <xf numFmtId="206" fontId="57" fillId="0" borderId="0" xfId="0" applyFont="1" applyAlignment="1">
      <alignment/>
    </xf>
    <xf numFmtId="206" fontId="58" fillId="0" borderId="0" xfId="0" applyFont="1" applyAlignment="1">
      <alignment/>
    </xf>
    <xf numFmtId="206" fontId="59" fillId="0" borderId="0" xfId="0" applyFont="1" applyAlignment="1">
      <alignment/>
    </xf>
    <xf numFmtId="206" fontId="60" fillId="34" borderId="16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20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62" fillId="6" borderId="12" xfId="0" applyFont="1" applyFill="1" applyBorder="1" applyAlignment="1">
      <alignment/>
    </xf>
    <xf numFmtId="206" fontId="57" fillId="6" borderId="12" xfId="0" applyFont="1" applyFill="1" applyBorder="1" applyAlignment="1">
      <alignment/>
    </xf>
    <xf numFmtId="224" fontId="57" fillId="0" borderId="0" xfId="0" applyNumberFormat="1" applyFont="1" applyAlignment="1">
      <alignment horizontal="left"/>
    </xf>
    <xf numFmtId="206" fontId="4" fillId="0" borderId="0" xfId="0" applyFont="1" applyAlignment="1">
      <alignment/>
    </xf>
    <xf numFmtId="206" fontId="3" fillId="0" borderId="0" xfId="45" applyNumberFormat="1" applyAlignment="1" applyProtection="1">
      <alignment/>
      <protection/>
    </xf>
    <xf numFmtId="206" fontId="63" fillId="0" borderId="0" xfId="0" applyFont="1" applyBorder="1" applyAlignment="1">
      <alignment horizontal="center"/>
    </xf>
    <xf numFmtId="206" fontId="57" fillId="0" borderId="15" xfId="0" applyFont="1" applyBorder="1" applyAlignment="1">
      <alignment/>
    </xf>
    <xf numFmtId="206" fontId="0" fillId="0" borderId="15" xfId="0" applyBorder="1" applyAlignment="1">
      <alignment/>
    </xf>
    <xf numFmtId="206" fontId="64" fillId="35" borderId="15" xfId="0" applyFont="1" applyFill="1" applyBorder="1" applyAlignment="1">
      <alignment/>
    </xf>
    <xf numFmtId="206" fontId="63" fillId="36" borderId="15" xfId="0" applyFont="1" applyFill="1" applyBorder="1" applyAlignment="1">
      <alignment horizontal="center"/>
    </xf>
    <xf numFmtId="206" fontId="0" fillId="36" borderId="15" xfId="0" applyFill="1" applyBorder="1" applyAlignment="1">
      <alignment/>
    </xf>
    <xf numFmtId="206" fontId="5" fillId="0" borderId="0" xfId="0" applyFont="1" applyAlignment="1">
      <alignment horizontal="justify" vertical="center"/>
    </xf>
    <xf numFmtId="225" fontId="57" fillId="6" borderId="0" xfId="0" applyNumberFormat="1" applyFont="1" applyFill="1" applyAlignment="1">
      <alignment horizontal="right"/>
    </xf>
    <xf numFmtId="206" fontId="7" fillId="0" borderId="0" xfId="0" applyFont="1" applyAlignment="1">
      <alignment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7" fillId="0" borderId="0" xfId="0" applyFont="1" applyBorder="1" applyAlignment="1">
      <alignment/>
    </xf>
    <xf numFmtId="220" fontId="26" fillId="0" borderId="18" xfId="0" applyNumberFormat="1" applyFont="1" applyBorder="1" applyAlignment="1" quotePrefix="1">
      <alignment horizontal="left"/>
    </xf>
    <xf numFmtId="220" fontId="26" fillId="0" borderId="15" xfId="0" applyNumberFormat="1" applyFont="1" applyBorder="1" applyAlignment="1" quotePrefix="1">
      <alignment horizontal="left"/>
    </xf>
    <xf numFmtId="220" fontId="26" fillId="0" borderId="15" xfId="0" applyNumberFormat="1" applyFont="1" applyFill="1" applyBorder="1" applyAlignment="1" quotePrefix="1">
      <alignment horizontal="left"/>
    </xf>
    <xf numFmtId="206" fontId="26" fillId="0" borderId="15" xfId="0" applyFont="1" applyBorder="1" applyAlignment="1" quotePrefix="1">
      <alignment/>
    </xf>
    <xf numFmtId="206" fontId="0" fillId="0" borderId="0" xfId="0" applyBorder="1" applyAlignment="1">
      <alignment/>
    </xf>
    <xf numFmtId="206" fontId="38" fillId="37" borderId="15" xfId="0" applyFont="1" applyFill="1" applyBorder="1" applyAlignment="1">
      <alignment horizontal="center" vertical="center" wrapText="1"/>
    </xf>
    <xf numFmtId="210" fontId="26" fillId="0" borderId="19" xfId="47" applyNumberFormat="1" applyFont="1" applyBorder="1" applyAlignment="1" applyProtection="1">
      <alignment/>
      <protection/>
    </xf>
    <xf numFmtId="210" fontId="26" fillId="0" borderId="19" xfId="47" applyNumberFormat="1" applyFont="1" applyFill="1" applyBorder="1" applyAlignment="1" applyProtection="1">
      <alignment/>
      <protection/>
    </xf>
    <xf numFmtId="206" fontId="38" fillId="0" borderId="0" xfId="0" applyFont="1" applyBorder="1" applyAlignment="1">
      <alignment horizontal="center"/>
    </xf>
    <xf numFmtId="210" fontId="26" fillId="0" borderId="0" xfId="47" applyNumberFormat="1" applyFont="1" applyFill="1" applyBorder="1" applyAlignment="1" applyProtection="1">
      <alignment/>
      <protection/>
    </xf>
    <xf numFmtId="218" fontId="26" fillId="0" borderId="19" xfId="47" applyNumberFormat="1" applyFont="1" applyBorder="1" applyAlignment="1">
      <alignment/>
    </xf>
    <xf numFmtId="206" fontId="28" fillId="0" borderId="10" xfId="0" applyFont="1" applyBorder="1" applyAlignment="1">
      <alignment horizontal="center"/>
    </xf>
    <xf numFmtId="210" fontId="26" fillId="33" borderId="19" xfId="47" applyNumberFormat="1" applyFont="1" applyFill="1" applyBorder="1" applyAlignment="1">
      <alignment/>
    </xf>
    <xf numFmtId="206" fontId="0" fillId="0" borderId="20" xfId="0" applyBorder="1" applyAlignment="1">
      <alignment/>
    </xf>
    <xf numFmtId="206" fontId="0" fillId="0" borderId="21" xfId="0" applyBorder="1" applyAlignment="1">
      <alignment/>
    </xf>
    <xf numFmtId="220" fontId="26" fillId="0" borderId="22" xfId="0" applyNumberFormat="1" applyFont="1" applyBorder="1" applyAlignment="1">
      <alignment horizontal="left"/>
    </xf>
    <xf numFmtId="206" fontId="28" fillId="0" borderId="17" xfId="0" applyFont="1" applyBorder="1" applyAlignment="1">
      <alignment horizontal="center"/>
    </xf>
    <xf numFmtId="206" fontId="3" fillId="0" borderId="23" xfId="45" applyNumberFormat="1" applyBorder="1" applyAlignment="1" applyProtection="1">
      <alignment/>
      <protection/>
    </xf>
    <xf numFmtId="207" fontId="26" fillId="0" borderId="15" xfId="47" applyNumberFormat="1" applyFont="1" applyFill="1" applyBorder="1" applyAlignment="1">
      <alignment/>
    </xf>
    <xf numFmtId="210" fontId="26" fillId="0" borderId="15" xfId="47" applyNumberFormat="1" applyFont="1" applyFill="1" applyBorder="1" applyAlignment="1" applyProtection="1">
      <alignment horizontal="right"/>
      <protection/>
    </xf>
    <xf numFmtId="210" fontId="26" fillId="0" borderId="15" xfId="47" applyNumberFormat="1" applyFont="1" applyFill="1" applyBorder="1" applyAlignment="1">
      <alignment horizontal="right"/>
    </xf>
    <xf numFmtId="210" fontId="26" fillId="0" borderId="15" xfId="0" applyNumberFormat="1" applyFont="1" applyFill="1" applyBorder="1" applyAlignment="1" applyProtection="1">
      <alignment horizontal="fill"/>
      <protection/>
    </xf>
    <xf numFmtId="210" fontId="26" fillId="0" borderId="15" xfId="0" applyNumberFormat="1" applyFont="1" applyFill="1" applyBorder="1" applyAlignment="1" applyProtection="1">
      <alignment/>
      <protection/>
    </xf>
    <xf numFmtId="206" fontId="26" fillId="36" borderId="24" xfId="0" applyFont="1" applyFill="1" applyBorder="1" applyAlignment="1">
      <alignment horizontal="center"/>
    </xf>
    <xf numFmtId="206" fontId="26" fillId="36" borderId="25" xfId="0" applyFont="1" applyFill="1" applyBorder="1" applyAlignment="1">
      <alignment horizontal="center"/>
    </xf>
    <xf numFmtId="206" fontId="26" fillId="36" borderId="18" xfId="0" applyFont="1" applyFill="1" applyBorder="1" applyAlignment="1">
      <alignment horizontal="center"/>
    </xf>
    <xf numFmtId="206" fontId="64" fillId="35" borderId="15" xfId="0" applyFont="1" applyFill="1" applyBorder="1" applyAlignment="1">
      <alignment horizontal="left"/>
    </xf>
    <xf numFmtId="206" fontId="38" fillId="37" borderId="24" xfId="0" applyFont="1" applyFill="1" applyBorder="1" applyAlignment="1">
      <alignment horizontal="center" vertical="center" wrapText="1"/>
    </xf>
    <xf numFmtId="206" fontId="38" fillId="37" borderId="18" xfId="0" applyFont="1" applyFill="1" applyBorder="1" applyAlignment="1">
      <alignment horizontal="center" vertical="center" wrapText="1"/>
    </xf>
    <xf numFmtId="206" fontId="38" fillId="37" borderId="25" xfId="0" applyFont="1" applyFill="1" applyBorder="1" applyAlignment="1">
      <alignment horizontal="center" vertical="center" wrapText="1"/>
    </xf>
    <xf numFmtId="206" fontId="38" fillId="37" borderId="26" xfId="0" applyFont="1" applyFill="1" applyBorder="1" applyAlignment="1">
      <alignment horizontal="center" vertical="center" wrapText="1"/>
    </xf>
    <xf numFmtId="206" fontId="38" fillId="37" borderId="15" xfId="0" applyFont="1" applyFill="1" applyBorder="1" applyAlignment="1">
      <alignment horizontal="center" vertical="center" wrapText="1"/>
    </xf>
    <xf numFmtId="206" fontId="38" fillId="37" borderId="27" xfId="0" applyFont="1" applyFill="1" applyBorder="1" applyAlignment="1">
      <alignment horizontal="center" vertical="center" wrapText="1"/>
    </xf>
    <xf numFmtId="206" fontId="38" fillId="37" borderId="28" xfId="0" applyFont="1" applyFill="1" applyBorder="1" applyAlignment="1">
      <alignment horizontal="center" vertical="center" wrapText="1"/>
    </xf>
    <xf numFmtId="206" fontId="38" fillId="37" borderId="29" xfId="0" applyFont="1" applyFill="1" applyBorder="1" applyAlignment="1">
      <alignment horizontal="center" vertical="center" wrapText="1"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38" fillId="0" borderId="10" xfId="0" applyFont="1" applyBorder="1" applyAlignment="1">
      <alignment horizontal="center"/>
    </xf>
    <xf numFmtId="206" fontId="38" fillId="37" borderId="1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1">
      <selection activeCell="D14" sqref="D14"/>
    </sheetView>
  </sheetViews>
  <sheetFormatPr defaultColWidth="8.88671875" defaultRowHeight="15.75"/>
  <cols>
    <col min="1" max="1" width="25.6640625" style="32" bestFit="1" customWidth="1"/>
    <col min="2" max="2" width="68.6640625" style="32" bestFit="1" customWidth="1"/>
    <col min="3" max="3" width="46.10546875" style="32" bestFit="1" customWidth="1"/>
    <col min="4" max="4" width="17.10546875" style="32" bestFit="1" customWidth="1"/>
    <col min="5" max="5" width="15.88671875" style="32" customWidth="1"/>
    <col min="6" max="16384" width="8.88671875" style="32" customWidth="1"/>
  </cols>
  <sheetData>
    <row r="2" ht="15.75">
      <c r="B2" s="51" t="s">
        <v>108</v>
      </c>
    </row>
    <row r="3" spans="2:3" ht="15.75">
      <c r="B3" s="51" t="s">
        <v>109</v>
      </c>
      <c r="C3"/>
    </row>
    <row r="4" ht="31.5">
      <c r="A4" s="51" t="s">
        <v>110</v>
      </c>
    </row>
    <row r="5" ht="15.75">
      <c r="A5" s="51" t="s">
        <v>111</v>
      </c>
    </row>
    <row r="6" ht="15.75">
      <c r="A6" s="51"/>
    </row>
    <row r="8" ht="18.75">
      <c r="A8" s="33" t="s">
        <v>83</v>
      </c>
    </row>
    <row r="9" ht="18.75">
      <c r="A9" s="34" t="s">
        <v>96</v>
      </c>
    </row>
    <row r="11" ht="15.75">
      <c r="A11" s="32" t="s">
        <v>84</v>
      </c>
    </row>
    <row r="12" spans="1:4" ht="16.5" thickBot="1">
      <c r="A12" s="35" t="s">
        <v>85</v>
      </c>
      <c r="B12" s="35" t="s">
        <v>86</v>
      </c>
      <c r="C12" s="35" t="s">
        <v>87</v>
      </c>
      <c r="D12" s="35" t="s">
        <v>112</v>
      </c>
    </row>
    <row r="13" spans="1:4" ht="15.75">
      <c r="A13" s="36" t="s">
        <v>88</v>
      </c>
      <c r="B13" s="37" t="s">
        <v>99</v>
      </c>
      <c r="C13" s="37" t="s">
        <v>88</v>
      </c>
      <c r="D13" s="52">
        <v>43678</v>
      </c>
    </row>
    <row r="14" spans="1:4" ht="15.75">
      <c r="A14" s="36" t="s">
        <v>89</v>
      </c>
      <c r="B14" s="37" t="s">
        <v>97</v>
      </c>
      <c r="C14" s="37" t="s">
        <v>89</v>
      </c>
      <c r="D14" s="39" t="s">
        <v>120</v>
      </c>
    </row>
    <row r="15" spans="1:4" ht="15.75">
      <c r="A15" s="36" t="s">
        <v>90</v>
      </c>
      <c r="B15" s="37" t="s">
        <v>98</v>
      </c>
      <c r="C15" s="37" t="s">
        <v>90</v>
      </c>
      <c r="D15" s="38" t="s">
        <v>117</v>
      </c>
    </row>
    <row r="16" spans="1:4" ht="16.5" thickBot="1">
      <c r="A16" s="40"/>
      <c r="B16" s="41"/>
      <c r="C16" s="41"/>
      <c r="D16" s="41"/>
    </row>
    <row r="18" spans="1:2" ht="15.75">
      <c r="A18" s="32" t="s">
        <v>91</v>
      </c>
      <c r="B18" s="42"/>
    </row>
    <row r="19" spans="1:2" ht="15.75">
      <c r="A19" s="32" t="s">
        <v>92</v>
      </c>
      <c r="B19" s="42"/>
    </row>
    <row r="21" spans="1:2" ht="15.75">
      <c r="A21" s="32" t="s">
        <v>93</v>
      </c>
      <c r="B21" s="43" t="s">
        <v>100</v>
      </c>
    </row>
    <row r="22" spans="2:3" ht="15.75">
      <c r="B22" s="32" t="s">
        <v>94</v>
      </c>
      <c r="C22" s="44" t="s">
        <v>95</v>
      </c>
    </row>
    <row r="25" ht="15.75">
      <c r="B25" s="45" t="s">
        <v>96</v>
      </c>
    </row>
    <row r="26" spans="1:3" ht="18.75">
      <c r="A26" s="48" t="s">
        <v>102</v>
      </c>
      <c r="B26" s="49"/>
      <c r="C26" s="46"/>
    </row>
    <row r="27" spans="1:3" ht="15.75" customHeight="1">
      <c r="A27" s="83" t="s">
        <v>103</v>
      </c>
      <c r="B27" s="50"/>
      <c r="C27" s="31" t="s">
        <v>18</v>
      </c>
    </row>
    <row r="28" spans="1:3" ht="15.75" customHeight="1">
      <c r="A28" s="83"/>
      <c r="B28" s="80" t="s">
        <v>5</v>
      </c>
      <c r="C28" s="31" t="s">
        <v>78</v>
      </c>
    </row>
    <row r="29" spans="1:3" ht="15.75" customHeight="1">
      <c r="A29" s="83"/>
      <c r="B29" s="81"/>
      <c r="C29" s="31" t="s">
        <v>19</v>
      </c>
    </row>
    <row r="30" spans="1:3" ht="15.75" customHeight="1">
      <c r="A30" s="83"/>
      <c r="B30" s="82"/>
      <c r="C30" s="31" t="s">
        <v>3</v>
      </c>
    </row>
    <row r="31" spans="1:3" ht="15.75" customHeight="1">
      <c r="A31" s="83"/>
      <c r="B31" s="80" t="s">
        <v>101</v>
      </c>
      <c r="C31" s="31" t="s">
        <v>79</v>
      </c>
    </row>
    <row r="32" spans="1:3" ht="15.75" customHeight="1">
      <c r="A32" s="83"/>
      <c r="B32" s="81"/>
      <c r="C32" s="31" t="s">
        <v>80</v>
      </c>
    </row>
    <row r="33" spans="1:3" ht="15.75" customHeight="1">
      <c r="A33" s="83"/>
      <c r="B33" s="81"/>
      <c r="C33" s="31" t="s">
        <v>2</v>
      </c>
    </row>
    <row r="34" spans="1:3" ht="15.75" customHeight="1">
      <c r="A34" s="83"/>
      <c r="B34" s="81"/>
      <c r="C34" s="31" t="s">
        <v>20</v>
      </c>
    </row>
    <row r="35" spans="1:3" ht="15.75" customHeight="1">
      <c r="A35" s="83"/>
      <c r="B35" s="82"/>
      <c r="C35" s="31" t="s">
        <v>3</v>
      </c>
    </row>
    <row r="36" spans="1:3" ht="18.75">
      <c r="A36" s="48" t="s">
        <v>22</v>
      </c>
      <c r="B36" s="50"/>
      <c r="C36" s="47"/>
    </row>
    <row r="37" spans="1:3" ht="18.75">
      <c r="A37" s="48" t="s">
        <v>96</v>
      </c>
      <c r="B37" s="50"/>
      <c r="C37" s="4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87"/>
  <sheetViews>
    <sheetView tabSelected="1" zoomScalePageLayoutView="0" workbookViewId="0" topLeftCell="A1">
      <pane xSplit="1" ySplit="8" topLeftCell="F17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89" sqref="I189"/>
    </sheetView>
  </sheetViews>
  <sheetFormatPr defaultColWidth="8.88671875" defaultRowHeight="15.75"/>
  <cols>
    <col min="1" max="1" width="23.10546875" style="0" customWidth="1"/>
    <col min="2" max="2" width="14.3359375" style="0" customWidth="1"/>
    <col min="3" max="3" width="11.5546875" style="0" customWidth="1"/>
    <col min="4" max="5" width="15.10546875" style="0" customWidth="1"/>
    <col min="6" max="6" width="8.4453125" style="0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11.5546875" style="0" customWidth="1"/>
    <col min="11" max="11" width="11.3359375" style="0" customWidth="1"/>
    <col min="12" max="12" width="7.6640625" style="0" customWidth="1"/>
    <col min="13" max="13" width="9.21484375" style="0" customWidth="1"/>
    <col min="14" max="14" width="10.4453125" style="0" customWidth="1"/>
    <col min="15" max="15" width="10.21484375" style="0" customWidth="1"/>
  </cols>
  <sheetData>
    <row r="1" ht="15.75">
      <c r="A1" s="44" t="s">
        <v>105</v>
      </c>
    </row>
    <row r="3" spans="1:17" s="53" customFormat="1" ht="19.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56"/>
    </row>
    <row r="4" spans="1:17" s="53" customFormat="1" ht="19.5">
      <c r="A4" s="54"/>
      <c r="B4" s="55"/>
      <c r="C4" s="55"/>
      <c r="D4" s="55"/>
      <c r="E4" s="6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6" s="53" customFormat="1" ht="19.5">
      <c r="A5" s="89" t="s">
        <v>113</v>
      </c>
      <c r="B5" s="87" t="s">
        <v>81</v>
      </c>
      <c r="C5" s="88" t="s">
        <v>82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 t="s">
        <v>22</v>
      </c>
      <c r="P5" s="88" t="s">
        <v>3</v>
      </c>
    </row>
    <row r="6" spans="1:16" s="53" customFormat="1" ht="19.5">
      <c r="A6" s="90"/>
      <c r="B6" s="87"/>
      <c r="C6" s="88" t="s">
        <v>5</v>
      </c>
      <c r="D6" s="88"/>
      <c r="E6" s="88"/>
      <c r="F6" s="88"/>
      <c r="G6" s="88"/>
      <c r="H6" s="88" t="s">
        <v>6</v>
      </c>
      <c r="I6" s="88"/>
      <c r="J6" s="88"/>
      <c r="K6" s="88"/>
      <c r="L6" s="88"/>
      <c r="M6" s="88"/>
      <c r="N6" s="84" t="s">
        <v>3</v>
      </c>
      <c r="O6" s="88"/>
      <c r="P6" s="88"/>
    </row>
    <row r="7" spans="1:16" s="53" customFormat="1" ht="19.5">
      <c r="A7" s="90"/>
      <c r="B7" s="87"/>
      <c r="C7" s="84" t="s">
        <v>18</v>
      </c>
      <c r="D7" s="84" t="s">
        <v>78</v>
      </c>
      <c r="E7" s="84" t="s">
        <v>121</v>
      </c>
      <c r="F7" s="84" t="s">
        <v>19</v>
      </c>
      <c r="G7" s="84" t="s">
        <v>3</v>
      </c>
      <c r="H7" s="84" t="s">
        <v>79</v>
      </c>
      <c r="I7" s="84" t="s">
        <v>80</v>
      </c>
      <c r="J7" s="88" t="s">
        <v>21</v>
      </c>
      <c r="K7" s="88"/>
      <c r="L7" s="88"/>
      <c r="M7" s="84" t="s">
        <v>3</v>
      </c>
      <c r="N7" s="86"/>
      <c r="O7" s="88"/>
      <c r="P7" s="88"/>
    </row>
    <row r="8" spans="1:16" s="53" customFormat="1" ht="75">
      <c r="A8" s="91"/>
      <c r="B8" s="87"/>
      <c r="C8" s="85"/>
      <c r="D8" s="85"/>
      <c r="E8" s="85"/>
      <c r="F8" s="85"/>
      <c r="G8" s="85"/>
      <c r="H8" s="85"/>
      <c r="I8" s="85"/>
      <c r="J8" s="62" t="s">
        <v>2</v>
      </c>
      <c r="K8" s="62" t="s">
        <v>20</v>
      </c>
      <c r="L8" s="62" t="s">
        <v>3</v>
      </c>
      <c r="M8" s="85"/>
      <c r="N8" s="85"/>
      <c r="O8" s="88"/>
      <c r="P8" s="88"/>
    </row>
    <row r="9" spans="1:16" ht="15.75">
      <c r="A9" s="57">
        <v>38353</v>
      </c>
      <c r="B9" s="14">
        <v>848.2</v>
      </c>
      <c r="C9" s="14">
        <v>-4501</v>
      </c>
      <c r="D9" s="14">
        <v>1143.5</v>
      </c>
      <c r="E9" s="14"/>
      <c r="F9" s="14">
        <v>-164.3</v>
      </c>
      <c r="G9" s="14">
        <f aca="true" t="shared" si="0" ref="G9:G19">+C9+D9+F9</f>
        <v>-3521.8</v>
      </c>
      <c r="H9" s="14">
        <v>-384.6</v>
      </c>
      <c r="I9" s="14">
        <v>-1218.2</v>
      </c>
      <c r="J9" s="14">
        <v>0</v>
      </c>
      <c r="K9" s="14">
        <v>0</v>
      </c>
      <c r="L9" s="15">
        <v>0</v>
      </c>
      <c r="M9" s="14">
        <f aca="true" t="shared" si="1" ref="M9:M32">L9+I9+H9</f>
        <v>-1602.8000000000002</v>
      </c>
      <c r="N9" s="16">
        <f aca="true" t="shared" si="2" ref="N9:N32">+G9+M9</f>
        <v>-5124.6</v>
      </c>
      <c r="O9" s="14">
        <v>-6036.099999999999</v>
      </c>
      <c r="P9" s="63">
        <v>-10312.5</v>
      </c>
    </row>
    <row r="10" spans="1:16" ht="15.75">
      <c r="A10" s="58">
        <v>38384</v>
      </c>
      <c r="B10" s="14">
        <v>-594.5</v>
      </c>
      <c r="C10" s="14">
        <v>6172.2</v>
      </c>
      <c r="D10" s="14">
        <v>591.9</v>
      </c>
      <c r="E10" s="14"/>
      <c r="F10" s="14">
        <v>55.1</v>
      </c>
      <c r="G10" s="14">
        <f t="shared" si="0"/>
        <v>6819.2</v>
      </c>
      <c r="H10" s="14">
        <v>-110</v>
      </c>
      <c r="I10" s="14">
        <v>-1210.7</v>
      </c>
      <c r="J10" s="14">
        <v>0</v>
      </c>
      <c r="K10" s="14">
        <v>0</v>
      </c>
      <c r="L10" s="15">
        <v>0</v>
      </c>
      <c r="M10" s="14">
        <f t="shared" si="1"/>
        <v>-1320.7</v>
      </c>
      <c r="N10" s="16">
        <f t="shared" si="2"/>
        <v>5498.5</v>
      </c>
      <c r="O10" s="14">
        <v>-2038.6999999999998</v>
      </c>
      <c r="P10" s="63">
        <v>2865.3</v>
      </c>
    </row>
    <row r="11" spans="1:16" ht="15.75">
      <c r="A11" s="58">
        <v>38412</v>
      </c>
      <c r="B11" s="14">
        <v>-671.5</v>
      </c>
      <c r="C11" s="14">
        <v>-2858.1</v>
      </c>
      <c r="D11" s="14">
        <v>2180.7</v>
      </c>
      <c r="E11" s="14"/>
      <c r="F11" s="14">
        <v>81.6</v>
      </c>
      <c r="G11" s="14">
        <f t="shared" si="0"/>
        <v>-595.8000000000001</v>
      </c>
      <c r="H11" s="14">
        <v>-656.3</v>
      </c>
      <c r="I11" s="14">
        <v>-4320.1</v>
      </c>
      <c r="J11" s="14">
        <v>0</v>
      </c>
      <c r="K11" s="14">
        <v>0</v>
      </c>
      <c r="L11" s="15">
        <v>0</v>
      </c>
      <c r="M11" s="14">
        <f t="shared" si="1"/>
        <v>-4976.400000000001</v>
      </c>
      <c r="N11" s="16">
        <f t="shared" si="2"/>
        <v>-5572.200000000001</v>
      </c>
      <c r="O11" s="14">
        <v>2303</v>
      </c>
      <c r="P11" s="63">
        <v>-3940.7000000000007</v>
      </c>
    </row>
    <row r="12" spans="1:16" ht="15.75">
      <c r="A12" s="58">
        <v>38443</v>
      </c>
      <c r="B12" s="14">
        <v>-660.7</v>
      </c>
      <c r="C12" s="14">
        <v>5441.8</v>
      </c>
      <c r="D12" s="14">
        <v>-1306.1</v>
      </c>
      <c r="E12" s="14"/>
      <c r="F12" s="14">
        <v>674.8</v>
      </c>
      <c r="G12" s="14">
        <f t="shared" si="0"/>
        <v>4810.500000000001</v>
      </c>
      <c r="H12" s="14">
        <v>416</v>
      </c>
      <c r="I12" s="14">
        <v>1098.4</v>
      </c>
      <c r="J12" s="14">
        <v>0</v>
      </c>
      <c r="K12" s="14">
        <v>0</v>
      </c>
      <c r="L12" s="15">
        <v>0</v>
      </c>
      <c r="M12" s="14">
        <f t="shared" si="1"/>
        <v>1514.4</v>
      </c>
      <c r="N12" s="16">
        <f t="shared" si="2"/>
        <v>6324.9000000000015</v>
      </c>
      <c r="O12" s="14">
        <v>-3589.7</v>
      </c>
      <c r="P12" s="63">
        <v>2074.500000000002</v>
      </c>
    </row>
    <row r="13" spans="1:16" ht="15.75">
      <c r="A13" s="58">
        <v>38473</v>
      </c>
      <c r="B13" s="14">
        <v>-301.5</v>
      </c>
      <c r="C13" s="14">
        <v>4546</v>
      </c>
      <c r="D13" s="14">
        <v>3276.8</v>
      </c>
      <c r="E13" s="14"/>
      <c r="F13" s="14">
        <v>-325.2</v>
      </c>
      <c r="G13" s="14">
        <f t="shared" si="0"/>
        <v>7497.6</v>
      </c>
      <c r="H13" s="14">
        <v>-241.3</v>
      </c>
      <c r="I13" s="14">
        <v>-3327.3</v>
      </c>
      <c r="J13" s="14">
        <v>0</v>
      </c>
      <c r="K13" s="14">
        <v>0</v>
      </c>
      <c r="L13" s="15">
        <v>0</v>
      </c>
      <c r="M13" s="14">
        <f t="shared" si="1"/>
        <v>-3568.6000000000004</v>
      </c>
      <c r="N13" s="16">
        <f t="shared" si="2"/>
        <v>3929</v>
      </c>
      <c r="O13" s="14">
        <v>-657.5999999999999</v>
      </c>
      <c r="P13" s="63">
        <v>2969.9</v>
      </c>
    </row>
    <row r="14" spans="1:16" ht="15.75">
      <c r="A14" s="58">
        <v>38504</v>
      </c>
      <c r="B14" s="14">
        <v>503.4</v>
      </c>
      <c r="C14" s="14">
        <v>-1430</v>
      </c>
      <c r="D14" s="14">
        <v>-20.2</v>
      </c>
      <c r="E14" s="14"/>
      <c r="F14" s="14">
        <v>176.6</v>
      </c>
      <c r="G14" s="14">
        <f t="shared" si="0"/>
        <v>-1273.6000000000001</v>
      </c>
      <c r="H14" s="14">
        <v>0</v>
      </c>
      <c r="I14" s="14">
        <v>1052.6</v>
      </c>
      <c r="J14" s="14">
        <v>0</v>
      </c>
      <c r="K14" s="14">
        <v>0</v>
      </c>
      <c r="L14" s="15">
        <v>0</v>
      </c>
      <c r="M14" s="14">
        <f t="shared" si="1"/>
        <v>1052.6</v>
      </c>
      <c r="N14" s="16">
        <f t="shared" si="2"/>
        <v>-221.00000000000023</v>
      </c>
      <c r="O14" s="14">
        <v>1379.1000000000001</v>
      </c>
      <c r="P14" s="63">
        <v>1661.5</v>
      </c>
    </row>
    <row r="15" spans="1:16" ht="15.75">
      <c r="A15" s="58">
        <v>38534</v>
      </c>
      <c r="B15" s="14">
        <v>463</v>
      </c>
      <c r="C15" s="14">
        <v>7866.5</v>
      </c>
      <c r="D15" s="14">
        <v>-2482.9</v>
      </c>
      <c r="E15" s="14"/>
      <c r="F15" s="14">
        <v>745.8</v>
      </c>
      <c r="G15" s="14">
        <f t="shared" si="0"/>
        <v>6129.400000000001</v>
      </c>
      <c r="H15" s="14">
        <v>734.9</v>
      </c>
      <c r="I15" s="14">
        <v>-487.1</v>
      </c>
      <c r="J15" s="14">
        <v>0</v>
      </c>
      <c r="K15" s="14">
        <v>0</v>
      </c>
      <c r="L15" s="15">
        <v>0</v>
      </c>
      <c r="M15" s="14">
        <f t="shared" si="1"/>
        <v>247.79999999999995</v>
      </c>
      <c r="N15" s="16">
        <f t="shared" si="2"/>
        <v>6377.200000000001</v>
      </c>
      <c r="O15" s="14">
        <v>-2028</v>
      </c>
      <c r="P15" s="63">
        <v>4812.200000000001</v>
      </c>
    </row>
    <row r="16" spans="1:16" ht="15.75">
      <c r="A16" s="58">
        <v>38565</v>
      </c>
      <c r="B16" s="14">
        <v>10220.8</v>
      </c>
      <c r="C16" s="14">
        <v>-7471.6</v>
      </c>
      <c r="D16" s="14">
        <v>52.1</v>
      </c>
      <c r="E16" s="14"/>
      <c r="F16" s="14">
        <v>-886</v>
      </c>
      <c r="G16" s="14">
        <f t="shared" si="0"/>
        <v>-8305.5</v>
      </c>
      <c r="H16" s="14">
        <v>244</v>
      </c>
      <c r="I16" s="14">
        <v>1110.2</v>
      </c>
      <c r="J16" s="14">
        <v>0</v>
      </c>
      <c r="K16" s="14">
        <v>0</v>
      </c>
      <c r="L16" s="15">
        <v>0</v>
      </c>
      <c r="M16" s="14">
        <f t="shared" si="1"/>
        <v>1354.2</v>
      </c>
      <c r="N16" s="16">
        <f t="shared" si="2"/>
        <v>-6951.3</v>
      </c>
      <c r="O16" s="14">
        <v>8775.3</v>
      </c>
      <c r="P16" s="63">
        <v>12044.8</v>
      </c>
    </row>
    <row r="17" spans="1:16" ht="15.75">
      <c r="A17" s="58">
        <v>38596</v>
      </c>
      <c r="B17" s="14">
        <v>485.2</v>
      </c>
      <c r="C17" s="14">
        <v>3565.7</v>
      </c>
      <c r="D17" s="14">
        <v>-1524.5</v>
      </c>
      <c r="E17" s="14"/>
      <c r="F17" s="14">
        <v>-107.3</v>
      </c>
      <c r="G17" s="14">
        <f t="shared" si="0"/>
        <v>1933.8999999999999</v>
      </c>
      <c r="H17" s="14">
        <v>193.4</v>
      </c>
      <c r="I17" s="14">
        <v>-260.1</v>
      </c>
      <c r="J17" s="14">
        <v>0</v>
      </c>
      <c r="K17" s="14">
        <v>0</v>
      </c>
      <c r="L17" s="15">
        <v>0</v>
      </c>
      <c r="M17" s="14">
        <f t="shared" si="1"/>
        <v>-66.70000000000002</v>
      </c>
      <c r="N17" s="16">
        <f t="shared" si="2"/>
        <v>1867.1999999999998</v>
      </c>
      <c r="O17" s="14">
        <v>-2919.8</v>
      </c>
      <c r="P17" s="63">
        <v>-567.4000000000003</v>
      </c>
    </row>
    <row r="18" spans="1:16" ht="15.75">
      <c r="A18" s="58">
        <v>38626</v>
      </c>
      <c r="B18" s="14">
        <v>1284.5</v>
      </c>
      <c r="C18" s="14">
        <v>4392.2</v>
      </c>
      <c r="D18" s="14">
        <v>-4210.2</v>
      </c>
      <c r="E18" s="14"/>
      <c r="F18" s="14">
        <v>306.6</v>
      </c>
      <c r="G18" s="14">
        <f t="shared" si="0"/>
        <v>488.6</v>
      </c>
      <c r="H18" s="14">
        <v>141.6</v>
      </c>
      <c r="I18" s="14">
        <v>1456.9</v>
      </c>
      <c r="J18" s="14">
        <v>0</v>
      </c>
      <c r="K18" s="14">
        <v>0</v>
      </c>
      <c r="L18" s="15">
        <v>0</v>
      </c>
      <c r="M18" s="14">
        <f t="shared" si="1"/>
        <v>1598.5</v>
      </c>
      <c r="N18" s="16">
        <f t="shared" si="2"/>
        <v>2087.1</v>
      </c>
      <c r="O18" s="14">
        <v>-16099.800000000001</v>
      </c>
      <c r="P18" s="63">
        <v>-12728.2</v>
      </c>
    </row>
    <row r="19" spans="1:16" ht="15.75">
      <c r="A19" s="58">
        <v>38657</v>
      </c>
      <c r="B19" s="14">
        <v>-368.6</v>
      </c>
      <c r="C19" s="14">
        <v>-957.9</v>
      </c>
      <c r="D19" s="14">
        <v>6057.8</v>
      </c>
      <c r="E19" s="14"/>
      <c r="F19" s="14">
        <v>-3.7</v>
      </c>
      <c r="G19" s="14">
        <f t="shared" si="0"/>
        <v>5096.200000000001</v>
      </c>
      <c r="H19" s="14">
        <v>-1488.6</v>
      </c>
      <c r="I19" s="14">
        <v>-1988</v>
      </c>
      <c r="J19" s="14">
        <v>0</v>
      </c>
      <c r="K19" s="14">
        <v>0</v>
      </c>
      <c r="L19" s="15">
        <v>0</v>
      </c>
      <c r="M19" s="14">
        <f t="shared" si="1"/>
        <v>-3476.6</v>
      </c>
      <c r="N19" s="16">
        <f t="shared" si="2"/>
        <v>1619.6000000000008</v>
      </c>
      <c r="O19" s="14">
        <v>4324.8</v>
      </c>
      <c r="P19" s="63">
        <v>5575.800000000001</v>
      </c>
    </row>
    <row r="20" spans="1:16" ht="15.75">
      <c r="A20" s="58">
        <v>38687</v>
      </c>
      <c r="B20" s="14">
        <v>2860.6</v>
      </c>
      <c r="C20" s="14">
        <v>-7706.699999999999</v>
      </c>
      <c r="D20" s="14">
        <v>4266.7</v>
      </c>
      <c r="E20" s="14"/>
      <c r="F20" s="14">
        <v>727.4000000000001</v>
      </c>
      <c r="G20" s="14">
        <v>-2712.599999999999</v>
      </c>
      <c r="H20" s="14">
        <v>0</v>
      </c>
      <c r="I20" s="14">
        <v>-985</v>
      </c>
      <c r="J20" s="14">
        <v>0</v>
      </c>
      <c r="K20" s="14">
        <v>-100</v>
      </c>
      <c r="L20" s="15">
        <v>-100</v>
      </c>
      <c r="M20" s="14">
        <f t="shared" si="1"/>
        <v>-1085</v>
      </c>
      <c r="N20" s="16">
        <f t="shared" si="2"/>
        <v>-3797.599999999999</v>
      </c>
      <c r="O20" s="14">
        <v>25021.9</v>
      </c>
      <c r="P20" s="63">
        <v>24084.9</v>
      </c>
    </row>
    <row r="21" spans="1:16" ht="15.75">
      <c r="A21" s="58">
        <v>38718</v>
      </c>
      <c r="B21" s="16">
        <v>3900.8</v>
      </c>
      <c r="C21" s="16">
        <v>-5666.6</v>
      </c>
      <c r="D21" s="16">
        <v>-525.2</v>
      </c>
      <c r="E21" s="16"/>
      <c r="F21" s="16">
        <v>-1161</v>
      </c>
      <c r="G21" s="14">
        <f aca="true" t="shared" si="3" ref="G21:G32">+C21+D21+F21</f>
        <v>-7352.8</v>
      </c>
      <c r="H21" s="16">
        <v>-456.6</v>
      </c>
      <c r="I21" s="16">
        <v>-2951.9</v>
      </c>
      <c r="J21" s="16">
        <v>0</v>
      </c>
      <c r="K21" s="16">
        <v>-2713.3</v>
      </c>
      <c r="L21" s="15">
        <f aca="true" t="shared" si="4" ref="L21:L32">+J21+K21</f>
        <v>-2713.3</v>
      </c>
      <c r="M21" s="14">
        <f t="shared" si="1"/>
        <v>-6121.800000000001</v>
      </c>
      <c r="N21" s="16">
        <f t="shared" si="2"/>
        <v>-13474.600000000002</v>
      </c>
      <c r="O21" s="16">
        <v>16703.6</v>
      </c>
      <c r="P21" s="63">
        <v>7129.7999999999965</v>
      </c>
    </row>
    <row r="22" spans="1:16" ht="15.75">
      <c r="A22" s="58">
        <v>38749</v>
      </c>
      <c r="B22" s="16">
        <v>-3108</v>
      </c>
      <c r="C22" s="16">
        <v>5766.7</v>
      </c>
      <c r="D22" s="16">
        <v>-4541.8</v>
      </c>
      <c r="E22" s="16"/>
      <c r="F22" s="16">
        <v>-55.9</v>
      </c>
      <c r="G22" s="14">
        <f t="shared" si="3"/>
        <v>1168.9999999999995</v>
      </c>
      <c r="H22" s="16">
        <v>0</v>
      </c>
      <c r="I22" s="16">
        <v>1328.8</v>
      </c>
      <c r="J22" s="16">
        <v>0</v>
      </c>
      <c r="K22" s="16">
        <v>3174.4</v>
      </c>
      <c r="L22" s="15">
        <f t="shared" si="4"/>
        <v>3174.4</v>
      </c>
      <c r="M22" s="14">
        <f t="shared" si="1"/>
        <v>4503.2</v>
      </c>
      <c r="N22" s="16">
        <f t="shared" si="2"/>
        <v>5672.199999999999</v>
      </c>
      <c r="O22" s="16">
        <v>9539</v>
      </c>
      <c r="P22" s="63">
        <v>12103.199999999999</v>
      </c>
    </row>
    <row r="23" spans="1:16" ht="15.75">
      <c r="A23" s="58">
        <v>38777</v>
      </c>
      <c r="B23" s="16">
        <v>286.6</v>
      </c>
      <c r="C23" s="16">
        <v>9116.3</v>
      </c>
      <c r="D23" s="16">
        <v>319.1</v>
      </c>
      <c r="E23" s="16"/>
      <c r="F23" s="16">
        <v>192.3</v>
      </c>
      <c r="G23" s="14">
        <f t="shared" si="3"/>
        <v>9627.699999999999</v>
      </c>
      <c r="H23" s="16">
        <v>0</v>
      </c>
      <c r="I23" s="16">
        <v>1212.9</v>
      </c>
      <c r="J23" s="16">
        <v>0</v>
      </c>
      <c r="K23" s="16">
        <v>-3380.2</v>
      </c>
      <c r="L23" s="15">
        <f t="shared" si="4"/>
        <v>-3380.2</v>
      </c>
      <c r="M23" s="14">
        <f t="shared" si="1"/>
        <v>-2167.2999999999997</v>
      </c>
      <c r="N23" s="16">
        <f t="shared" si="2"/>
        <v>7460.4</v>
      </c>
      <c r="O23" s="16">
        <v>-5699.6</v>
      </c>
      <c r="P23" s="63">
        <v>2047.3999999999992</v>
      </c>
    </row>
    <row r="24" spans="1:16" ht="15.75">
      <c r="A24" s="58">
        <v>38808</v>
      </c>
      <c r="B24" s="16">
        <v>2680.5</v>
      </c>
      <c r="C24" s="16">
        <v>4077.7</v>
      </c>
      <c r="D24" s="16">
        <v>-2133</v>
      </c>
      <c r="E24" s="16"/>
      <c r="F24" s="16">
        <v>703.2</v>
      </c>
      <c r="G24" s="14">
        <f t="shared" si="3"/>
        <v>2647.8999999999996</v>
      </c>
      <c r="H24" s="16">
        <v>119.3</v>
      </c>
      <c r="I24" s="16">
        <v>41.5</v>
      </c>
      <c r="J24" s="16">
        <v>0</v>
      </c>
      <c r="K24" s="16">
        <v>2151.7</v>
      </c>
      <c r="L24" s="15">
        <f t="shared" si="4"/>
        <v>2151.7</v>
      </c>
      <c r="M24" s="14">
        <f t="shared" si="1"/>
        <v>2312.5</v>
      </c>
      <c r="N24" s="16">
        <f t="shared" si="2"/>
        <v>4960.4</v>
      </c>
      <c r="O24" s="16">
        <v>3120.4</v>
      </c>
      <c r="P24" s="63">
        <v>10761.3</v>
      </c>
    </row>
    <row r="25" spans="1:16" ht="15.75">
      <c r="A25" s="58">
        <v>38838</v>
      </c>
      <c r="B25" s="16">
        <v>1157.8</v>
      </c>
      <c r="C25" s="16">
        <v>2588.4</v>
      </c>
      <c r="D25" s="16">
        <v>3297.8</v>
      </c>
      <c r="E25" s="16"/>
      <c r="F25" s="16">
        <v>558.2</v>
      </c>
      <c r="G25" s="14">
        <f t="shared" si="3"/>
        <v>6444.400000000001</v>
      </c>
      <c r="H25" s="16">
        <v>0</v>
      </c>
      <c r="I25" s="16">
        <v>-801.4</v>
      </c>
      <c r="J25" s="16">
        <v>0</v>
      </c>
      <c r="K25" s="16">
        <v>3720.3</v>
      </c>
      <c r="L25" s="15">
        <f t="shared" si="4"/>
        <v>3720.3</v>
      </c>
      <c r="M25" s="14">
        <f t="shared" si="1"/>
        <v>2918.9</v>
      </c>
      <c r="N25" s="16">
        <f t="shared" si="2"/>
        <v>9363.300000000001</v>
      </c>
      <c r="O25" s="16">
        <v>-6821.5</v>
      </c>
      <c r="P25" s="63">
        <v>3699.6000000000013</v>
      </c>
    </row>
    <row r="26" spans="1:16" ht="15.75">
      <c r="A26" s="58">
        <v>38869</v>
      </c>
      <c r="B26" s="16">
        <v>2470.6</v>
      </c>
      <c r="C26" s="16">
        <v>3494</v>
      </c>
      <c r="D26" s="16">
        <v>-1676.6</v>
      </c>
      <c r="E26" s="16"/>
      <c r="F26" s="16">
        <v>225</v>
      </c>
      <c r="G26" s="14">
        <f t="shared" si="3"/>
        <v>2042.4</v>
      </c>
      <c r="H26" s="16">
        <v>0.1</v>
      </c>
      <c r="I26" s="16">
        <v>-1090.9</v>
      </c>
      <c r="J26" s="16">
        <v>0</v>
      </c>
      <c r="K26" s="16">
        <v>-1600.3</v>
      </c>
      <c r="L26" s="15">
        <f t="shared" si="4"/>
        <v>-1600.3</v>
      </c>
      <c r="M26" s="14">
        <f t="shared" si="1"/>
        <v>-2691.1</v>
      </c>
      <c r="N26" s="16">
        <f t="shared" si="2"/>
        <v>-648.6999999999998</v>
      </c>
      <c r="O26" s="16">
        <v>-4275.2</v>
      </c>
      <c r="P26" s="63">
        <v>-2453.2999999999997</v>
      </c>
    </row>
    <row r="27" spans="1:16" ht="15.75">
      <c r="A27" s="58">
        <v>38899</v>
      </c>
      <c r="B27" s="16">
        <v>1428.1</v>
      </c>
      <c r="C27" s="16">
        <v>1520.8</v>
      </c>
      <c r="D27" s="16">
        <v>-4342.8</v>
      </c>
      <c r="E27" s="16"/>
      <c r="F27" s="16">
        <v>-894.1</v>
      </c>
      <c r="G27" s="14">
        <f t="shared" si="3"/>
        <v>-3716.1</v>
      </c>
      <c r="H27" s="16">
        <v>-0.1</v>
      </c>
      <c r="I27" s="16">
        <v>-517.6</v>
      </c>
      <c r="J27" s="16">
        <v>0</v>
      </c>
      <c r="K27" s="16">
        <v>10844.8</v>
      </c>
      <c r="L27" s="15">
        <f t="shared" si="4"/>
        <v>10844.8</v>
      </c>
      <c r="M27" s="14">
        <f t="shared" si="1"/>
        <v>10327.099999999999</v>
      </c>
      <c r="N27" s="16">
        <f t="shared" si="2"/>
        <v>6610.999999999998</v>
      </c>
      <c r="O27" s="16">
        <v>4438.6</v>
      </c>
      <c r="P27" s="63">
        <v>12477.699999999999</v>
      </c>
    </row>
    <row r="28" spans="1:16" ht="15.75">
      <c r="A28" s="58">
        <v>38930</v>
      </c>
      <c r="B28" s="16">
        <v>825.8</v>
      </c>
      <c r="C28" s="16">
        <v>6431.7</v>
      </c>
      <c r="D28" s="16">
        <v>-3701.1</v>
      </c>
      <c r="E28" s="16"/>
      <c r="F28" s="16">
        <v>-116.3</v>
      </c>
      <c r="G28" s="14">
        <f t="shared" si="3"/>
        <v>2614.2999999999997</v>
      </c>
      <c r="H28" s="16">
        <v>198.9</v>
      </c>
      <c r="I28" s="16">
        <v>-384.9</v>
      </c>
      <c r="J28" s="16">
        <v>0</v>
      </c>
      <c r="K28" s="16">
        <v>-704.4</v>
      </c>
      <c r="L28" s="15">
        <f t="shared" si="4"/>
        <v>-704.4</v>
      </c>
      <c r="M28" s="14">
        <f t="shared" si="1"/>
        <v>-890.4</v>
      </c>
      <c r="N28" s="16">
        <f t="shared" si="2"/>
        <v>1723.8999999999996</v>
      </c>
      <c r="O28" s="16">
        <v>5430.1</v>
      </c>
      <c r="P28" s="63">
        <v>7979.8</v>
      </c>
    </row>
    <row r="29" spans="1:16" ht="15.75">
      <c r="A29" s="58">
        <v>38961</v>
      </c>
      <c r="B29" s="16">
        <v>2957.1</v>
      </c>
      <c r="C29" s="16">
        <v>11262.3</v>
      </c>
      <c r="D29" s="16">
        <v>82.9</v>
      </c>
      <c r="E29" s="16"/>
      <c r="F29" s="16">
        <v>-247.70000000000027</v>
      </c>
      <c r="G29" s="14">
        <f t="shared" si="3"/>
        <v>11097.499999999998</v>
      </c>
      <c r="H29" s="16">
        <v>0</v>
      </c>
      <c r="I29" s="16">
        <v>-844.5</v>
      </c>
      <c r="J29" s="16">
        <v>0</v>
      </c>
      <c r="K29" s="16">
        <v>2094.1</v>
      </c>
      <c r="L29" s="15">
        <f t="shared" si="4"/>
        <v>2094.1</v>
      </c>
      <c r="M29" s="14">
        <f t="shared" si="1"/>
        <v>1249.6</v>
      </c>
      <c r="N29" s="16">
        <f t="shared" si="2"/>
        <v>12347.099999999999</v>
      </c>
      <c r="O29" s="16">
        <v>-3170.3</v>
      </c>
      <c r="P29" s="63">
        <v>12133.9</v>
      </c>
    </row>
    <row r="30" spans="1:16" ht="15.75">
      <c r="A30" s="58">
        <v>38991</v>
      </c>
      <c r="B30" s="16">
        <v>389.8</v>
      </c>
      <c r="C30" s="16">
        <v>8713.4</v>
      </c>
      <c r="D30" s="16">
        <v>1128.4</v>
      </c>
      <c r="E30" s="16"/>
      <c r="F30" s="16">
        <v>1053.9</v>
      </c>
      <c r="G30" s="14">
        <f t="shared" si="3"/>
        <v>10895.699999999999</v>
      </c>
      <c r="H30" s="16">
        <v>-0.1</v>
      </c>
      <c r="I30" s="16">
        <v>-47.1</v>
      </c>
      <c r="J30" s="16">
        <v>0</v>
      </c>
      <c r="K30" s="16">
        <v>4596.5</v>
      </c>
      <c r="L30" s="15">
        <f t="shared" si="4"/>
        <v>4596.5</v>
      </c>
      <c r="M30" s="14">
        <f t="shared" si="1"/>
        <v>4549.299999999999</v>
      </c>
      <c r="N30" s="16">
        <f t="shared" si="2"/>
        <v>15444.999999999998</v>
      </c>
      <c r="O30" s="16">
        <v>-11653.1</v>
      </c>
      <c r="P30" s="63">
        <v>4181.699999999998</v>
      </c>
    </row>
    <row r="31" spans="1:16" ht="15.75">
      <c r="A31" s="58">
        <v>39022</v>
      </c>
      <c r="B31" s="16">
        <v>7051.9</v>
      </c>
      <c r="C31" s="16">
        <v>6549</v>
      </c>
      <c r="D31" s="16">
        <v>1975.7</v>
      </c>
      <c r="E31" s="16"/>
      <c r="F31" s="16">
        <v>12.300000000000182</v>
      </c>
      <c r="G31" s="14">
        <f t="shared" si="3"/>
        <v>8537</v>
      </c>
      <c r="H31" s="16">
        <v>0.1</v>
      </c>
      <c r="I31" s="16">
        <v>-131.9</v>
      </c>
      <c r="J31" s="16">
        <v>0</v>
      </c>
      <c r="K31" s="16">
        <v>7511.9</v>
      </c>
      <c r="L31" s="15">
        <f t="shared" si="4"/>
        <v>7511.9</v>
      </c>
      <c r="M31" s="14">
        <f t="shared" si="1"/>
        <v>7380.1</v>
      </c>
      <c r="N31" s="16">
        <f t="shared" si="2"/>
        <v>15917.1</v>
      </c>
      <c r="O31" s="16">
        <v>-1539.8</v>
      </c>
      <c r="P31" s="63">
        <v>21429.2</v>
      </c>
    </row>
    <row r="32" spans="1:16" ht="15.75">
      <c r="A32" s="58">
        <v>39052</v>
      </c>
      <c r="B32" s="16">
        <v>-5149.8</v>
      </c>
      <c r="C32" s="16">
        <v>4677</v>
      </c>
      <c r="D32" s="16">
        <v>2462.9</v>
      </c>
      <c r="E32" s="16"/>
      <c r="F32" s="16">
        <v>0</v>
      </c>
      <c r="G32" s="14">
        <f t="shared" si="3"/>
        <v>7139.9</v>
      </c>
      <c r="H32" s="16">
        <v>0</v>
      </c>
      <c r="I32" s="16">
        <v>-70.2</v>
      </c>
      <c r="J32" s="16">
        <v>0</v>
      </c>
      <c r="K32" s="16">
        <v>-31554.5</v>
      </c>
      <c r="L32" s="15">
        <f t="shared" si="4"/>
        <v>-31554.5</v>
      </c>
      <c r="M32" s="14">
        <f t="shared" si="1"/>
        <v>-31624.7</v>
      </c>
      <c r="N32" s="16">
        <f t="shared" si="2"/>
        <v>-24484.800000000003</v>
      </c>
      <c r="O32" s="16">
        <v>-28463.6</v>
      </c>
      <c r="P32" s="63">
        <v>-58098.200000000004</v>
      </c>
    </row>
    <row r="33" spans="1:17" ht="15.75">
      <c r="A33" s="59">
        <v>39083</v>
      </c>
      <c r="B33" s="17">
        <v>20071.7</v>
      </c>
      <c r="C33" s="17">
        <v>-45124.1</v>
      </c>
      <c r="D33" s="17">
        <v>10659</v>
      </c>
      <c r="E33" s="17"/>
      <c r="F33" s="17">
        <v>-92.2</v>
      </c>
      <c r="G33" s="17">
        <v>-34557.299999999996</v>
      </c>
      <c r="H33" s="17">
        <v>-318.2</v>
      </c>
      <c r="I33" s="17">
        <v>-2286.5</v>
      </c>
      <c r="J33" s="17">
        <v>0</v>
      </c>
      <c r="K33" s="19">
        <v>6056.9</v>
      </c>
      <c r="L33" s="20">
        <v>6056.9</v>
      </c>
      <c r="M33" s="18">
        <v>3452.2</v>
      </c>
      <c r="N33" s="17">
        <v>-31105.099999999995</v>
      </c>
      <c r="O33" s="17">
        <v>12687.5</v>
      </c>
      <c r="P33" s="64">
        <v>1654.1000000000058</v>
      </c>
      <c r="Q33" s="12"/>
    </row>
    <row r="34" spans="1:17" ht="15.75">
      <c r="A34" s="59">
        <v>39114</v>
      </c>
      <c r="B34" s="17">
        <v>86</v>
      </c>
      <c r="C34" s="17">
        <v>-4843.8</v>
      </c>
      <c r="D34" s="17">
        <v>8413.3</v>
      </c>
      <c r="E34" s="17"/>
      <c r="F34" s="17">
        <v>26.8</v>
      </c>
      <c r="G34" s="17">
        <v>3596.3</v>
      </c>
      <c r="H34" s="17">
        <v>293.7</v>
      </c>
      <c r="I34" s="17">
        <v>1225.8</v>
      </c>
      <c r="J34" s="17">
        <v>0</v>
      </c>
      <c r="K34" s="19">
        <v>7742</v>
      </c>
      <c r="L34" s="20">
        <v>7742</v>
      </c>
      <c r="M34" s="18">
        <v>9261.5</v>
      </c>
      <c r="N34" s="17">
        <v>12857.8</v>
      </c>
      <c r="O34" s="17">
        <v>-6339.2</v>
      </c>
      <c r="P34" s="64">
        <v>6604.599999999999</v>
      </c>
      <c r="Q34" s="12"/>
    </row>
    <row r="35" spans="1:17" ht="15.75">
      <c r="A35" s="59">
        <v>39142</v>
      </c>
      <c r="B35" s="17">
        <v>-5.3</v>
      </c>
      <c r="C35" s="17">
        <v>8399.7</v>
      </c>
      <c r="D35" s="17">
        <v>473.8</v>
      </c>
      <c r="E35" s="17"/>
      <c r="F35" s="17">
        <v>14.3</v>
      </c>
      <c r="G35" s="17">
        <v>8887.8</v>
      </c>
      <c r="H35" s="17">
        <v>0</v>
      </c>
      <c r="I35" s="17">
        <v>-2207</v>
      </c>
      <c r="J35" s="17">
        <v>0</v>
      </c>
      <c r="K35" s="19">
        <v>-7931.3</v>
      </c>
      <c r="L35" s="20">
        <v>-7931.3</v>
      </c>
      <c r="M35" s="18">
        <v>-10138.3</v>
      </c>
      <c r="N35" s="17">
        <v>-1250.5</v>
      </c>
      <c r="O35" s="17">
        <v>11028.8</v>
      </c>
      <c r="P35" s="64">
        <v>9773</v>
      </c>
      <c r="Q35" s="12"/>
    </row>
    <row r="36" spans="1:17" ht="15.75">
      <c r="A36" s="59">
        <v>39173</v>
      </c>
      <c r="B36" s="17">
        <v>5732.9</v>
      </c>
      <c r="C36" s="17">
        <v>-4647.4</v>
      </c>
      <c r="D36" s="17">
        <v>8934.5</v>
      </c>
      <c r="E36" s="17"/>
      <c r="F36" s="17">
        <v>1536.7</v>
      </c>
      <c r="G36" s="17">
        <v>5823.8</v>
      </c>
      <c r="H36" s="17">
        <v>0</v>
      </c>
      <c r="I36" s="17">
        <v>2936.9</v>
      </c>
      <c r="J36" s="17">
        <v>0</v>
      </c>
      <c r="K36" s="19">
        <v>11102.4</v>
      </c>
      <c r="L36" s="20">
        <v>11102.4</v>
      </c>
      <c r="M36" s="18">
        <v>14039.3</v>
      </c>
      <c r="N36" s="17">
        <v>19863.1</v>
      </c>
      <c r="O36" s="17">
        <v>-32003.8</v>
      </c>
      <c r="P36" s="64">
        <v>-6407.800000000001</v>
      </c>
      <c r="Q36" s="12"/>
    </row>
    <row r="37" spans="1:17" ht="15.75">
      <c r="A37" s="59">
        <v>39203</v>
      </c>
      <c r="B37" s="17">
        <v>6564.4</v>
      </c>
      <c r="C37" s="17">
        <v>13298</v>
      </c>
      <c r="D37" s="17">
        <v>2806.2</v>
      </c>
      <c r="E37" s="17"/>
      <c r="F37" s="17">
        <v>-674.8</v>
      </c>
      <c r="G37" s="17">
        <v>15429.400000000001</v>
      </c>
      <c r="H37" s="17">
        <v>0</v>
      </c>
      <c r="I37" s="17">
        <v>-293.9</v>
      </c>
      <c r="J37" s="17">
        <v>0</v>
      </c>
      <c r="K37" s="19">
        <v>2537.5</v>
      </c>
      <c r="L37" s="20">
        <v>2537.5</v>
      </c>
      <c r="M37" s="18">
        <v>2243.6</v>
      </c>
      <c r="N37" s="17">
        <v>17673</v>
      </c>
      <c r="O37" s="17">
        <v>-10513.6</v>
      </c>
      <c r="P37" s="64">
        <v>13723.8</v>
      </c>
      <c r="Q37" s="12"/>
    </row>
    <row r="38" spans="1:17" ht="15.75">
      <c r="A38" s="59">
        <v>39234</v>
      </c>
      <c r="B38" s="17">
        <v>161</v>
      </c>
      <c r="C38" s="17">
        <v>12698.1</v>
      </c>
      <c r="D38" s="17">
        <v>2706.9</v>
      </c>
      <c r="E38" s="17"/>
      <c r="F38" s="17">
        <v>595.5</v>
      </c>
      <c r="G38" s="17">
        <v>16000.5</v>
      </c>
      <c r="H38" s="17">
        <v>0</v>
      </c>
      <c r="I38" s="17">
        <v>977.2</v>
      </c>
      <c r="J38" s="17">
        <v>0</v>
      </c>
      <c r="K38" s="19">
        <v>-2510.2</v>
      </c>
      <c r="L38" s="20">
        <v>-2510.2</v>
      </c>
      <c r="M38" s="18">
        <v>-1532.9999999999998</v>
      </c>
      <c r="N38" s="17">
        <v>14467.5</v>
      </c>
      <c r="O38" s="17">
        <v>-44.1</v>
      </c>
      <c r="P38" s="64">
        <v>14584.4</v>
      </c>
      <c r="Q38" s="12"/>
    </row>
    <row r="39" spans="1:17" ht="15.75">
      <c r="A39" s="59">
        <v>39264</v>
      </c>
      <c r="B39" s="17">
        <v>4364.2</v>
      </c>
      <c r="C39" s="17">
        <v>2292.8</v>
      </c>
      <c r="D39" s="17">
        <v>-2335.8</v>
      </c>
      <c r="E39" s="17"/>
      <c r="F39" s="17">
        <v>-873.5</v>
      </c>
      <c r="G39" s="17">
        <v>-916.5</v>
      </c>
      <c r="H39" s="17">
        <v>0</v>
      </c>
      <c r="I39" s="17">
        <v>993.2</v>
      </c>
      <c r="J39" s="17">
        <v>0</v>
      </c>
      <c r="K39" s="19">
        <v>3782.4</v>
      </c>
      <c r="L39" s="20">
        <v>3782.4</v>
      </c>
      <c r="M39" s="18">
        <v>4775.6</v>
      </c>
      <c r="N39" s="17">
        <v>3859.1000000000004</v>
      </c>
      <c r="O39" s="17">
        <v>-810.2</v>
      </c>
      <c r="P39" s="64">
        <v>7413.1</v>
      </c>
      <c r="Q39" s="12"/>
    </row>
    <row r="40" spans="1:17" ht="15.75">
      <c r="A40" s="59">
        <v>39295</v>
      </c>
      <c r="B40" s="17">
        <v>497.6</v>
      </c>
      <c r="C40" s="17">
        <v>3194.6</v>
      </c>
      <c r="D40" s="17">
        <v>-8811.8</v>
      </c>
      <c r="E40" s="17"/>
      <c r="F40" s="17">
        <v>-104.4</v>
      </c>
      <c r="G40" s="17">
        <v>-5721.5999999999985</v>
      </c>
      <c r="H40" s="17">
        <v>0</v>
      </c>
      <c r="I40" s="17">
        <v>2045.9</v>
      </c>
      <c r="J40" s="17">
        <v>0</v>
      </c>
      <c r="K40" s="19">
        <v>-4262.9</v>
      </c>
      <c r="L40" s="20">
        <v>-4262.9</v>
      </c>
      <c r="M40" s="18">
        <v>-2216.9999999999995</v>
      </c>
      <c r="N40" s="17">
        <v>-7938.5999999999985</v>
      </c>
      <c r="O40" s="17">
        <v>16081.3</v>
      </c>
      <c r="P40" s="64">
        <v>8640.300000000001</v>
      </c>
      <c r="Q40" s="12"/>
    </row>
    <row r="41" spans="1:17" ht="15.75">
      <c r="A41" s="59">
        <v>39326</v>
      </c>
      <c r="B41" s="17">
        <v>17127.6</v>
      </c>
      <c r="C41" s="17">
        <v>187.7</v>
      </c>
      <c r="D41" s="17">
        <v>-440.8</v>
      </c>
      <c r="E41" s="17"/>
      <c r="F41" s="17">
        <v>-89.2</v>
      </c>
      <c r="G41" s="17">
        <v>-342.3</v>
      </c>
      <c r="H41" s="17">
        <v>0</v>
      </c>
      <c r="I41" s="17">
        <v>552.1</v>
      </c>
      <c r="J41" s="17">
        <v>0</v>
      </c>
      <c r="K41" s="19">
        <v>7167.3</v>
      </c>
      <c r="L41" s="20">
        <v>7167.3</v>
      </c>
      <c r="M41" s="18">
        <v>7719.400000000001</v>
      </c>
      <c r="N41" s="17">
        <v>7377.1</v>
      </c>
      <c r="O41" s="17">
        <v>-23517.2</v>
      </c>
      <c r="P41" s="64">
        <v>987.4999999999982</v>
      </c>
      <c r="Q41" s="12"/>
    </row>
    <row r="42" spans="1:17" ht="15.75">
      <c r="A42" s="59">
        <v>39356</v>
      </c>
      <c r="B42" s="17">
        <v>507.4</v>
      </c>
      <c r="C42" s="17">
        <v>28355.7</v>
      </c>
      <c r="D42" s="17">
        <v>-14873.7</v>
      </c>
      <c r="E42" s="17"/>
      <c r="F42" s="17">
        <v>96.2</v>
      </c>
      <c r="G42" s="17">
        <v>13578.2</v>
      </c>
      <c r="H42" s="17">
        <v>0</v>
      </c>
      <c r="I42" s="17">
        <v>2334.3</v>
      </c>
      <c r="J42" s="17">
        <v>0</v>
      </c>
      <c r="K42" s="19">
        <v>-6474.4</v>
      </c>
      <c r="L42" s="20">
        <v>-6474.4</v>
      </c>
      <c r="M42" s="18">
        <v>-4140.099999999999</v>
      </c>
      <c r="N42" s="17">
        <v>9438.100000000002</v>
      </c>
      <c r="O42" s="17">
        <v>-5976.7</v>
      </c>
      <c r="P42" s="64">
        <v>3968.8000000000025</v>
      </c>
      <c r="Q42" s="12"/>
    </row>
    <row r="43" spans="1:17" ht="15.75">
      <c r="A43" s="59">
        <v>39387</v>
      </c>
      <c r="B43" s="17">
        <v>9817.8</v>
      </c>
      <c r="C43" s="17">
        <v>3672.5</v>
      </c>
      <c r="D43" s="17">
        <v>6663</v>
      </c>
      <c r="E43" s="17"/>
      <c r="F43" s="17">
        <v>51.9</v>
      </c>
      <c r="G43" s="17">
        <v>10387.4</v>
      </c>
      <c r="H43" s="17">
        <v>-293.7</v>
      </c>
      <c r="I43" s="17">
        <v>-202.5</v>
      </c>
      <c r="J43" s="17">
        <v>0</v>
      </c>
      <c r="K43" s="19">
        <v>11788.6</v>
      </c>
      <c r="L43" s="20">
        <v>11788.6</v>
      </c>
      <c r="M43" s="18">
        <v>11292.4</v>
      </c>
      <c r="N43" s="17">
        <v>21679.8</v>
      </c>
      <c r="O43" s="17">
        <v>-6754.1</v>
      </c>
      <c r="P43" s="64">
        <v>24743.5</v>
      </c>
      <c r="Q43" s="12"/>
    </row>
    <row r="44" spans="1:17" ht="15.75">
      <c r="A44" s="59">
        <v>39417</v>
      </c>
      <c r="B44" s="17">
        <v>-55592.6</v>
      </c>
      <c r="C44" s="17">
        <v>-44824.5</v>
      </c>
      <c r="D44" s="17">
        <v>6441.2</v>
      </c>
      <c r="E44" s="17"/>
      <c r="F44" s="17">
        <v>1015.2</v>
      </c>
      <c r="G44" s="17">
        <v>-37368.100000000006</v>
      </c>
      <c r="H44" s="17">
        <v>0</v>
      </c>
      <c r="I44" s="17">
        <v>284.9</v>
      </c>
      <c r="J44" s="17">
        <v>0</v>
      </c>
      <c r="K44" s="19">
        <v>-24996.1</v>
      </c>
      <c r="L44" s="20">
        <v>-24996.1</v>
      </c>
      <c r="M44" s="18">
        <v>-24711.199999999997</v>
      </c>
      <c r="N44" s="17">
        <v>-62079.3</v>
      </c>
      <c r="O44" s="17">
        <v>62723.3</v>
      </c>
      <c r="P44" s="64">
        <v>-54948.6</v>
      </c>
      <c r="Q44" s="12"/>
    </row>
    <row r="45" spans="1:16" ht="15.75">
      <c r="A45" s="58">
        <v>39448</v>
      </c>
      <c r="B45" s="16">
        <v>14489.2</v>
      </c>
      <c r="C45" s="16">
        <v>-27170.7</v>
      </c>
      <c r="D45" s="16">
        <v>17059.9</v>
      </c>
      <c r="E45" s="16"/>
      <c r="F45" s="16">
        <v>-134.7</v>
      </c>
      <c r="G45" s="16">
        <v>-10245.5</v>
      </c>
      <c r="H45" s="16">
        <v>506.8</v>
      </c>
      <c r="I45" s="16">
        <v>8373.7</v>
      </c>
      <c r="J45" s="16">
        <v>0</v>
      </c>
      <c r="K45" s="16">
        <v>11195.5</v>
      </c>
      <c r="L45" s="15">
        <f aca="true" t="shared" si="5" ref="L45:L55">+J45+K45</f>
        <v>11195.5</v>
      </c>
      <c r="M45" s="14">
        <f aca="true" t="shared" si="6" ref="M45:M55">L45+I45+H45</f>
        <v>20076</v>
      </c>
      <c r="N45" s="16">
        <v>9830.5</v>
      </c>
      <c r="O45" s="16">
        <v>-31267.7</v>
      </c>
      <c r="P45" s="63">
        <v>-6948</v>
      </c>
    </row>
    <row r="46" spans="1:16" ht="15.75">
      <c r="A46" s="58">
        <v>39479</v>
      </c>
      <c r="B46" s="16">
        <v>901.2</v>
      </c>
      <c r="C46" s="16">
        <v>9969.6</v>
      </c>
      <c r="D46" s="16">
        <v>3173.8</v>
      </c>
      <c r="E46" s="16"/>
      <c r="F46" s="16">
        <v>-315</v>
      </c>
      <c r="G46" s="16">
        <v>12828.400000000001</v>
      </c>
      <c r="H46" s="16">
        <v>0</v>
      </c>
      <c r="I46" s="16">
        <v>2100</v>
      </c>
      <c r="J46" s="16">
        <v>0</v>
      </c>
      <c r="K46" s="16">
        <v>-2037.2</v>
      </c>
      <c r="L46" s="15">
        <f t="shared" si="5"/>
        <v>-2037.2</v>
      </c>
      <c r="M46" s="14">
        <f t="shared" si="6"/>
        <v>62.799999999999955</v>
      </c>
      <c r="N46" s="16">
        <v>12891.2</v>
      </c>
      <c r="O46" s="16">
        <v>1888.8</v>
      </c>
      <c r="P46" s="63">
        <v>15681.2</v>
      </c>
    </row>
    <row r="47" spans="1:16" ht="15.75">
      <c r="A47" s="58">
        <v>39508</v>
      </c>
      <c r="B47" s="16">
        <v>23806.1</v>
      </c>
      <c r="C47" s="16">
        <v>7615.5</v>
      </c>
      <c r="D47" s="16">
        <v>-336.9</v>
      </c>
      <c r="E47" s="16"/>
      <c r="F47" s="16">
        <v>46.4</v>
      </c>
      <c r="G47" s="16">
        <v>7325</v>
      </c>
      <c r="H47" s="16">
        <v>0</v>
      </c>
      <c r="I47" s="16">
        <v>-200</v>
      </c>
      <c r="J47" s="16">
        <v>0</v>
      </c>
      <c r="K47" s="16">
        <v>6366</v>
      </c>
      <c r="L47" s="15">
        <f t="shared" si="5"/>
        <v>6366</v>
      </c>
      <c r="M47" s="14">
        <f t="shared" si="6"/>
        <v>6166</v>
      </c>
      <c r="N47" s="16">
        <v>13491</v>
      </c>
      <c r="O47" s="16">
        <v>-36986</v>
      </c>
      <c r="P47" s="63">
        <v>311.09999999999854</v>
      </c>
    </row>
    <row r="48" spans="1:16" ht="15.75">
      <c r="A48" s="58">
        <v>39539</v>
      </c>
      <c r="B48" s="16">
        <v>2044.8</v>
      </c>
      <c r="C48" s="16">
        <v>6965.8</v>
      </c>
      <c r="D48" s="16">
        <v>-1065.4</v>
      </c>
      <c r="E48" s="16"/>
      <c r="F48" s="16">
        <v>2428.3</v>
      </c>
      <c r="G48" s="16">
        <v>8328.7</v>
      </c>
      <c r="H48" s="16">
        <v>0</v>
      </c>
      <c r="I48" s="16">
        <v>-100</v>
      </c>
      <c r="J48" s="16">
        <v>0</v>
      </c>
      <c r="K48" s="16">
        <v>2745</v>
      </c>
      <c r="L48" s="15">
        <f t="shared" si="5"/>
        <v>2745</v>
      </c>
      <c r="M48" s="14">
        <f t="shared" si="6"/>
        <v>2645</v>
      </c>
      <c r="N48" s="16">
        <v>10973.7</v>
      </c>
      <c r="O48" s="16">
        <v>-461.7</v>
      </c>
      <c r="P48" s="63">
        <v>12556.8</v>
      </c>
    </row>
    <row r="49" spans="1:16" ht="15.75">
      <c r="A49" s="58">
        <v>39569</v>
      </c>
      <c r="B49" s="16">
        <v>-687.5</v>
      </c>
      <c r="C49" s="16">
        <v>4529.1</v>
      </c>
      <c r="D49" s="16">
        <v>-4750</v>
      </c>
      <c r="E49" s="16"/>
      <c r="F49" s="16">
        <v>-3043.7</v>
      </c>
      <c r="G49" s="16">
        <v>-3264.5999999999995</v>
      </c>
      <c r="H49" s="16">
        <v>0</v>
      </c>
      <c r="I49" s="16">
        <v>2700</v>
      </c>
      <c r="J49" s="16">
        <v>0</v>
      </c>
      <c r="K49" s="16">
        <v>-5677.4</v>
      </c>
      <c r="L49" s="15">
        <f t="shared" si="5"/>
        <v>-5677.4</v>
      </c>
      <c r="M49" s="14">
        <f t="shared" si="6"/>
        <v>-2977.3999999999996</v>
      </c>
      <c r="N49" s="16">
        <v>-6241.999999999999</v>
      </c>
      <c r="O49" s="16">
        <v>15278.5</v>
      </c>
      <c r="P49" s="63">
        <v>8349</v>
      </c>
    </row>
    <row r="50" spans="1:16" ht="15.75">
      <c r="A50" s="58">
        <v>39600</v>
      </c>
      <c r="B50" s="16">
        <v>-1013.3</v>
      </c>
      <c r="C50" s="16">
        <v>7035.2</v>
      </c>
      <c r="D50" s="16">
        <v>1294.3</v>
      </c>
      <c r="E50" s="16"/>
      <c r="F50" s="16">
        <v>2654.9</v>
      </c>
      <c r="G50" s="16">
        <v>10984.4</v>
      </c>
      <c r="H50" s="16">
        <v>0</v>
      </c>
      <c r="I50" s="16">
        <v>200</v>
      </c>
      <c r="J50" s="16">
        <v>0</v>
      </c>
      <c r="K50" s="16">
        <v>14793.5</v>
      </c>
      <c r="L50" s="15">
        <f t="shared" si="5"/>
        <v>14793.5</v>
      </c>
      <c r="M50" s="14">
        <f t="shared" si="6"/>
        <v>14993.5</v>
      </c>
      <c r="N50" s="16">
        <v>25977.9</v>
      </c>
      <c r="O50" s="16">
        <v>-18382.4</v>
      </c>
      <c r="P50" s="63">
        <v>6582.2</v>
      </c>
    </row>
    <row r="51" spans="1:16" ht="15.75">
      <c r="A51" s="58">
        <v>39630</v>
      </c>
      <c r="B51" s="16">
        <v>301.7</v>
      </c>
      <c r="C51" s="16">
        <v>-2588.9</v>
      </c>
      <c r="D51" s="16">
        <v>-4986.6</v>
      </c>
      <c r="E51" s="16"/>
      <c r="F51" s="16">
        <v>-888</v>
      </c>
      <c r="G51" s="16">
        <v>-8463.5</v>
      </c>
      <c r="H51" s="16">
        <v>327</v>
      </c>
      <c r="I51" s="16">
        <v>500</v>
      </c>
      <c r="J51" s="16">
        <v>0</v>
      </c>
      <c r="K51" s="16">
        <v>28655.7</v>
      </c>
      <c r="L51" s="15">
        <f t="shared" si="5"/>
        <v>28655.7</v>
      </c>
      <c r="M51" s="14">
        <f t="shared" si="6"/>
        <v>29482.7</v>
      </c>
      <c r="N51" s="16">
        <v>21019.2</v>
      </c>
      <c r="O51" s="16">
        <v>-12507</v>
      </c>
      <c r="P51" s="63">
        <v>8813.900000000001</v>
      </c>
    </row>
    <row r="52" spans="1:16" ht="15.75">
      <c r="A52" s="58">
        <v>39661</v>
      </c>
      <c r="B52" s="16">
        <v>-240.8</v>
      </c>
      <c r="C52" s="16">
        <v>4515.8</v>
      </c>
      <c r="D52" s="16">
        <v>-3321.3</v>
      </c>
      <c r="E52" s="16"/>
      <c r="F52" s="16">
        <v>-253</v>
      </c>
      <c r="G52" s="16">
        <v>941.5</v>
      </c>
      <c r="H52" s="16">
        <v>0</v>
      </c>
      <c r="I52" s="16">
        <v>800</v>
      </c>
      <c r="J52" s="16">
        <v>0</v>
      </c>
      <c r="K52" s="16">
        <v>5332.8</v>
      </c>
      <c r="L52" s="15">
        <f t="shared" si="5"/>
        <v>5332.8</v>
      </c>
      <c r="M52" s="14">
        <f t="shared" si="6"/>
        <v>6132.8</v>
      </c>
      <c r="N52" s="16">
        <v>7074.3</v>
      </c>
      <c r="O52" s="16">
        <v>-2556.7</v>
      </c>
      <c r="P52" s="63">
        <v>4276.8</v>
      </c>
    </row>
    <row r="53" spans="1:16" ht="15.75">
      <c r="A53" s="58">
        <v>39692</v>
      </c>
      <c r="B53" s="16">
        <v>-1265.3</v>
      </c>
      <c r="C53" s="16">
        <v>-13514</v>
      </c>
      <c r="D53" s="16">
        <v>7965</v>
      </c>
      <c r="E53" s="16"/>
      <c r="F53" s="16">
        <v>1311.1</v>
      </c>
      <c r="G53" s="16">
        <v>-4237.9</v>
      </c>
      <c r="H53" s="16">
        <v>0</v>
      </c>
      <c r="I53" s="16">
        <v>-1340</v>
      </c>
      <c r="J53" s="16">
        <v>0</v>
      </c>
      <c r="K53" s="16">
        <v>-10506.1</v>
      </c>
      <c r="L53" s="15">
        <f t="shared" si="5"/>
        <v>-10506.1</v>
      </c>
      <c r="M53" s="14">
        <f t="shared" si="6"/>
        <v>-11846.1</v>
      </c>
      <c r="N53" s="16">
        <v>-16084</v>
      </c>
      <c r="O53" s="16">
        <v>13904.3</v>
      </c>
      <c r="P53" s="63">
        <v>-3445.000000000001</v>
      </c>
    </row>
    <row r="54" spans="1:16" ht="15.75">
      <c r="A54" s="58">
        <v>39722</v>
      </c>
      <c r="B54" s="16">
        <v>-1034</v>
      </c>
      <c r="C54" s="16">
        <v>-12686.1</v>
      </c>
      <c r="D54" s="16">
        <v>-868.4</v>
      </c>
      <c r="E54" s="16"/>
      <c r="F54" s="16">
        <v>0</v>
      </c>
      <c r="G54" s="16">
        <v>-13554.5</v>
      </c>
      <c r="H54" s="16">
        <v>0</v>
      </c>
      <c r="I54" s="16">
        <v>-1300</v>
      </c>
      <c r="J54" s="16">
        <v>0</v>
      </c>
      <c r="K54" s="16">
        <v>-10367.1</v>
      </c>
      <c r="L54" s="15">
        <f t="shared" si="5"/>
        <v>-10367.1</v>
      </c>
      <c r="M54" s="14">
        <f t="shared" si="6"/>
        <v>-11667.1</v>
      </c>
      <c r="N54" s="16">
        <v>-25221.6</v>
      </c>
      <c r="O54" s="16">
        <v>6387.6</v>
      </c>
      <c r="P54" s="63">
        <v>-19868</v>
      </c>
    </row>
    <row r="55" spans="1:16" ht="15.75">
      <c r="A55" s="58">
        <v>39753</v>
      </c>
      <c r="B55" s="16">
        <v>1306.9</v>
      </c>
      <c r="C55" s="16">
        <v>-16507.7</v>
      </c>
      <c r="D55" s="16">
        <v>5649</v>
      </c>
      <c r="E55" s="16"/>
      <c r="F55" s="16">
        <v>0</v>
      </c>
      <c r="G55" s="16">
        <v>-10858.7</v>
      </c>
      <c r="H55" s="16">
        <v>0</v>
      </c>
      <c r="I55" s="16">
        <v>600</v>
      </c>
      <c r="J55" s="16">
        <v>0</v>
      </c>
      <c r="K55" s="16">
        <v>-2779.3</v>
      </c>
      <c r="L55" s="15">
        <f t="shared" si="5"/>
        <v>-2779.3</v>
      </c>
      <c r="M55" s="14">
        <f t="shared" si="6"/>
        <v>-2179.3</v>
      </c>
      <c r="N55" s="16">
        <v>-13038</v>
      </c>
      <c r="O55" s="16">
        <v>8985</v>
      </c>
      <c r="P55" s="63">
        <v>-2746.1</v>
      </c>
    </row>
    <row r="56" spans="1:16" ht="15.75">
      <c r="A56" s="58">
        <v>39783</v>
      </c>
      <c r="B56" s="21">
        <v>8380.1</v>
      </c>
      <c r="C56" s="22">
        <v>0</v>
      </c>
      <c r="D56" s="14">
        <f>+A56+B56+C56</f>
        <v>48163.1</v>
      </c>
      <c r="E56" s="14"/>
      <c r="F56" s="22">
        <v>0</v>
      </c>
      <c r="G56" s="23">
        <v>-60</v>
      </c>
      <c r="H56" s="22">
        <v>0</v>
      </c>
      <c r="I56" s="24">
        <v>-37703</v>
      </c>
      <c r="J56" s="15">
        <f>+H56+I56</f>
        <v>-37703</v>
      </c>
      <c r="K56" s="14">
        <f>J56+G56+F56</f>
        <v>-37763</v>
      </c>
      <c r="L56" s="16">
        <f>+D56+K56</f>
        <v>10400.099999999999</v>
      </c>
      <c r="M56" s="13">
        <v>6027.6</v>
      </c>
      <c r="N56" s="16">
        <f>+G56+M56</f>
        <v>5967.6</v>
      </c>
      <c r="O56" s="16">
        <v>6027.6</v>
      </c>
      <c r="P56" s="63">
        <v>6686.600000000004</v>
      </c>
    </row>
    <row r="57" spans="1:16" ht="15.75">
      <c r="A57" s="58">
        <v>39814</v>
      </c>
      <c r="B57" s="25">
        <v>7953.8</v>
      </c>
      <c r="C57" s="25">
        <v>-21425.2</v>
      </c>
      <c r="D57" s="25">
        <v>-3245.2</v>
      </c>
      <c r="E57" s="25"/>
      <c r="F57" s="25">
        <v>-2003.9</v>
      </c>
      <c r="G57" s="25">
        <v>-26674.300000000003</v>
      </c>
      <c r="H57" s="16">
        <v>0</v>
      </c>
      <c r="I57" s="25">
        <v>-1300</v>
      </c>
      <c r="J57" s="16">
        <v>0</v>
      </c>
      <c r="K57" s="25">
        <v>6177.4</v>
      </c>
      <c r="L57" s="15">
        <v>6177.4</v>
      </c>
      <c r="M57" s="14">
        <v>4877.4</v>
      </c>
      <c r="N57" s="16">
        <v>-21796.9</v>
      </c>
      <c r="O57" s="25">
        <v>6604.5</v>
      </c>
      <c r="P57" s="63">
        <v>-7238.600000000001</v>
      </c>
    </row>
    <row r="58" spans="1:16" ht="15.75">
      <c r="A58" s="58">
        <v>39845</v>
      </c>
      <c r="B58" s="25">
        <v>-1005.5</v>
      </c>
      <c r="C58" s="25">
        <v>6245.3</v>
      </c>
      <c r="D58" s="25">
        <v>4890.7</v>
      </c>
      <c r="E58" s="25"/>
      <c r="F58" s="25">
        <v>-181.9</v>
      </c>
      <c r="G58" s="25">
        <v>10954.1</v>
      </c>
      <c r="H58" s="16">
        <v>0</v>
      </c>
      <c r="I58" s="25">
        <v>-4300</v>
      </c>
      <c r="J58" s="16">
        <v>0</v>
      </c>
      <c r="K58" s="25">
        <v>-1856.2</v>
      </c>
      <c r="L58" s="15">
        <v>-1856.2</v>
      </c>
      <c r="M58" s="14">
        <v>-6156.2</v>
      </c>
      <c r="N58" s="16">
        <v>4797.900000000001</v>
      </c>
      <c r="O58" s="25">
        <v>7599.1</v>
      </c>
      <c r="P58" s="63">
        <v>11391.5</v>
      </c>
    </row>
    <row r="59" spans="1:16" ht="15.75">
      <c r="A59" s="58">
        <v>39873</v>
      </c>
      <c r="B59" s="25">
        <v>10305.7</v>
      </c>
      <c r="C59" s="25">
        <v>2808.2</v>
      </c>
      <c r="D59" s="25">
        <v>4682</v>
      </c>
      <c r="E59" s="25"/>
      <c r="F59" s="25">
        <v>-125.6</v>
      </c>
      <c r="G59" s="25">
        <v>7364.599999999999</v>
      </c>
      <c r="H59" s="16">
        <v>0</v>
      </c>
      <c r="I59" s="25">
        <v>2400</v>
      </c>
      <c r="J59" s="16">
        <v>0</v>
      </c>
      <c r="K59" s="25">
        <v>5475.1</v>
      </c>
      <c r="L59" s="15">
        <v>5475.1</v>
      </c>
      <c r="M59" s="14">
        <v>7875.1</v>
      </c>
      <c r="N59" s="16">
        <v>15239.7</v>
      </c>
      <c r="O59" s="25">
        <v>-21016.4</v>
      </c>
      <c r="P59" s="63">
        <v>4529</v>
      </c>
    </row>
    <row r="60" spans="1:16" ht="15.75">
      <c r="A60" s="58">
        <v>39904</v>
      </c>
      <c r="B60" s="25">
        <v>-1656</v>
      </c>
      <c r="C60" s="25">
        <v>9392.5</v>
      </c>
      <c r="D60" s="25">
        <v>3281.9</v>
      </c>
      <c r="E60" s="25"/>
      <c r="F60" s="25">
        <v>2144.4</v>
      </c>
      <c r="G60" s="25">
        <v>14818.8</v>
      </c>
      <c r="H60" s="16">
        <v>0</v>
      </c>
      <c r="I60" s="25">
        <v>-800</v>
      </c>
      <c r="J60" s="16">
        <v>0</v>
      </c>
      <c r="K60" s="25">
        <v>643.5</v>
      </c>
      <c r="L60" s="15">
        <v>643.5</v>
      </c>
      <c r="M60" s="14">
        <v>-156.5</v>
      </c>
      <c r="N60" s="16">
        <v>14662.3</v>
      </c>
      <c r="O60" s="25">
        <v>3486.2</v>
      </c>
      <c r="P60" s="63">
        <v>16492.5</v>
      </c>
    </row>
    <row r="61" spans="1:16" ht="15.75">
      <c r="A61" s="58">
        <v>39934</v>
      </c>
      <c r="B61" s="25">
        <v>28641.4</v>
      </c>
      <c r="C61" s="25">
        <v>-29923.3</v>
      </c>
      <c r="D61" s="25">
        <v>176.1</v>
      </c>
      <c r="E61" s="25"/>
      <c r="F61" s="25">
        <v>-2312</v>
      </c>
      <c r="G61" s="25">
        <v>-32059.2</v>
      </c>
      <c r="H61" s="16">
        <v>0</v>
      </c>
      <c r="I61" s="25">
        <v>-700</v>
      </c>
      <c r="J61" s="16">
        <v>0</v>
      </c>
      <c r="K61" s="25">
        <v>1357.1</v>
      </c>
      <c r="L61" s="15">
        <v>1357.1</v>
      </c>
      <c r="M61" s="14">
        <v>657.0999999999999</v>
      </c>
      <c r="N61" s="16">
        <v>-31402.100000000002</v>
      </c>
      <c r="O61" s="25">
        <v>7167</v>
      </c>
      <c r="P61" s="63">
        <v>4406.299999999999</v>
      </c>
    </row>
    <row r="62" spans="1:16" ht="15.75">
      <c r="A62" s="58">
        <v>39965</v>
      </c>
      <c r="B62" s="25">
        <v>5150</v>
      </c>
      <c r="C62" s="25">
        <v>25160</v>
      </c>
      <c r="D62" s="25">
        <v>5966.2</v>
      </c>
      <c r="E62" s="25"/>
      <c r="F62" s="25">
        <v>2227</v>
      </c>
      <c r="G62" s="25">
        <v>33353.2</v>
      </c>
      <c r="H62" s="16">
        <v>0</v>
      </c>
      <c r="I62" s="25">
        <v>1200</v>
      </c>
      <c r="J62" s="16">
        <v>0</v>
      </c>
      <c r="K62" s="25">
        <v>-8228.4</v>
      </c>
      <c r="L62" s="15">
        <v>-8228.4</v>
      </c>
      <c r="M62" s="14">
        <v>-7028.4</v>
      </c>
      <c r="N62" s="16">
        <v>26324.799999999996</v>
      </c>
      <c r="O62" s="25">
        <v>-19961.1</v>
      </c>
      <c r="P62" s="63">
        <v>11513.699999999997</v>
      </c>
    </row>
    <row r="63" spans="1:16" ht="15.75">
      <c r="A63" s="58">
        <v>39995</v>
      </c>
      <c r="B63" s="25">
        <v>760.4</v>
      </c>
      <c r="C63" s="25">
        <v>4815.2</v>
      </c>
      <c r="D63" s="25">
        <v>308.3</v>
      </c>
      <c r="E63" s="25"/>
      <c r="F63" s="25">
        <v>-2007.4</v>
      </c>
      <c r="G63" s="25">
        <v>3116.1</v>
      </c>
      <c r="H63" s="16">
        <v>0</v>
      </c>
      <c r="I63" s="25">
        <v>2000</v>
      </c>
      <c r="J63" s="16">
        <v>0</v>
      </c>
      <c r="K63" s="25">
        <v>7267.3</v>
      </c>
      <c r="L63" s="15">
        <v>7267.3</v>
      </c>
      <c r="M63" s="14">
        <v>9267.3</v>
      </c>
      <c r="N63" s="16">
        <v>12383.4</v>
      </c>
      <c r="O63" s="25">
        <v>7931.8</v>
      </c>
      <c r="P63" s="63">
        <v>21075.600000000002</v>
      </c>
    </row>
    <row r="64" spans="1:16" ht="15.75">
      <c r="A64" s="58">
        <v>40026</v>
      </c>
      <c r="B64" s="25">
        <v>20524.9</v>
      </c>
      <c r="C64" s="25">
        <v>14118.3</v>
      </c>
      <c r="D64" s="25">
        <v>-1860.2</v>
      </c>
      <c r="E64" s="25"/>
      <c r="F64" s="25">
        <v>-231.7</v>
      </c>
      <c r="G64" s="25">
        <v>12026.399999999998</v>
      </c>
      <c r="H64" s="16">
        <v>0</v>
      </c>
      <c r="I64" s="25">
        <v>0</v>
      </c>
      <c r="J64" s="16">
        <v>0</v>
      </c>
      <c r="K64" s="25">
        <v>-2747.5</v>
      </c>
      <c r="L64" s="15">
        <v>-2747.5</v>
      </c>
      <c r="M64" s="14">
        <v>-2747.5</v>
      </c>
      <c r="N64" s="16">
        <v>9278.899999999998</v>
      </c>
      <c r="O64" s="25">
        <v>-22938.9</v>
      </c>
      <c r="P64" s="63">
        <v>6864.899999999998</v>
      </c>
    </row>
    <row r="65" spans="1:16" ht="15.75">
      <c r="A65" s="58">
        <v>40057</v>
      </c>
      <c r="B65" s="25">
        <v>5972.1</v>
      </c>
      <c r="C65" s="25">
        <v>-16144.7</v>
      </c>
      <c r="D65" s="25">
        <v>6686.2</v>
      </c>
      <c r="E65" s="25"/>
      <c r="F65" s="25">
        <v>-2.3</v>
      </c>
      <c r="G65" s="25">
        <v>-9460.8</v>
      </c>
      <c r="H65" s="16">
        <v>0</v>
      </c>
      <c r="I65" s="25">
        <v>-900</v>
      </c>
      <c r="J65" s="16">
        <v>0</v>
      </c>
      <c r="K65" s="25">
        <v>419.8</v>
      </c>
      <c r="L65" s="15">
        <v>419.8</v>
      </c>
      <c r="M65" s="14">
        <v>-480.2</v>
      </c>
      <c r="N65" s="16">
        <v>-9941</v>
      </c>
      <c r="O65" s="25">
        <v>-5876.8</v>
      </c>
      <c r="P65" s="63">
        <v>-9845.699999999999</v>
      </c>
    </row>
    <row r="66" spans="1:16" ht="15.75">
      <c r="A66" s="58">
        <v>40087</v>
      </c>
      <c r="B66" s="25">
        <v>349.32793633909637</v>
      </c>
      <c r="C66" s="25">
        <v>9840.500000000002</v>
      </c>
      <c r="D66" s="25">
        <v>1745.7999999999997</v>
      </c>
      <c r="E66" s="25"/>
      <c r="F66" s="25">
        <v>305.3</v>
      </c>
      <c r="G66" s="25">
        <v>11891.6</v>
      </c>
      <c r="H66" s="16">
        <v>0</v>
      </c>
      <c r="I66" s="25">
        <v>-2400</v>
      </c>
      <c r="J66" s="16">
        <v>0</v>
      </c>
      <c r="K66" s="25">
        <v>11773.6</v>
      </c>
      <c r="L66" s="15">
        <v>11773.6</v>
      </c>
      <c r="M66" s="14">
        <v>9373.6</v>
      </c>
      <c r="N66" s="16">
        <v>21265.2</v>
      </c>
      <c r="O66" s="25">
        <v>-5569.5</v>
      </c>
      <c r="P66" s="63">
        <v>16045.027936339096</v>
      </c>
    </row>
    <row r="67" spans="1:16" ht="15.75">
      <c r="A67" s="58">
        <v>40118</v>
      </c>
      <c r="B67" s="25">
        <v>-1858.6</v>
      </c>
      <c r="C67" s="25">
        <v>21697.6</v>
      </c>
      <c r="D67" s="25">
        <v>-13598.5</v>
      </c>
      <c r="E67" s="25"/>
      <c r="F67" s="25">
        <v>-30.5</v>
      </c>
      <c r="G67" s="25">
        <v>8068.5999999999985</v>
      </c>
      <c r="H67" s="16">
        <v>0</v>
      </c>
      <c r="I67" s="25">
        <v>-1700</v>
      </c>
      <c r="J67" s="16">
        <v>0</v>
      </c>
      <c r="K67" s="25">
        <v>-2951.8</v>
      </c>
      <c r="L67" s="15">
        <v>-2951.8</v>
      </c>
      <c r="M67" s="14">
        <v>-4651.8</v>
      </c>
      <c r="N67" s="16">
        <v>3416.7999999999984</v>
      </c>
      <c r="O67" s="25">
        <v>15424.5</v>
      </c>
      <c r="P67" s="63">
        <v>16982.7</v>
      </c>
    </row>
    <row r="68" spans="1:16" ht="15.75">
      <c r="A68" s="58">
        <v>40148</v>
      </c>
      <c r="B68" s="25">
        <v>2470.9</v>
      </c>
      <c r="C68" s="25">
        <v>43699.2</v>
      </c>
      <c r="D68" s="25">
        <v>-793.8</v>
      </c>
      <c r="E68" s="25"/>
      <c r="F68" s="25">
        <v>4878.4</v>
      </c>
      <c r="G68" s="25">
        <v>47783.799999999996</v>
      </c>
      <c r="H68" s="16">
        <v>0</v>
      </c>
      <c r="I68" s="25">
        <v>-700</v>
      </c>
      <c r="J68" s="16">
        <v>0</v>
      </c>
      <c r="K68" s="25">
        <v>-5517.3</v>
      </c>
      <c r="L68" s="15">
        <v>-5517.3</v>
      </c>
      <c r="M68" s="14">
        <v>-6217.3</v>
      </c>
      <c r="N68" s="16">
        <v>41566.49999999999</v>
      </c>
      <c r="O68" s="25">
        <v>-13127.9</v>
      </c>
      <c r="P68" s="63">
        <v>30909.499999999993</v>
      </c>
    </row>
    <row r="69" spans="1:16" ht="15.75">
      <c r="A69" s="58">
        <v>40179</v>
      </c>
      <c r="B69" s="16">
        <v>5085.0999999999985</v>
      </c>
      <c r="C69" s="16">
        <v>-47161.9</v>
      </c>
      <c r="D69" s="21">
        <v>-382.99999999999943</v>
      </c>
      <c r="E69" s="21"/>
      <c r="F69" s="24">
        <v>-1936</v>
      </c>
      <c r="G69" s="14">
        <f aca="true" t="shared" si="7" ref="G69:G92">+C69+D69+F69</f>
        <v>-49480.9</v>
      </c>
      <c r="H69" s="16">
        <v>0</v>
      </c>
      <c r="I69" s="24">
        <v>0</v>
      </c>
      <c r="J69" s="16">
        <v>0</v>
      </c>
      <c r="K69" s="24">
        <v>-4709</v>
      </c>
      <c r="L69" s="15">
        <v>-4709.03899999998</v>
      </c>
      <c r="M69" s="14">
        <f>L69+I69+H69</f>
        <v>-4709.03899999998</v>
      </c>
      <c r="N69" s="16">
        <f aca="true" t="shared" si="8" ref="N69:N80">+G69+M69</f>
        <v>-54189.938999999984</v>
      </c>
      <c r="O69" s="13">
        <v>24755.180999999997</v>
      </c>
      <c r="P69" s="63">
        <f aca="true" t="shared" si="9" ref="P69:P80">N69+O69+B69</f>
        <v>-24349.65799999999</v>
      </c>
    </row>
    <row r="70" spans="1:16" ht="15.75">
      <c r="A70" s="58">
        <v>40210</v>
      </c>
      <c r="B70" s="16">
        <v>1753.726397541834</v>
      </c>
      <c r="C70" s="16">
        <v>8126.899999999998</v>
      </c>
      <c r="D70" s="21">
        <v>-2831.5000000000005</v>
      </c>
      <c r="E70" s="21"/>
      <c r="F70" s="24">
        <v>-177</v>
      </c>
      <c r="G70" s="14">
        <f t="shared" si="7"/>
        <v>5118.399999999998</v>
      </c>
      <c r="H70" s="16">
        <v>0</v>
      </c>
      <c r="I70" s="24">
        <v>0</v>
      </c>
      <c r="J70" s="16">
        <v>0</v>
      </c>
      <c r="K70" s="24">
        <v>1896.3</v>
      </c>
      <c r="L70" s="15">
        <v>1896.2590000000055</v>
      </c>
      <c r="M70" s="14">
        <f aca="true" t="shared" si="10" ref="M70:M80">L70+I70+H70</f>
        <v>1896.2590000000055</v>
      </c>
      <c r="N70" s="16">
        <f t="shared" si="8"/>
        <v>7014.659000000003</v>
      </c>
      <c r="O70" s="13">
        <v>2667.5029999999942</v>
      </c>
      <c r="P70" s="63">
        <f t="shared" si="9"/>
        <v>11435.88839754183</v>
      </c>
    </row>
    <row r="71" spans="1:16" ht="15.75">
      <c r="A71" s="58">
        <v>40238</v>
      </c>
      <c r="B71" s="16">
        <v>7247.35391338685</v>
      </c>
      <c r="C71" s="16">
        <v>-1116.800000000001</v>
      </c>
      <c r="D71" s="21">
        <v>14737.900000000001</v>
      </c>
      <c r="E71" s="21"/>
      <c r="F71" s="24">
        <v>-403.3</v>
      </c>
      <c r="G71" s="14">
        <f t="shared" si="7"/>
        <v>13217.800000000001</v>
      </c>
      <c r="H71" s="16">
        <v>0</v>
      </c>
      <c r="I71" s="24">
        <v>-3400</v>
      </c>
      <c r="J71" s="16">
        <v>0</v>
      </c>
      <c r="K71" s="24">
        <v>-6498.3</v>
      </c>
      <c r="L71" s="15">
        <v>-6498.259000000009</v>
      </c>
      <c r="M71" s="14">
        <f t="shared" si="10"/>
        <v>-9898.25900000001</v>
      </c>
      <c r="N71" s="16">
        <f t="shared" si="8"/>
        <v>3319.540999999992</v>
      </c>
      <c r="O71" s="13">
        <v>-12150.687913386853</v>
      </c>
      <c r="P71" s="63">
        <f t="shared" si="9"/>
        <v>-1583.7930000000115</v>
      </c>
    </row>
    <row r="72" spans="1:16" ht="15.75">
      <c r="A72" s="58">
        <v>40269</v>
      </c>
      <c r="B72" s="16">
        <v>5269.3</v>
      </c>
      <c r="C72" s="16">
        <v>14506.400000000009</v>
      </c>
      <c r="D72" s="21">
        <v>-7210.000000000001</v>
      </c>
      <c r="E72" s="21"/>
      <c r="F72" s="24">
        <v>204</v>
      </c>
      <c r="G72" s="14">
        <f t="shared" si="7"/>
        <v>7500.400000000008</v>
      </c>
      <c r="H72" s="16">
        <v>0</v>
      </c>
      <c r="I72" s="24">
        <v>100</v>
      </c>
      <c r="J72" s="16">
        <v>0</v>
      </c>
      <c r="K72" s="24">
        <v>5606.5</v>
      </c>
      <c r="L72" s="15">
        <v>5606.490999999998</v>
      </c>
      <c r="M72" s="14">
        <f t="shared" si="10"/>
        <v>5706.490999999998</v>
      </c>
      <c r="N72" s="16">
        <f t="shared" si="8"/>
        <v>13206.891000000007</v>
      </c>
      <c r="O72" s="13">
        <v>-6514.783000000014</v>
      </c>
      <c r="P72" s="63">
        <f t="shared" si="9"/>
        <v>11961.407999999992</v>
      </c>
    </row>
    <row r="73" spans="1:16" ht="15.75">
      <c r="A73" s="58">
        <v>40299</v>
      </c>
      <c r="B73" s="24">
        <v>0</v>
      </c>
      <c r="C73" s="16">
        <v>-17429.899999999994</v>
      </c>
      <c r="D73" s="21">
        <v>14835.6</v>
      </c>
      <c r="E73" s="21"/>
      <c r="F73" s="24">
        <v>-736.9</v>
      </c>
      <c r="G73" s="14">
        <f t="shared" si="7"/>
        <v>-3331.199999999994</v>
      </c>
      <c r="H73" s="16">
        <v>0</v>
      </c>
      <c r="I73" s="24">
        <v>3300</v>
      </c>
      <c r="J73" s="16">
        <v>0</v>
      </c>
      <c r="K73" s="24">
        <v>2137.9</v>
      </c>
      <c r="L73" s="15">
        <v>2137.9159999999974</v>
      </c>
      <c r="M73" s="14">
        <f t="shared" si="10"/>
        <v>5437.915999999997</v>
      </c>
      <c r="N73" s="16">
        <f t="shared" si="8"/>
        <v>2106.7160000000035</v>
      </c>
      <c r="O73" s="13">
        <v>6080.438</v>
      </c>
      <c r="P73" s="63">
        <f t="shared" si="9"/>
        <v>8187.154000000004</v>
      </c>
    </row>
    <row r="74" spans="1:16" ht="15.75">
      <c r="A74" s="58">
        <v>40330</v>
      </c>
      <c r="B74" s="16">
        <v>768.9</v>
      </c>
      <c r="C74" s="16">
        <v>22190.3</v>
      </c>
      <c r="D74" s="21">
        <v>-9491.599999999999</v>
      </c>
      <c r="E74" s="21"/>
      <c r="F74" s="24">
        <v>1887.1</v>
      </c>
      <c r="G74" s="14">
        <f t="shared" si="7"/>
        <v>14585.800000000001</v>
      </c>
      <c r="H74" s="16">
        <v>0</v>
      </c>
      <c r="I74" s="24">
        <v>3800</v>
      </c>
      <c r="J74" s="16">
        <v>0</v>
      </c>
      <c r="K74" s="24">
        <v>17725.341999999975</v>
      </c>
      <c r="L74" s="15">
        <v>17725.341999999975</v>
      </c>
      <c r="M74" s="14">
        <f t="shared" si="10"/>
        <v>21525.341999999975</v>
      </c>
      <c r="N74" s="16">
        <f t="shared" si="8"/>
        <v>36111.14199999998</v>
      </c>
      <c r="O74" s="13">
        <v>-9540.224999999997</v>
      </c>
      <c r="P74" s="63">
        <f t="shared" si="9"/>
        <v>27339.81699999998</v>
      </c>
    </row>
    <row r="75" spans="1:16" ht="15.75">
      <c r="A75" s="58">
        <v>40360</v>
      </c>
      <c r="B75" s="24">
        <v>0</v>
      </c>
      <c r="C75" s="16">
        <v>21148.999999999996</v>
      </c>
      <c r="D75" s="21">
        <v>-900.6000000000008</v>
      </c>
      <c r="E75" s="21"/>
      <c r="F75" s="24">
        <v>1247.8</v>
      </c>
      <c r="G75" s="14">
        <f t="shared" si="7"/>
        <v>21496.199999999993</v>
      </c>
      <c r="H75" s="16">
        <v>0</v>
      </c>
      <c r="I75" s="24">
        <v>-1700</v>
      </c>
      <c r="J75" s="16">
        <v>0</v>
      </c>
      <c r="K75" s="24">
        <v>11174.4</v>
      </c>
      <c r="L75" s="15">
        <v>11174.410999999993</v>
      </c>
      <c r="M75" s="14">
        <f t="shared" si="10"/>
        <v>9474.410999999993</v>
      </c>
      <c r="N75" s="16">
        <f t="shared" si="8"/>
        <v>30970.610999999986</v>
      </c>
      <c r="O75" s="13">
        <v>-28984.449999999983</v>
      </c>
      <c r="P75" s="63">
        <f t="shared" si="9"/>
        <v>1986.1610000000037</v>
      </c>
    </row>
    <row r="76" spans="1:16" ht="15.75">
      <c r="A76" s="58">
        <v>40391</v>
      </c>
      <c r="B76" s="16">
        <v>15092.699999999999</v>
      </c>
      <c r="C76" s="16">
        <v>-8352</v>
      </c>
      <c r="D76" s="21">
        <v>10524</v>
      </c>
      <c r="E76" s="21"/>
      <c r="F76" s="24">
        <v>-637.1</v>
      </c>
      <c r="G76" s="14">
        <f t="shared" si="7"/>
        <v>1534.9</v>
      </c>
      <c r="H76" s="16">
        <v>0</v>
      </c>
      <c r="I76" s="24">
        <v>4100</v>
      </c>
      <c r="J76" s="16">
        <v>0</v>
      </c>
      <c r="K76" s="24">
        <v>-11124.593999999983</v>
      </c>
      <c r="L76" s="15">
        <v>-11124.593999999983</v>
      </c>
      <c r="M76" s="14">
        <f t="shared" si="10"/>
        <v>-7024.593999999983</v>
      </c>
      <c r="N76" s="16">
        <f t="shared" si="8"/>
        <v>-5489.693999999983</v>
      </c>
      <c r="O76" s="13">
        <v>46103.66699999997</v>
      </c>
      <c r="P76" s="63">
        <f t="shared" si="9"/>
        <v>55706.67299999999</v>
      </c>
    </row>
    <row r="77" spans="1:16" ht="15.75">
      <c r="A77" s="58">
        <v>40422</v>
      </c>
      <c r="B77" s="16">
        <v>72.9</v>
      </c>
      <c r="C77" s="16">
        <v>8769.6</v>
      </c>
      <c r="D77" s="21">
        <v>10691.4</v>
      </c>
      <c r="E77" s="21"/>
      <c r="F77" s="24">
        <v>-647</v>
      </c>
      <c r="G77" s="14">
        <f t="shared" si="7"/>
        <v>18814</v>
      </c>
      <c r="H77" s="16">
        <v>0</v>
      </c>
      <c r="I77" s="24">
        <v>200</v>
      </c>
      <c r="J77" s="16">
        <v>0</v>
      </c>
      <c r="K77" s="24">
        <v>-4588.141000000003</v>
      </c>
      <c r="L77" s="15">
        <v>-4588.141000000003</v>
      </c>
      <c r="M77" s="14">
        <f t="shared" si="10"/>
        <v>-4388.141000000003</v>
      </c>
      <c r="N77" s="16">
        <f t="shared" si="8"/>
        <v>14425.858999999997</v>
      </c>
      <c r="O77" s="13">
        <v>-10082.368000000008</v>
      </c>
      <c r="P77" s="63">
        <f t="shared" si="9"/>
        <v>4416.390999999989</v>
      </c>
    </row>
    <row r="78" spans="1:16" ht="15.75">
      <c r="A78" s="58">
        <v>40452</v>
      </c>
      <c r="B78" s="16">
        <v>2920.3149999999996</v>
      </c>
      <c r="C78" s="16">
        <v>-12468.800000000008</v>
      </c>
      <c r="D78" s="21">
        <v>9062.400000000001</v>
      </c>
      <c r="E78" s="21"/>
      <c r="F78" s="24">
        <v>26.700000000000728</v>
      </c>
      <c r="G78" s="14">
        <f t="shared" si="7"/>
        <v>-3379.700000000006</v>
      </c>
      <c r="H78" s="16">
        <v>0</v>
      </c>
      <c r="I78" s="24">
        <v>800</v>
      </c>
      <c r="J78" s="16">
        <v>0</v>
      </c>
      <c r="K78" s="24">
        <v>11192.069000000076</v>
      </c>
      <c r="L78" s="15">
        <v>11192.069000000076</v>
      </c>
      <c r="M78" s="14">
        <f t="shared" si="10"/>
        <v>11992.069000000076</v>
      </c>
      <c r="N78" s="16">
        <f t="shared" si="8"/>
        <v>8612.36900000007</v>
      </c>
      <c r="O78" s="13">
        <v>-5761.176000000104</v>
      </c>
      <c r="P78" s="63">
        <f t="shared" si="9"/>
        <v>5771.507999999965</v>
      </c>
    </row>
    <row r="79" spans="1:16" ht="15.75">
      <c r="A79" s="58">
        <v>40483</v>
      </c>
      <c r="B79" s="16">
        <v>10054.3244100501</v>
      </c>
      <c r="C79" s="16">
        <v>13421.800000000003</v>
      </c>
      <c r="D79" s="21">
        <v>-847.1000000000015</v>
      </c>
      <c r="E79" s="21"/>
      <c r="F79" s="24">
        <v>770.5999999999985</v>
      </c>
      <c r="G79" s="14">
        <f t="shared" si="7"/>
        <v>13345.3</v>
      </c>
      <c r="H79" s="16">
        <v>0</v>
      </c>
      <c r="I79" s="24">
        <v>50</v>
      </c>
      <c r="J79" s="16">
        <v>0</v>
      </c>
      <c r="K79" s="24">
        <v>5950.211999999941</v>
      </c>
      <c r="L79" s="15">
        <v>5950.211999999941</v>
      </c>
      <c r="M79" s="14">
        <f t="shared" si="10"/>
        <v>6000.211999999941</v>
      </c>
      <c r="N79" s="16">
        <f t="shared" si="8"/>
        <v>19345.51199999994</v>
      </c>
      <c r="O79" s="13">
        <v>-9239.731481299932</v>
      </c>
      <c r="P79" s="63">
        <f t="shared" si="9"/>
        <v>20160.10492875011</v>
      </c>
    </row>
    <row r="80" spans="1:16" ht="15.75">
      <c r="A80" s="58">
        <v>40513</v>
      </c>
      <c r="B80" s="16">
        <v>41494.180279021224</v>
      </c>
      <c r="C80" s="16">
        <v>-9395.899999999998</v>
      </c>
      <c r="D80" s="21">
        <v>-342.1024669999955</v>
      </c>
      <c r="E80" s="21"/>
      <c r="F80" s="24">
        <v>3802</v>
      </c>
      <c r="G80" s="14">
        <f t="shared" si="7"/>
        <v>-5936.002466999993</v>
      </c>
      <c r="H80" s="16">
        <v>0</v>
      </c>
      <c r="I80" s="24">
        <v>-1083.2999999999993</v>
      </c>
      <c r="J80" s="16">
        <v>0</v>
      </c>
      <c r="K80" s="24">
        <v>-28762.688000000006</v>
      </c>
      <c r="L80" s="24">
        <v>-28762.688000000006</v>
      </c>
      <c r="M80" s="14">
        <f t="shared" si="10"/>
        <v>-29845.988000000005</v>
      </c>
      <c r="N80" s="16">
        <f t="shared" si="8"/>
        <v>-35781.990466999996</v>
      </c>
      <c r="O80" s="13">
        <v>-84449.40081202117</v>
      </c>
      <c r="P80" s="63">
        <f t="shared" si="9"/>
        <v>-78737.21099999994</v>
      </c>
    </row>
    <row r="81" spans="1:16" ht="15.75">
      <c r="A81" s="58">
        <v>40544</v>
      </c>
      <c r="B81" s="16">
        <v>1675.9103335006266</v>
      </c>
      <c r="C81" s="16">
        <v>-22381.500000000004</v>
      </c>
      <c r="D81" s="21">
        <v>7369.902466999996</v>
      </c>
      <c r="E81" s="21"/>
      <c r="F81" s="24">
        <v>-3412.2999999999993</v>
      </c>
      <c r="G81" s="14">
        <f t="shared" si="7"/>
        <v>-18423.897533000007</v>
      </c>
      <c r="H81" s="16">
        <v>0</v>
      </c>
      <c r="I81" s="24">
        <v>-960.1000000000022</v>
      </c>
      <c r="J81" s="16">
        <v>0</v>
      </c>
      <c r="K81" s="24">
        <v>-16933.3210000001</v>
      </c>
      <c r="L81" s="15">
        <f>+J81+K81</f>
        <v>-16933.3210000001</v>
      </c>
      <c r="M81" s="14">
        <f>L81+I81+H81</f>
        <v>-17893.421000000104</v>
      </c>
      <c r="N81" s="16">
        <f>+G81+M81</f>
        <v>-36317.318533000114</v>
      </c>
      <c r="O81" s="13">
        <v>34724.61953300008</v>
      </c>
      <c r="P81" s="63">
        <f aca="true" t="shared" si="11" ref="P81:P92">N81+O81+B81</f>
        <v>83.21133350058972</v>
      </c>
    </row>
    <row r="82" spans="1:16" ht="15.75">
      <c r="A82" s="58">
        <v>40575</v>
      </c>
      <c r="B82" s="16">
        <v>1851.6173822558176</v>
      </c>
      <c r="C82" s="16">
        <v>-45612.49999999997</v>
      </c>
      <c r="D82" s="21">
        <v>11427.100000000002</v>
      </c>
      <c r="E82" s="21"/>
      <c r="F82" s="24">
        <v>-479.2000000000007</v>
      </c>
      <c r="G82" s="14">
        <f t="shared" si="7"/>
        <v>-34664.59999999996</v>
      </c>
      <c r="H82" s="16">
        <v>0</v>
      </c>
      <c r="I82" s="24">
        <v>-3831.7999999999993</v>
      </c>
      <c r="J82" s="16">
        <v>0</v>
      </c>
      <c r="K82" s="24">
        <v>3493.1490000000013</v>
      </c>
      <c r="L82" s="15">
        <f>+J82+K82</f>
        <v>3493.1490000000013</v>
      </c>
      <c r="M82" s="14">
        <f>L82+I82+H82</f>
        <v>-338.650999999998</v>
      </c>
      <c r="N82" s="16">
        <f aca="true" t="shared" si="12" ref="N82:N92">+G82+M82</f>
        <v>-35003.25099999996</v>
      </c>
      <c r="O82" s="13">
        <v>18832.810617744144</v>
      </c>
      <c r="P82" s="63">
        <f t="shared" si="11"/>
        <v>-14318.822999999999</v>
      </c>
    </row>
    <row r="83" spans="1:16" ht="15.75">
      <c r="A83" s="58">
        <v>40603</v>
      </c>
      <c r="B83" s="16">
        <v>3700.532757168775</v>
      </c>
      <c r="C83" s="16">
        <v>25627.29999999999</v>
      </c>
      <c r="D83" s="21">
        <v>-11332.599999999999</v>
      </c>
      <c r="E83" s="21"/>
      <c r="F83" s="24">
        <v>1712.7000000000007</v>
      </c>
      <c r="G83" s="14">
        <f t="shared" si="7"/>
        <v>16007.39999999999</v>
      </c>
      <c r="H83" s="16">
        <v>0</v>
      </c>
      <c r="I83" s="24">
        <v>3720</v>
      </c>
      <c r="J83" s="16">
        <v>0</v>
      </c>
      <c r="K83" s="24">
        <v>8841.417000000016</v>
      </c>
      <c r="L83" s="15">
        <f aca="true" t="shared" si="13" ref="L83:L91">+J83+K83</f>
        <v>8841.417000000016</v>
      </c>
      <c r="M83" s="14">
        <f aca="true" t="shared" si="14" ref="M83:M91">L83+I83+H83</f>
        <v>12561.417000000016</v>
      </c>
      <c r="N83" s="16">
        <f t="shared" si="12"/>
        <v>28568.817000000006</v>
      </c>
      <c r="O83" s="13">
        <v>-33612.043999999994</v>
      </c>
      <c r="P83" s="63">
        <f t="shared" si="11"/>
        <v>-1342.6942428312132</v>
      </c>
    </row>
    <row r="84" spans="1:16" ht="15.75">
      <c r="A84" s="58">
        <v>40634</v>
      </c>
      <c r="B84" s="16">
        <v>10432.418952737</v>
      </c>
      <c r="C84" s="16">
        <v>-4853.10000000002</v>
      </c>
      <c r="D84" s="21">
        <v>5096.9000000000015</v>
      </c>
      <c r="E84" s="21"/>
      <c r="F84" s="24">
        <v>2914.1000000000004</v>
      </c>
      <c r="G84" s="14">
        <f t="shared" si="7"/>
        <v>3157.8999999999814</v>
      </c>
      <c r="H84" s="16">
        <v>0</v>
      </c>
      <c r="I84" s="24">
        <v>800</v>
      </c>
      <c r="J84" s="16">
        <v>0</v>
      </c>
      <c r="K84" s="24">
        <v>3475.9459999999817</v>
      </c>
      <c r="L84" s="15">
        <f t="shared" si="13"/>
        <v>3475.9459999999817</v>
      </c>
      <c r="M84" s="14">
        <f t="shared" si="14"/>
        <v>4275.945999999982</v>
      </c>
      <c r="N84" s="16">
        <f t="shared" si="12"/>
        <v>7433.845999999963</v>
      </c>
      <c r="O84" s="13">
        <v>2467.2510000000348</v>
      </c>
      <c r="P84" s="63">
        <f t="shared" si="11"/>
        <v>20333.515952736998</v>
      </c>
    </row>
    <row r="85" spans="1:16" ht="15.75">
      <c r="A85" s="58">
        <v>40664</v>
      </c>
      <c r="B85" s="16">
        <v>6628.999345609151</v>
      </c>
      <c r="C85" s="16">
        <v>13837.499999999982</v>
      </c>
      <c r="D85" s="21">
        <v>2409.999999999992</v>
      </c>
      <c r="E85" s="21"/>
      <c r="F85" s="24">
        <v>1790.800000000001</v>
      </c>
      <c r="G85" s="14">
        <f t="shared" si="7"/>
        <v>18038.299999999974</v>
      </c>
      <c r="H85" s="16">
        <v>0</v>
      </c>
      <c r="I85" s="24">
        <v>-18.200000000000728</v>
      </c>
      <c r="J85" s="16">
        <v>0</v>
      </c>
      <c r="K85" s="24">
        <v>7384.0370000000075</v>
      </c>
      <c r="L85" s="15">
        <f t="shared" si="13"/>
        <v>7384.0370000000075</v>
      </c>
      <c r="M85" s="14">
        <f t="shared" si="14"/>
        <v>7365.837000000007</v>
      </c>
      <c r="N85" s="16">
        <f t="shared" si="12"/>
        <v>25404.13699999998</v>
      </c>
      <c r="O85" s="13">
        <v>-19603.240999999976</v>
      </c>
      <c r="P85" s="63">
        <f t="shared" si="11"/>
        <v>12429.895345609155</v>
      </c>
    </row>
    <row r="86" spans="1:16" ht="15.75">
      <c r="A86" s="58">
        <v>40695</v>
      </c>
      <c r="B86" s="16">
        <v>659.7093980146701</v>
      </c>
      <c r="C86" s="16">
        <v>7807.500000000029</v>
      </c>
      <c r="D86" s="21">
        <v>-4514.800000000004</v>
      </c>
      <c r="E86" s="21"/>
      <c r="F86" s="24">
        <v>-1335.9000000000015</v>
      </c>
      <c r="G86" s="14">
        <f t="shared" si="7"/>
        <v>1956.8000000000238</v>
      </c>
      <c r="H86" s="16">
        <v>0</v>
      </c>
      <c r="I86" s="24">
        <v>1243.5</v>
      </c>
      <c r="J86" s="16">
        <v>0</v>
      </c>
      <c r="K86" s="24">
        <v>-23724.550000000003</v>
      </c>
      <c r="L86" s="15">
        <f t="shared" si="13"/>
        <v>-23724.550000000003</v>
      </c>
      <c r="M86" s="14">
        <f t="shared" si="14"/>
        <v>-22481.050000000003</v>
      </c>
      <c r="N86" s="16">
        <f t="shared" si="12"/>
        <v>-20524.249999999978</v>
      </c>
      <c r="O86" s="13">
        <v>31031.658537078136</v>
      </c>
      <c r="P86" s="63">
        <f t="shared" si="11"/>
        <v>11167.117935092829</v>
      </c>
    </row>
    <row r="87" spans="1:16" ht="15.75">
      <c r="A87" s="58">
        <v>40725</v>
      </c>
      <c r="B87" s="16">
        <v>6783.3</v>
      </c>
      <c r="C87" s="16">
        <v>16879.600000000006</v>
      </c>
      <c r="D87" s="21">
        <v>153.60000000000082</v>
      </c>
      <c r="E87" s="21"/>
      <c r="F87" s="24">
        <v>-1696.3999999999996</v>
      </c>
      <c r="G87" s="14">
        <f t="shared" si="7"/>
        <v>15336.800000000008</v>
      </c>
      <c r="H87" s="16">
        <v>0</v>
      </c>
      <c r="I87" s="24">
        <v>9700</v>
      </c>
      <c r="J87" s="16">
        <v>0</v>
      </c>
      <c r="K87" s="24">
        <v>53292.949000000015</v>
      </c>
      <c r="L87" s="15">
        <f t="shared" si="13"/>
        <v>53292.949000000015</v>
      </c>
      <c r="M87" s="14">
        <f t="shared" si="14"/>
        <v>62992.949000000015</v>
      </c>
      <c r="N87" s="16">
        <f t="shared" si="12"/>
        <v>78329.74900000003</v>
      </c>
      <c r="O87" s="13">
        <v>-49228.84800000005</v>
      </c>
      <c r="P87" s="63">
        <f t="shared" si="11"/>
        <v>35884.20099999998</v>
      </c>
    </row>
    <row r="88" spans="1:16" ht="15.75">
      <c r="A88" s="58">
        <v>40756</v>
      </c>
      <c r="B88" s="16">
        <v>1161.32824274568</v>
      </c>
      <c r="C88" s="16">
        <v>8573.099999999993</v>
      </c>
      <c r="D88" s="21">
        <v>-13719.5</v>
      </c>
      <c r="E88" s="21"/>
      <c r="F88" s="24">
        <v>-2361.8999999999996</v>
      </c>
      <c r="G88" s="14">
        <f t="shared" si="7"/>
        <v>-7508.300000000007</v>
      </c>
      <c r="H88" s="16">
        <v>0</v>
      </c>
      <c r="I88" s="24">
        <v>456.5</v>
      </c>
      <c r="J88" s="16">
        <v>0</v>
      </c>
      <c r="K88" s="24">
        <v>-25946.675000000017</v>
      </c>
      <c r="L88" s="15">
        <f t="shared" si="13"/>
        <v>-25946.675000000017</v>
      </c>
      <c r="M88" s="14">
        <f t="shared" si="14"/>
        <v>-25490.175000000017</v>
      </c>
      <c r="N88" s="16">
        <f t="shared" si="12"/>
        <v>-32998.47500000002</v>
      </c>
      <c r="O88" s="13">
        <v>27104.337757254336</v>
      </c>
      <c r="P88" s="63">
        <f t="shared" si="11"/>
        <v>-4732.809000000005</v>
      </c>
    </row>
    <row r="89" spans="1:16" ht="15.75">
      <c r="A89" s="58">
        <v>40787</v>
      </c>
      <c r="B89" s="16">
        <v>1341.8127357718054</v>
      </c>
      <c r="C89" s="16">
        <v>4559.400000000012</v>
      </c>
      <c r="D89" s="21">
        <v>2213.0000000000014</v>
      </c>
      <c r="E89" s="21"/>
      <c r="F89" s="24">
        <v>-844.3000000000011</v>
      </c>
      <c r="G89" s="14">
        <f t="shared" si="7"/>
        <v>5928.100000000013</v>
      </c>
      <c r="H89" s="16">
        <v>0</v>
      </c>
      <c r="I89" s="24">
        <v>4100</v>
      </c>
      <c r="J89" s="16">
        <v>0</v>
      </c>
      <c r="K89" s="24">
        <v>8377.576000000001</v>
      </c>
      <c r="L89" s="15">
        <f t="shared" si="13"/>
        <v>8377.576000000001</v>
      </c>
      <c r="M89" s="14">
        <f t="shared" si="14"/>
        <v>12477.576000000001</v>
      </c>
      <c r="N89" s="16">
        <f t="shared" si="12"/>
        <v>18405.676000000014</v>
      </c>
      <c r="O89" s="13">
        <v>-5903.463999999987</v>
      </c>
      <c r="P89" s="63">
        <f t="shared" si="11"/>
        <v>13844.024735771833</v>
      </c>
    </row>
    <row r="90" spans="1:16" ht="15.75">
      <c r="A90" s="58">
        <v>40817</v>
      </c>
      <c r="B90" s="16">
        <v>4783.65864390247</v>
      </c>
      <c r="C90" s="16">
        <v>19655.500000000004</v>
      </c>
      <c r="D90" s="21">
        <v>-6370.700000000002</v>
      </c>
      <c r="E90" s="21"/>
      <c r="F90" s="24">
        <v>1079.1000000000004</v>
      </c>
      <c r="G90" s="14">
        <f t="shared" si="7"/>
        <v>14363.900000000003</v>
      </c>
      <c r="H90" s="16">
        <v>0</v>
      </c>
      <c r="I90" s="24">
        <v>-2100</v>
      </c>
      <c r="J90" s="16">
        <v>0</v>
      </c>
      <c r="K90" s="24">
        <v>21086.814000000006</v>
      </c>
      <c r="L90" s="15">
        <f t="shared" si="13"/>
        <v>21086.814000000006</v>
      </c>
      <c r="M90" s="14">
        <f t="shared" si="14"/>
        <v>18986.814000000006</v>
      </c>
      <c r="N90" s="16">
        <f t="shared" si="12"/>
        <v>33350.71400000001</v>
      </c>
      <c r="O90" s="13">
        <v>-22468.796000000035</v>
      </c>
      <c r="P90" s="63">
        <f t="shared" si="11"/>
        <v>15665.576643902443</v>
      </c>
    </row>
    <row r="91" spans="1:16" ht="15.75">
      <c r="A91" s="58">
        <v>40848</v>
      </c>
      <c r="B91" s="16">
        <v>-396.7</v>
      </c>
      <c r="C91" s="16">
        <v>-9409.000000000007</v>
      </c>
      <c r="D91" s="21">
        <v>-12736.799999999992</v>
      </c>
      <c r="E91" s="21"/>
      <c r="F91" s="24">
        <v>398</v>
      </c>
      <c r="G91" s="14">
        <f t="shared" si="7"/>
        <v>-21747.8</v>
      </c>
      <c r="H91" s="16">
        <v>0</v>
      </c>
      <c r="I91" s="26">
        <v>5200</v>
      </c>
      <c r="J91" s="16">
        <v>0</v>
      </c>
      <c r="K91" s="26">
        <v>1039.5689999999595</v>
      </c>
      <c r="L91" s="15">
        <f t="shared" si="13"/>
        <v>1039.5689999999595</v>
      </c>
      <c r="M91" s="14">
        <f t="shared" si="14"/>
        <v>6239.5689999999595</v>
      </c>
      <c r="N91" s="16">
        <f t="shared" si="12"/>
        <v>-15508.23100000004</v>
      </c>
      <c r="O91" s="27">
        <v>9565.191000000064</v>
      </c>
      <c r="P91" s="63">
        <f t="shared" si="11"/>
        <v>-6339.739999999975</v>
      </c>
    </row>
    <row r="92" spans="1:16" ht="15.75">
      <c r="A92" s="58">
        <v>40878</v>
      </c>
      <c r="B92" s="16">
        <v>15413.595999999998</v>
      </c>
      <c r="C92" s="16">
        <v>68062.09999999998</v>
      </c>
      <c r="D92" s="21">
        <v>-6156.300000000008</v>
      </c>
      <c r="E92" s="21"/>
      <c r="F92" s="24">
        <v>2379.5</v>
      </c>
      <c r="G92" s="14">
        <f t="shared" si="7"/>
        <v>64285.29999999997</v>
      </c>
      <c r="H92" s="16">
        <v>0</v>
      </c>
      <c r="I92" s="26">
        <v>60</v>
      </c>
      <c r="J92" s="16">
        <v>0</v>
      </c>
      <c r="K92" s="24">
        <v>-18947.50299999996</v>
      </c>
      <c r="L92" s="15">
        <f>+J92+K92</f>
        <v>-18947.50299999996</v>
      </c>
      <c r="M92" s="14">
        <f>L92+I92+H92</f>
        <v>-18887.50299999996</v>
      </c>
      <c r="N92" s="16">
        <f t="shared" si="12"/>
        <v>45397.797000000006</v>
      </c>
      <c r="O92" s="13">
        <v>-53411.896999999975</v>
      </c>
      <c r="P92" s="63">
        <f t="shared" si="11"/>
        <v>7399.496000000028</v>
      </c>
    </row>
    <row r="93" spans="1:16" ht="15.75">
      <c r="A93" s="58">
        <v>40909</v>
      </c>
      <c r="B93" s="24">
        <v>3029.48806509202</v>
      </c>
      <c r="C93" s="16">
        <v>-70851.19999999998</v>
      </c>
      <c r="D93" s="21">
        <v>989.6999999999989</v>
      </c>
      <c r="E93" s="21"/>
      <c r="F93" s="21">
        <v>-1530.6000000000004</v>
      </c>
      <c r="G93" s="14">
        <f aca="true" t="shared" si="15" ref="G93:G101">+C93+D93+F93</f>
        <v>-71392.09999999999</v>
      </c>
      <c r="H93" s="22">
        <v>0</v>
      </c>
      <c r="I93" s="24">
        <v>-2066.699999999997</v>
      </c>
      <c r="J93" s="22">
        <v>0</v>
      </c>
      <c r="K93" s="24">
        <v>11644.849994999997</v>
      </c>
      <c r="L93" s="15">
        <f aca="true" t="shared" si="16" ref="L93:L98">+J93+K93</f>
        <v>11644.849994999997</v>
      </c>
      <c r="M93" s="14">
        <f>L93+I93+H93</f>
        <v>9578.149995</v>
      </c>
      <c r="N93" s="16">
        <f aca="true" t="shared" si="17" ref="N93:N102">+G93+M93</f>
        <v>-61813.95000499999</v>
      </c>
      <c r="O93" s="13">
        <v>8772.327352198132</v>
      </c>
      <c r="P93" s="63">
        <f>N93+O93+B93</f>
        <v>-50012.13458770984</v>
      </c>
    </row>
    <row r="94" spans="1:16" ht="15.75">
      <c r="A94" s="58">
        <v>40940</v>
      </c>
      <c r="B94" s="24">
        <v>592.42908241671</v>
      </c>
      <c r="C94" s="16">
        <v>-6502.500000000011</v>
      </c>
      <c r="D94" s="21">
        <v>-6407.299999999989</v>
      </c>
      <c r="E94" s="21"/>
      <c r="F94" s="21">
        <v>-47.399999999999636</v>
      </c>
      <c r="G94" s="14">
        <f t="shared" si="15"/>
        <v>-12957.199999999999</v>
      </c>
      <c r="H94" s="22">
        <v>0</v>
      </c>
      <c r="I94" s="24">
        <v>-1460</v>
      </c>
      <c r="J94" s="22">
        <v>0</v>
      </c>
      <c r="K94" s="24">
        <v>-7523.777262999996</v>
      </c>
      <c r="L94" s="15">
        <f t="shared" si="16"/>
        <v>-7523.777262999996</v>
      </c>
      <c r="M94" s="14">
        <f>L94+I94+H94</f>
        <v>-8983.777262999996</v>
      </c>
      <c r="N94" s="16">
        <f t="shared" si="17"/>
        <v>-21940.977262999993</v>
      </c>
      <c r="O94" s="13">
        <v>35865.854577659455</v>
      </c>
      <c r="P94" s="63">
        <f>N94+O94+B94</f>
        <v>14517.30639707617</v>
      </c>
    </row>
    <row r="95" spans="1:16" ht="15.75">
      <c r="A95" s="58">
        <v>40969</v>
      </c>
      <c r="B95" s="24">
        <v>1022.1110552929299</v>
      </c>
      <c r="C95" s="16">
        <v>24692.399999999987</v>
      </c>
      <c r="D95" s="21">
        <v>-23457.199999999997</v>
      </c>
      <c r="E95" s="21"/>
      <c r="F95" s="21">
        <v>-633.5</v>
      </c>
      <c r="G95" s="14">
        <f t="shared" si="15"/>
        <v>601.6999999999898</v>
      </c>
      <c r="H95" s="22">
        <v>0</v>
      </c>
      <c r="I95" s="24">
        <v>3000</v>
      </c>
      <c r="J95" s="22">
        <v>0</v>
      </c>
      <c r="K95" s="24">
        <v>37641.237479999996</v>
      </c>
      <c r="L95" s="15">
        <f t="shared" si="16"/>
        <v>37641.237479999996</v>
      </c>
      <c r="M95" s="14">
        <f>L95+I95+H95</f>
        <v>40641.237479999996</v>
      </c>
      <c r="N95" s="16">
        <f t="shared" si="17"/>
        <v>41242.937479999986</v>
      </c>
      <c r="O95" s="13">
        <v>-43513.37631662266</v>
      </c>
      <c r="P95" s="63">
        <f>N95+O95+B95</f>
        <v>-1248.3277813297477</v>
      </c>
    </row>
    <row r="96" spans="1:16" ht="15.75">
      <c r="A96" s="58">
        <v>41000</v>
      </c>
      <c r="B96" s="24">
        <v>3034.6954622001526</v>
      </c>
      <c r="C96" s="16">
        <v>14323</v>
      </c>
      <c r="D96" s="21">
        <v>14227.59999999999</v>
      </c>
      <c r="E96" s="21"/>
      <c r="F96" s="21">
        <v>2308.1000000000004</v>
      </c>
      <c r="G96" s="14">
        <f t="shared" si="15"/>
        <v>30858.69999999999</v>
      </c>
      <c r="H96" s="22">
        <v>0</v>
      </c>
      <c r="I96" s="24">
        <v>400</v>
      </c>
      <c r="J96" s="22">
        <v>0</v>
      </c>
      <c r="K96" s="24">
        <v>-15503.154488999993</v>
      </c>
      <c r="L96" s="15">
        <f t="shared" si="16"/>
        <v>-15503.154488999993</v>
      </c>
      <c r="M96" s="14">
        <f>L96+I96+H96</f>
        <v>-15103.154488999993</v>
      </c>
      <c r="N96" s="16">
        <f t="shared" si="17"/>
        <v>15755.545510999997</v>
      </c>
      <c r="O96" s="13">
        <v>-5797.071393049795</v>
      </c>
      <c r="P96" s="63">
        <f>N96+O96+B96</f>
        <v>12993.169580150354</v>
      </c>
    </row>
    <row r="97" spans="1:16" ht="15.75">
      <c r="A97" s="58">
        <v>41030</v>
      </c>
      <c r="B97" s="24">
        <v>4443.408322574099</v>
      </c>
      <c r="C97" s="16">
        <v>-20086.1</v>
      </c>
      <c r="D97" s="21">
        <v>208.6999999999971</v>
      </c>
      <c r="E97" s="21"/>
      <c r="F97" s="21">
        <v>-1773.2000000000007</v>
      </c>
      <c r="G97" s="14">
        <f t="shared" si="15"/>
        <v>-21650.600000000002</v>
      </c>
      <c r="H97" s="22">
        <v>0</v>
      </c>
      <c r="I97" s="24">
        <v>8600</v>
      </c>
      <c r="J97" s="22">
        <v>0</v>
      </c>
      <c r="K97" s="24">
        <v>29710.461741000036</v>
      </c>
      <c r="L97" s="15">
        <f t="shared" si="16"/>
        <v>29710.461741000036</v>
      </c>
      <c r="M97" s="14">
        <f aca="true" t="shared" si="18" ref="M97:M116">L97+I97+H97</f>
        <v>38310.461741000036</v>
      </c>
      <c r="N97" s="16">
        <f t="shared" si="17"/>
        <v>16659.861741000033</v>
      </c>
      <c r="O97" s="13">
        <v>-4537.352577787722</v>
      </c>
      <c r="P97" s="63">
        <f aca="true" t="shared" si="19" ref="P97:P103">N97+O97+B97</f>
        <v>16565.91748578641</v>
      </c>
    </row>
    <row r="98" spans="1:16" ht="15.75">
      <c r="A98" s="58">
        <v>41061</v>
      </c>
      <c r="B98" s="24">
        <v>-267.2849067848</v>
      </c>
      <c r="C98" s="16">
        <v>20204.999999999993</v>
      </c>
      <c r="D98" s="21">
        <v>-4200.299999999993</v>
      </c>
      <c r="E98" s="21"/>
      <c r="F98" s="21">
        <v>4242.699999999999</v>
      </c>
      <c r="G98" s="14">
        <f t="shared" si="15"/>
        <v>20247.4</v>
      </c>
      <c r="H98" s="22">
        <v>0</v>
      </c>
      <c r="I98" s="24">
        <v>2320</v>
      </c>
      <c r="J98" s="22">
        <v>0</v>
      </c>
      <c r="K98" s="24">
        <v>-13178.091678000084</v>
      </c>
      <c r="L98" s="15">
        <f t="shared" si="16"/>
        <v>-13178.091678000084</v>
      </c>
      <c r="M98" s="14">
        <f t="shared" si="18"/>
        <v>-10858.091678000084</v>
      </c>
      <c r="N98" s="16">
        <f t="shared" si="17"/>
        <v>9389.308321999917</v>
      </c>
      <c r="O98" s="13">
        <v>-665.040626479924</v>
      </c>
      <c r="P98" s="63">
        <f t="shared" si="19"/>
        <v>8456.982788735193</v>
      </c>
    </row>
    <row r="99" spans="1:16" ht="15.75">
      <c r="A99" s="58">
        <v>41091</v>
      </c>
      <c r="B99" s="24">
        <v>11860.27891648023</v>
      </c>
      <c r="C99" s="16">
        <v>16097.400000000009</v>
      </c>
      <c r="D99" s="21">
        <v>-15278.199999999997</v>
      </c>
      <c r="E99" s="21"/>
      <c r="F99" s="21">
        <v>-1771.3999999999978</v>
      </c>
      <c r="G99" s="14">
        <f t="shared" si="15"/>
        <v>-952.1999999999862</v>
      </c>
      <c r="H99" s="22">
        <v>0</v>
      </c>
      <c r="I99" s="24">
        <v>-2123.300000000003</v>
      </c>
      <c r="J99" s="22">
        <v>0</v>
      </c>
      <c r="K99" s="24">
        <v>20664.674251000106</v>
      </c>
      <c r="L99" s="15">
        <f aca="true" t="shared" si="20" ref="L99:L104">+J99+K99</f>
        <v>20664.674251000106</v>
      </c>
      <c r="M99" s="14">
        <f t="shared" si="18"/>
        <v>18541.374251000103</v>
      </c>
      <c r="N99" s="16">
        <f t="shared" si="17"/>
        <v>17589.174251000117</v>
      </c>
      <c r="O99" s="13">
        <v>-6327.953514268946</v>
      </c>
      <c r="P99" s="63">
        <f t="shared" si="19"/>
        <v>23121.499653211402</v>
      </c>
    </row>
    <row r="100" spans="1:16" ht="15.75">
      <c r="A100" s="58">
        <v>41122</v>
      </c>
      <c r="B100" s="24">
        <v>3190.411101270302</v>
      </c>
      <c r="C100" s="16">
        <v>12082</v>
      </c>
      <c r="D100" s="21">
        <v>-8953.400000000005</v>
      </c>
      <c r="E100" s="21"/>
      <c r="F100" s="21">
        <v>-2476.9000000000015</v>
      </c>
      <c r="G100" s="14">
        <f t="shared" si="15"/>
        <v>651.6999999999935</v>
      </c>
      <c r="H100" s="22">
        <v>0</v>
      </c>
      <c r="I100" s="24">
        <v>3709.2000000000044</v>
      </c>
      <c r="J100" s="22">
        <v>0</v>
      </c>
      <c r="K100" s="24">
        <v>15593.266799999983</v>
      </c>
      <c r="L100" s="15">
        <f t="shared" si="20"/>
        <v>15593.266799999983</v>
      </c>
      <c r="M100" s="14">
        <f t="shared" si="18"/>
        <v>19302.466799999987</v>
      </c>
      <c r="N100" s="16">
        <f t="shared" si="17"/>
        <v>19954.16679999998</v>
      </c>
      <c r="O100" s="13">
        <v>-7576.615087686694</v>
      </c>
      <c r="P100" s="63">
        <f t="shared" si="19"/>
        <v>15567.962813583588</v>
      </c>
    </row>
    <row r="101" spans="1:16" ht="15.75">
      <c r="A101" s="58">
        <v>41153</v>
      </c>
      <c r="B101" s="24">
        <v>10476.561392078489</v>
      </c>
      <c r="C101" s="16">
        <v>-25063.500000000007</v>
      </c>
      <c r="D101" s="21">
        <v>-6087.199999999995</v>
      </c>
      <c r="E101" s="21"/>
      <c r="F101" s="21">
        <v>-121.69999999999891</v>
      </c>
      <c r="G101" s="14">
        <f t="shared" si="15"/>
        <v>-31272.4</v>
      </c>
      <c r="H101" s="22">
        <v>0</v>
      </c>
      <c r="I101" s="24">
        <v>11200</v>
      </c>
      <c r="J101" s="22">
        <v>0</v>
      </c>
      <c r="K101" s="24">
        <v>18720.045730000013</v>
      </c>
      <c r="L101" s="15">
        <f t="shared" si="20"/>
        <v>18720.045730000013</v>
      </c>
      <c r="M101" s="14">
        <f t="shared" si="18"/>
        <v>29920.045730000013</v>
      </c>
      <c r="N101" s="16">
        <f t="shared" si="17"/>
        <v>-1352.354269999989</v>
      </c>
      <c r="O101" s="13">
        <v>-6384.005700350521</v>
      </c>
      <c r="P101" s="63">
        <f t="shared" si="19"/>
        <v>2740.2014217279793</v>
      </c>
    </row>
    <row r="102" spans="1:16" ht="15.75">
      <c r="A102" s="58">
        <v>41183</v>
      </c>
      <c r="B102" s="24">
        <v>5006.426225105053</v>
      </c>
      <c r="C102" s="16">
        <v>25917.100000000013</v>
      </c>
      <c r="D102" s="21">
        <v>-18145.6</v>
      </c>
      <c r="E102" s="21"/>
      <c r="F102" s="22">
        <v>272.10000000000036</v>
      </c>
      <c r="G102" s="14">
        <f aca="true" t="shared" si="21" ref="G102:G123">+C102+D102+F102</f>
        <v>8043.600000000015</v>
      </c>
      <c r="H102" s="22">
        <v>0</v>
      </c>
      <c r="I102" s="24">
        <v>8500</v>
      </c>
      <c r="J102" s="22">
        <v>0</v>
      </c>
      <c r="K102" s="24">
        <v>5105.343557999877</v>
      </c>
      <c r="L102" s="15">
        <f t="shared" si="20"/>
        <v>5105.343557999877</v>
      </c>
      <c r="M102" s="14">
        <f t="shared" si="18"/>
        <v>13605.343557999877</v>
      </c>
      <c r="N102" s="16">
        <f t="shared" si="17"/>
        <v>21648.94355799989</v>
      </c>
      <c r="O102" s="13">
        <v>-23457.264777613105</v>
      </c>
      <c r="P102" s="63">
        <f t="shared" si="19"/>
        <v>3198.105005491838</v>
      </c>
    </row>
    <row r="103" spans="1:16" ht="15.75">
      <c r="A103" s="58">
        <v>41214</v>
      </c>
      <c r="B103" s="24">
        <v>47493.99907409349</v>
      </c>
      <c r="C103" s="16">
        <v>20888.40000000001</v>
      </c>
      <c r="D103" s="21">
        <v>15490.6</v>
      </c>
      <c r="E103" s="21"/>
      <c r="F103" s="22">
        <v>939</v>
      </c>
      <c r="G103" s="14">
        <f t="shared" si="21"/>
        <v>37318.00000000001</v>
      </c>
      <c r="H103" s="22">
        <v>0</v>
      </c>
      <c r="I103" s="24">
        <v>-8450.631000000008</v>
      </c>
      <c r="J103" s="22">
        <v>0</v>
      </c>
      <c r="K103" s="24">
        <v>-7158.897435999825</v>
      </c>
      <c r="L103" s="15">
        <f t="shared" si="20"/>
        <v>-7158.897435999825</v>
      </c>
      <c r="M103" s="14">
        <f t="shared" si="18"/>
        <v>-15609.528435999833</v>
      </c>
      <c r="N103" s="16">
        <f aca="true" t="shared" si="22" ref="N103:N108">+G103+M103</f>
        <v>21708.471564000174</v>
      </c>
      <c r="O103" s="13">
        <v>-8744.341250558187</v>
      </c>
      <c r="P103" s="63">
        <f t="shared" si="19"/>
        <v>60458.129387535475</v>
      </c>
    </row>
    <row r="104" spans="1:16" ht="15.75">
      <c r="A104" s="58">
        <v>41244</v>
      </c>
      <c r="B104" s="24">
        <v>9931.482925611099</v>
      </c>
      <c r="C104" s="16">
        <v>39637.5</v>
      </c>
      <c r="D104" s="21">
        <v>15106.499999999995</v>
      </c>
      <c r="E104" s="21"/>
      <c r="F104" s="22">
        <v>1814.199999999999</v>
      </c>
      <c r="G104" s="14">
        <f t="shared" si="21"/>
        <v>56558.19999999999</v>
      </c>
      <c r="H104" s="22">
        <v>0</v>
      </c>
      <c r="I104" s="24">
        <v>-2599.9999999999927</v>
      </c>
      <c r="J104" s="22">
        <v>0</v>
      </c>
      <c r="K104" s="24">
        <v>-28576.807443000027</v>
      </c>
      <c r="L104" s="15">
        <f t="shared" si="20"/>
        <v>-28576.807443000027</v>
      </c>
      <c r="M104" s="14">
        <f t="shared" si="18"/>
        <v>-31176.80744300002</v>
      </c>
      <c r="N104" s="16">
        <f t="shared" si="22"/>
        <v>25381.39255699997</v>
      </c>
      <c r="O104" s="13">
        <v>-18893.326075611076</v>
      </c>
      <c r="P104" s="63">
        <f>N104+O104+B104</f>
        <v>16419.54940699999</v>
      </c>
    </row>
    <row r="105" spans="1:16" ht="15.75">
      <c r="A105" s="58">
        <v>41275</v>
      </c>
      <c r="B105" s="24">
        <v>914.41107190386</v>
      </c>
      <c r="C105" s="16">
        <v>-37968.98054699997</v>
      </c>
      <c r="D105" s="21">
        <v>699.3</v>
      </c>
      <c r="E105" s="21"/>
      <c r="F105" s="21">
        <v>-3127.8999999999996</v>
      </c>
      <c r="G105" s="14">
        <f t="shared" si="21"/>
        <v>-40397.58054699997</v>
      </c>
      <c r="H105" s="14">
        <v>-506.79999999999995</v>
      </c>
      <c r="I105" s="24">
        <v>-3246.800000000003</v>
      </c>
      <c r="J105" s="22">
        <v>0</v>
      </c>
      <c r="K105" s="24">
        <v>11644.8</v>
      </c>
      <c r="L105" s="24">
        <f aca="true" t="shared" si="23" ref="L105:L115">+J105+K105</f>
        <v>11644.8</v>
      </c>
      <c r="M105" s="14">
        <f t="shared" si="18"/>
        <v>7891.199999999996</v>
      </c>
      <c r="N105" s="16">
        <f t="shared" si="22"/>
        <v>-32506.38054699997</v>
      </c>
      <c r="O105" s="13">
        <v>18928.6</v>
      </c>
      <c r="P105" s="63">
        <f aca="true" t="shared" si="24" ref="P105:P116">N105+O105+B105</f>
        <v>-12663.369475096113</v>
      </c>
    </row>
    <row r="106" spans="1:16" ht="15.75">
      <c r="A106" s="58">
        <v>41306</v>
      </c>
      <c r="B106" s="24">
        <v>1174.0520485133395</v>
      </c>
      <c r="C106" s="16">
        <v>-16322.219453000009</v>
      </c>
      <c r="D106" s="21">
        <v>5737.700000000003</v>
      </c>
      <c r="E106" s="21"/>
      <c r="F106" s="21">
        <v>-71.39999999999964</v>
      </c>
      <c r="G106" s="14">
        <f t="shared" si="21"/>
        <v>-10655.919453000006</v>
      </c>
      <c r="H106" s="22">
        <v>0</v>
      </c>
      <c r="I106" s="24">
        <v>-2546.0999999999985</v>
      </c>
      <c r="J106" s="22">
        <v>0</v>
      </c>
      <c r="K106" s="22">
        <v>0</v>
      </c>
      <c r="L106" s="22">
        <f t="shared" si="23"/>
        <v>0</v>
      </c>
      <c r="M106" s="14">
        <f t="shared" si="18"/>
        <v>-2546.0999999999985</v>
      </c>
      <c r="N106" s="16">
        <f t="shared" si="22"/>
        <v>-13202.019453000004</v>
      </c>
      <c r="O106" s="13">
        <v>-266.2912119507728</v>
      </c>
      <c r="P106" s="63">
        <f t="shared" si="24"/>
        <v>-12294.258616437437</v>
      </c>
    </row>
    <row r="107" spans="1:16" ht="15.75">
      <c r="A107" s="58">
        <v>41334</v>
      </c>
      <c r="B107" s="24">
        <v>754.2335457631402</v>
      </c>
      <c r="C107" s="16">
        <v>39409.800688</v>
      </c>
      <c r="D107" s="21">
        <v>-25106.499999999996</v>
      </c>
      <c r="E107" s="21"/>
      <c r="F107" s="21">
        <v>2842.7999999999993</v>
      </c>
      <c r="G107" s="14">
        <f t="shared" si="21"/>
        <v>17146.100688000006</v>
      </c>
      <c r="H107" s="22">
        <v>0</v>
      </c>
      <c r="I107" s="24">
        <v>4400</v>
      </c>
      <c r="J107" s="22">
        <v>0</v>
      </c>
      <c r="K107" s="22">
        <v>0</v>
      </c>
      <c r="L107" s="22">
        <f t="shared" si="23"/>
        <v>0</v>
      </c>
      <c r="M107" s="14">
        <f t="shared" si="18"/>
        <v>4400</v>
      </c>
      <c r="N107" s="16">
        <f t="shared" si="22"/>
        <v>21546.100688000006</v>
      </c>
      <c r="O107" s="13">
        <v>-9999.7</v>
      </c>
      <c r="P107" s="63">
        <f t="shared" si="24"/>
        <v>12300.634233763145</v>
      </c>
    </row>
    <row r="108" spans="1:16" ht="15.75">
      <c r="A108" s="58">
        <v>41365</v>
      </c>
      <c r="B108" s="24">
        <v>-716.7408313828</v>
      </c>
      <c r="C108" s="16">
        <v>25462</v>
      </c>
      <c r="D108" s="21">
        <v>11366.399999999992</v>
      </c>
      <c r="E108" s="21"/>
      <c r="F108" s="21">
        <v>1875.699999999999</v>
      </c>
      <c r="G108" s="14">
        <f t="shared" si="21"/>
        <v>38704.09999999999</v>
      </c>
      <c r="H108" s="22">
        <v>0</v>
      </c>
      <c r="I108" s="24">
        <v>361</v>
      </c>
      <c r="J108" s="22">
        <v>0</v>
      </c>
      <c r="K108" s="22">
        <v>0</v>
      </c>
      <c r="L108" s="22">
        <f t="shared" si="23"/>
        <v>0</v>
      </c>
      <c r="M108" s="14">
        <f t="shared" si="18"/>
        <v>361</v>
      </c>
      <c r="N108" s="16">
        <f t="shared" si="22"/>
        <v>39065.09999999999</v>
      </c>
      <c r="O108" s="13">
        <v>13441.6</v>
      </c>
      <c r="P108" s="63">
        <f t="shared" si="24"/>
        <v>51789.95916861719</v>
      </c>
    </row>
    <row r="109" spans="1:16" ht="15.75">
      <c r="A109" s="58">
        <v>41395</v>
      </c>
      <c r="B109" s="24">
        <v>1812.0704415066</v>
      </c>
      <c r="C109" s="16">
        <v>-23927.099999999948</v>
      </c>
      <c r="D109" s="21">
        <v>20921.4</v>
      </c>
      <c r="E109" s="21"/>
      <c r="F109" s="22">
        <v>-1190.9999999999982</v>
      </c>
      <c r="G109" s="14">
        <f t="shared" si="21"/>
        <v>-4196.699999999944</v>
      </c>
      <c r="H109" s="22">
        <v>0</v>
      </c>
      <c r="I109" s="24">
        <v>4296.799999999996</v>
      </c>
      <c r="J109" s="22">
        <v>0</v>
      </c>
      <c r="K109" s="22">
        <v>0</v>
      </c>
      <c r="L109" s="22">
        <f t="shared" si="23"/>
        <v>0</v>
      </c>
      <c r="M109" s="14">
        <f t="shared" si="18"/>
        <v>4296.799999999996</v>
      </c>
      <c r="N109" s="16">
        <f aca="true" t="shared" si="25" ref="N109:N116">+G109+M109</f>
        <v>100.1000000000513</v>
      </c>
      <c r="O109" s="13">
        <v>-19657.5</v>
      </c>
      <c r="P109" s="63">
        <f t="shared" si="24"/>
        <v>-17745.32955849335</v>
      </c>
    </row>
    <row r="110" spans="1:16" ht="15.75">
      <c r="A110" s="58">
        <v>41426</v>
      </c>
      <c r="B110" s="24">
        <v>-113.672671840232</v>
      </c>
      <c r="C110" s="16">
        <v>7806.299999999974</v>
      </c>
      <c r="D110" s="21">
        <v>-10767.299999999997</v>
      </c>
      <c r="E110" s="21"/>
      <c r="F110" s="22">
        <v>1838.199999999999</v>
      </c>
      <c r="G110" s="14">
        <f t="shared" si="21"/>
        <v>-1122.8000000000247</v>
      </c>
      <c r="H110" s="14">
        <v>-327</v>
      </c>
      <c r="I110" s="24">
        <v>5311.100000000006</v>
      </c>
      <c r="J110" s="22">
        <v>0</v>
      </c>
      <c r="K110" s="22">
        <v>0</v>
      </c>
      <c r="L110" s="22">
        <f t="shared" si="23"/>
        <v>0</v>
      </c>
      <c r="M110" s="14">
        <f t="shared" si="18"/>
        <v>4984.100000000006</v>
      </c>
      <c r="N110" s="16">
        <f t="shared" si="25"/>
        <v>3861.299999999981</v>
      </c>
      <c r="O110" s="13">
        <v>-2732.5</v>
      </c>
      <c r="P110" s="63">
        <f t="shared" si="24"/>
        <v>1015.1273281597491</v>
      </c>
    </row>
    <row r="111" spans="1:16" ht="15.75">
      <c r="A111" s="58">
        <v>41456</v>
      </c>
      <c r="B111" s="24">
        <v>1810.9421475654217</v>
      </c>
      <c r="C111" s="16">
        <v>-37492.49999999997</v>
      </c>
      <c r="D111" s="21">
        <v>39200.7</v>
      </c>
      <c r="E111" s="21"/>
      <c r="F111" s="22">
        <v>-612.7999999999993</v>
      </c>
      <c r="G111" s="14">
        <f t="shared" si="21"/>
        <v>1095.400000000027</v>
      </c>
      <c r="H111" s="22">
        <v>0</v>
      </c>
      <c r="I111" s="24">
        <v>1914</v>
      </c>
      <c r="J111" s="22">
        <v>0</v>
      </c>
      <c r="K111" s="22">
        <v>0</v>
      </c>
      <c r="L111" s="22">
        <f t="shared" si="23"/>
        <v>0</v>
      </c>
      <c r="M111" s="14">
        <f t="shared" si="18"/>
        <v>1914</v>
      </c>
      <c r="N111" s="16">
        <f t="shared" si="25"/>
        <v>3009.400000000027</v>
      </c>
      <c r="O111" s="13">
        <v>23690.4</v>
      </c>
      <c r="P111" s="63">
        <f t="shared" si="24"/>
        <v>28510.74214756545</v>
      </c>
    </row>
    <row r="112" spans="1:16" ht="15.75">
      <c r="A112" s="58">
        <v>41487</v>
      </c>
      <c r="B112" s="24">
        <v>380.1</v>
      </c>
      <c r="C112" s="16">
        <v>34410.6</v>
      </c>
      <c r="D112" s="21">
        <v>-3050</v>
      </c>
      <c r="E112" s="21"/>
      <c r="F112" s="22">
        <v>7158.4000000000015</v>
      </c>
      <c r="G112" s="14">
        <f t="shared" si="21"/>
        <v>38519</v>
      </c>
      <c r="H112" s="22">
        <v>0</v>
      </c>
      <c r="I112" s="24">
        <v>-238.8</v>
      </c>
      <c r="J112" s="22">
        <v>0</v>
      </c>
      <c r="K112" s="22">
        <v>0</v>
      </c>
      <c r="L112" s="22">
        <f t="shared" si="23"/>
        <v>0</v>
      </c>
      <c r="M112" s="14">
        <f t="shared" si="18"/>
        <v>-238.8</v>
      </c>
      <c r="N112" s="16">
        <f t="shared" si="25"/>
        <v>38280.2</v>
      </c>
      <c r="O112" s="13">
        <v>-13021.1</v>
      </c>
      <c r="P112" s="63">
        <f t="shared" si="24"/>
        <v>25639.199999999997</v>
      </c>
    </row>
    <row r="113" spans="1:16" ht="15.75">
      <c r="A113" s="58">
        <v>41518</v>
      </c>
      <c r="B113" s="24">
        <v>-210.5999999999999</v>
      </c>
      <c r="C113" s="16">
        <v>-4071.0999999999767</v>
      </c>
      <c r="D113" s="21">
        <v>-3032.400000000004</v>
      </c>
      <c r="E113" s="21"/>
      <c r="F113" s="22">
        <v>-2132.2000000000007</v>
      </c>
      <c r="G113" s="14">
        <f t="shared" si="21"/>
        <v>-9235.699999999983</v>
      </c>
      <c r="H113" s="22">
        <v>0</v>
      </c>
      <c r="I113" s="24">
        <v>-4100</v>
      </c>
      <c r="J113" s="22">
        <v>0</v>
      </c>
      <c r="K113" s="22">
        <v>0</v>
      </c>
      <c r="L113" s="22">
        <f t="shared" si="23"/>
        <v>0</v>
      </c>
      <c r="M113" s="14">
        <f t="shared" si="18"/>
        <v>-4100</v>
      </c>
      <c r="N113" s="16">
        <f t="shared" si="25"/>
        <v>-13335.699999999983</v>
      </c>
      <c r="O113" s="13">
        <v>12612.6</v>
      </c>
      <c r="P113" s="63">
        <f t="shared" si="24"/>
        <v>-933.6999999999821</v>
      </c>
    </row>
    <row r="114" spans="1:16" ht="15.75">
      <c r="A114" s="58">
        <v>41548</v>
      </c>
      <c r="B114" s="24">
        <v>-345.60000000000014</v>
      </c>
      <c r="C114" s="16">
        <v>9318.399999999965</v>
      </c>
      <c r="D114" s="21">
        <v>20089.700000000004</v>
      </c>
      <c r="E114" s="21"/>
      <c r="F114" s="22">
        <v>-4973.299999999999</v>
      </c>
      <c r="G114" s="14">
        <f t="shared" si="21"/>
        <v>24434.79999999997</v>
      </c>
      <c r="H114" s="22">
        <v>0</v>
      </c>
      <c r="I114" s="24">
        <v>7075</v>
      </c>
      <c r="J114" s="22">
        <v>0</v>
      </c>
      <c r="K114" s="22">
        <v>0</v>
      </c>
      <c r="L114" s="22">
        <f t="shared" si="23"/>
        <v>0</v>
      </c>
      <c r="M114" s="14">
        <f t="shared" si="18"/>
        <v>7075</v>
      </c>
      <c r="N114" s="16">
        <f t="shared" si="25"/>
        <v>31509.79999999997</v>
      </c>
      <c r="O114" s="13">
        <v>-21038.3</v>
      </c>
      <c r="P114" s="63">
        <f t="shared" si="24"/>
        <v>10125.89999999997</v>
      </c>
    </row>
    <row r="115" spans="1:16" ht="15.75">
      <c r="A115" s="58">
        <v>41579</v>
      </c>
      <c r="B115" s="24">
        <v>-677.6</v>
      </c>
      <c r="C115" s="16">
        <v>25211.1</v>
      </c>
      <c r="D115" s="21">
        <v>-4119.6</v>
      </c>
      <c r="E115" s="21"/>
      <c r="F115" s="21">
        <v>4628.799999999999</v>
      </c>
      <c r="G115" s="14">
        <f t="shared" si="21"/>
        <v>25720.3</v>
      </c>
      <c r="H115" s="22">
        <v>0</v>
      </c>
      <c r="I115" s="24">
        <v>-242.1</v>
      </c>
      <c r="J115" s="22">
        <v>0</v>
      </c>
      <c r="K115" s="22">
        <v>0</v>
      </c>
      <c r="L115" s="22">
        <f t="shared" si="23"/>
        <v>0</v>
      </c>
      <c r="M115" s="14">
        <f t="shared" si="18"/>
        <v>-242.1</v>
      </c>
      <c r="N115" s="16">
        <f t="shared" si="25"/>
        <v>25478.2</v>
      </c>
      <c r="O115" s="13">
        <v>3828.9</v>
      </c>
      <c r="P115" s="63">
        <f t="shared" si="24"/>
        <v>28629.500000000004</v>
      </c>
    </row>
    <row r="116" spans="1:16" ht="15.75">
      <c r="A116" s="58">
        <v>41609</v>
      </c>
      <c r="B116" s="24">
        <f>205.8-476.9</f>
        <v>-271.09999999999997</v>
      </c>
      <c r="C116" s="16">
        <v>-18457.40000000001</v>
      </c>
      <c r="D116" s="21">
        <v>-11445.400000000009</v>
      </c>
      <c r="E116" s="21"/>
      <c r="F116" s="22">
        <v>-3576.7999999999993</v>
      </c>
      <c r="G116" s="14">
        <f t="shared" si="21"/>
        <v>-33479.60000000002</v>
      </c>
      <c r="H116" s="22">
        <v>0</v>
      </c>
      <c r="I116" s="24">
        <v>-825.2999999999884</v>
      </c>
      <c r="J116" s="22">
        <v>0</v>
      </c>
      <c r="K116" s="22">
        <v>0</v>
      </c>
      <c r="L116" s="24">
        <v>38000</v>
      </c>
      <c r="M116" s="14">
        <f t="shared" si="18"/>
        <v>37174.70000000001</v>
      </c>
      <c r="N116" s="16">
        <f t="shared" si="25"/>
        <v>3695.0999999999913</v>
      </c>
      <c r="O116" s="13">
        <v>-6430.7</v>
      </c>
      <c r="P116" s="63">
        <f t="shared" si="24"/>
        <v>-3006.7000000000085</v>
      </c>
    </row>
    <row r="117" spans="1:16" ht="15.75">
      <c r="A117" s="58">
        <v>41640</v>
      </c>
      <c r="B117" s="24">
        <v>11941.2</v>
      </c>
      <c r="C117" s="16">
        <v>-20955.4</v>
      </c>
      <c r="D117" s="21">
        <v>11113.200000000006</v>
      </c>
      <c r="E117" s="21"/>
      <c r="F117" s="21">
        <v>-3167.800000000001</v>
      </c>
      <c r="G117" s="14">
        <f t="shared" si="21"/>
        <v>-13009.999999999996</v>
      </c>
      <c r="H117" s="22">
        <v>0</v>
      </c>
      <c r="I117" s="24">
        <v>-3000</v>
      </c>
      <c r="J117" s="22">
        <v>0</v>
      </c>
      <c r="K117" s="22">
        <v>0</v>
      </c>
      <c r="L117" s="22">
        <f aca="true" t="shared" si="26" ref="L117:L128">+J117+K117</f>
        <v>0</v>
      </c>
      <c r="M117" s="14">
        <f aca="true" t="shared" si="27" ref="M117:M130">L117+I117+H117</f>
        <v>-3000</v>
      </c>
      <c r="N117" s="16">
        <f aca="true" t="shared" si="28" ref="N117:N128">+G117+M117</f>
        <v>-16009.999999999996</v>
      </c>
      <c r="O117" s="13">
        <v>3541.7889419999847</v>
      </c>
      <c r="P117" s="63">
        <f aca="true" t="shared" si="29" ref="P117:P128">N117+O117+B117</f>
        <v>-527.011058000011</v>
      </c>
    </row>
    <row r="118" spans="1:16" ht="15.75">
      <c r="A118" s="58">
        <v>41671</v>
      </c>
      <c r="B118" s="24">
        <v>17133.100000000002</v>
      </c>
      <c r="C118" s="16">
        <v>10643.200000000012</v>
      </c>
      <c r="D118" s="21">
        <v>3335.7999999999997</v>
      </c>
      <c r="E118" s="21"/>
      <c r="F118" s="21">
        <v>1689.3999999999996</v>
      </c>
      <c r="G118" s="14">
        <f t="shared" si="21"/>
        <v>15668.40000000001</v>
      </c>
      <c r="H118" s="22">
        <v>0</v>
      </c>
      <c r="I118" s="24">
        <v>2062.0999999999913</v>
      </c>
      <c r="J118" s="22">
        <v>0</v>
      </c>
      <c r="K118" s="22">
        <v>0</v>
      </c>
      <c r="L118" s="22">
        <f t="shared" si="26"/>
        <v>0</v>
      </c>
      <c r="M118" s="14">
        <f t="shared" si="27"/>
        <v>2062.0999999999913</v>
      </c>
      <c r="N118" s="16">
        <f t="shared" si="28"/>
        <v>17730.5</v>
      </c>
      <c r="O118" s="13">
        <v>19168.31593499999</v>
      </c>
      <c r="P118" s="63">
        <f t="shared" si="29"/>
        <v>54031.915935</v>
      </c>
    </row>
    <row r="119" spans="1:16" ht="15.75">
      <c r="A119" s="58">
        <v>41699</v>
      </c>
      <c r="B119" s="24">
        <v>3526.9</v>
      </c>
      <c r="C119" s="16">
        <v>17685.1</v>
      </c>
      <c r="D119" s="21">
        <v>-9089.700000000006</v>
      </c>
      <c r="E119" s="21"/>
      <c r="F119" s="21">
        <v>-4428.4</v>
      </c>
      <c r="G119" s="14">
        <f t="shared" si="21"/>
        <v>4166.999999999993</v>
      </c>
      <c r="H119" s="22">
        <v>0</v>
      </c>
      <c r="I119" s="24">
        <v>4283.900000000009</v>
      </c>
      <c r="J119" s="22">
        <v>0</v>
      </c>
      <c r="K119" s="22">
        <v>0</v>
      </c>
      <c r="L119" s="22">
        <f t="shared" si="26"/>
        <v>0</v>
      </c>
      <c r="M119" s="14">
        <f t="shared" si="27"/>
        <v>4283.900000000009</v>
      </c>
      <c r="N119" s="16">
        <f t="shared" si="28"/>
        <v>8450.900000000001</v>
      </c>
      <c r="O119" s="13">
        <v>24978.316596999997</v>
      </c>
      <c r="P119" s="63">
        <f t="shared" si="29"/>
        <v>36956.116597</v>
      </c>
    </row>
    <row r="120" spans="1:16" ht="15.75">
      <c r="A120" s="58">
        <v>41730</v>
      </c>
      <c r="B120" s="24">
        <v>2437.5</v>
      </c>
      <c r="C120" s="16">
        <v>4937.499999999962</v>
      </c>
      <c r="D120" s="21">
        <v>36355.500000000015</v>
      </c>
      <c r="E120" s="21"/>
      <c r="F120" s="21">
        <v>3816</v>
      </c>
      <c r="G120" s="14">
        <f t="shared" si="21"/>
        <v>45108.99999999998</v>
      </c>
      <c r="H120" s="22">
        <v>0</v>
      </c>
      <c r="I120" s="24">
        <v>75</v>
      </c>
      <c r="J120" s="22">
        <v>0</v>
      </c>
      <c r="K120" s="22">
        <v>0</v>
      </c>
      <c r="L120" s="22">
        <f t="shared" si="26"/>
        <v>0</v>
      </c>
      <c r="M120" s="14">
        <f t="shared" si="27"/>
        <v>75</v>
      </c>
      <c r="N120" s="16">
        <f t="shared" si="28"/>
        <v>45183.99999999998</v>
      </c>
      <c r="O120" s="13">
        <v>-42379.73985599998</v>
      </c>
      <c r="P120" s="63">
        <f t="shared" si="29"/>
        <v>5241.760144</v>
      </c>
    </row>
    <row r="121" spans="1:16" ht="15.75">
      <c r="A121" s="58">
        <v>41760</v>
      </c>
      <c r="B121" s="24">
        <v>3288.6</v>
      </c>
      <c r="C121" s="16">
        <v>-6322.099999999986</v>
      </c>
      <c r="D121" s="21">
        <v>-7460.400000000018</v>
      </c>
      <c r="E121" s="21"/>
      <c r="F121" s="21">
        <v>-1346</v>
      </c>
      <c r="G121" s="14">
        <f t="shared" si="21"/>
        <v>-15128.500000000004</v>
      </c>
      <c r="H121" s="22">
        <v>0</v>
      </c>
      <c r="I121" s="24">
        <v>12070.619999999995</v>
      </c>
      <c r="J121" s="22">
        <v>0</v>
      </c>
      <c r="K121" s="22">
        <v>0</v>
      </c>
      <c r="L121" s="22">
        <f t="shared" si="26"/>
        <v>0</v>
      </c>
      <c r="M121" s="14">
        <f t="shared" si="27"/>
        <v>12070.619999999995</v>
      </c>
      <c r="N121" s="16">
        <f t="shared" si="28"/>
        <v>-3057.8800000000083</v>
      </c>
      <c r="O121" s="13">
        <v>30387.375061000042</v>
      </c>
      <c r="P121" s="63">
        <f t="shared" si="29"/>
        <v>30618.095061000033</v>
      </c>
    </row>
    <row r="122" spans="1:16" ht="15.75">
      <c r="A122" s="58">
        <v>41791</v>
      </c>
      <c r="B122" s="24">
        <v>1965.9</v>
      </c>
      <c r="C122" s="16">
        <v>27332.499999999996</v>
      </c>
      <c r="D122" s="21">
        <v>-6161.399999999981</v>
      </c>
      <c r="E122" s="21"/>
      <c r="F122" s="21">
        <v>3322.800000000001</v>
      </c>
      <c r="G122" s="14">
        <f t="shared" si="21"/>
        <v>24493.900000000016</v>
      </c>
      <c r="H122" s="22">
        <v>0</v>
      </c>
      <c r="I122" s="24">
        <v>-3154.699999999997</v>
      </c>
      <c r="J122" s="22">
        <v>0</v>
      </c>
      <c r="K122" s="22">
        <v>0</v>
      </c>
      <c r="L122" s="22">
        <f t="shared" si="26"/>
        <v>0</v>
      </c>
      <c r="M122" s="14">
        <f t="shared" si="27"/>
        <v>-3154.699999999997</v>
      </c>
      <c r="N122" s="16">
        <f t="shared" si="28"/>
        <v>21339.20000000002</v>
      </c>
      <c r="O122" s="13">
        <v>-24626.470161400037</v>
      </c>
      <c r="P122" s="63">
        <f t="shared" si="29"/>
        <v>-1321.3701614000179</v>
      </c>
    </row>
    <row r="123" spans="1:16" ht="15.75">
      <c r="A123" s="58">
        <v>41821</v>
      </c>
      <c r="B123" s="24">
        <v>324.1999999999998</v>
      </c>
      <c r="C123" s="16">
        <v>15677.300000000007</v>
      </c>
      <c r="D123" s="21">
        <v>13945.8</v>
      </c>
      <c r="E123" s="21"/>
      <c r="F123" s="22">
        <v>1303.199999999997</v>
      </c>
      <c r="G123" s="14">
        <f t="shared" si="21"/>
        <v>30926.300000000003</v>
      </c>
      <c r="H123" s="22">
        <v>0</v>
      </c>
      <c r="I123" s="24">
        <v>1425</v>
      </c>
      <c r="J123" s="22">
        <v>0</v>
      </c>
      <c r="K123" s="22">
        <v>0</v>
      </c>
      <c r="L123" s="22">
        <f t="shared" si="26"/>
        <v>0</v>
      </c>
      <c r="M123" s="14">
        <f t="shared" si="27"/>
        <v>1425</v>
      </c>
      <c r="N123" s="16">
        <f t="shared" si="28"/>
        <v>32351.300000000003</v>
      </c>
      <c r="O123" s="13">
        <v>-2468.536486000001</v>
      </c>
      <c r="P123" s="63">
        <f t="shared" si="29"/>
        <v>30206.963514000003</v>
      </c>
    </row>
    <row r="124" spans="1:16" ht="15.75">
      <c r="A124" s="58">
        <v>41852</v>
      </c>
      <c r="B124" s="24">
        <v>13078.2</v>
      </c>
      <c r="C124" s="16">
        <v>-15629.300000000017</v>
      </c>
      <c r="D124" s="21">
        <v>18263.300000000003</v>
      </c>
      <c r="E124" s="21"/>
      <c r="F124" s="22">
        <v>2102.300000000003</v>
      </c>
      <c r="G124" s="14">
        <f>+C124+D124+F124</f>
        <v>4736.299999999988</v>
      </c>
      <c r="H124" s="22">
        <v>0</v>
      </c>
      <c r="I124" s="24">
        <v>-6381.199999999997</v>
      </c>
      <c r="J124" s="22">
        <v>0</v>
      </c>
      <c r="K124" s="22">
        <v>0</v>
      </c>
      <c r="L124" s="22">
        <f t="shared" si="26"/>
        <v>0</v>
      </c>
      <c r="M124" s="14">
        <f t="shared" si="27"/>
        <v>-6381.199999999997</v>
      </c>
      <c r="N124" s="16">
        <f t="shared" si="28"/>
        <v>-1644.9000000000087</v>
      </c>
      <c r="O124" s="13">
        <v>23857.74048700002</v>
      </c>
      <c r="P124" s="63">
        <f t="shared" si="29"/>
        <v>35291.04048700001</v>
      </c>
    </row>
    <row r="125" spans="1:16" ht="15.75">
      <c r="A125" s="58">
        <v>41883</v>
      </c>
      <c r="B125" s="24">
        <v>309.5</v>
      </c>
      <c r="C125" s="16">
        <v>-31998.499999999996</v>
      </c>
      <c r="D125" s="21">
        <v>-16636.900000000012</v>
      </c>
      <c r="E125" s="21"/>
      <c r="F125" s="22">
        <v>151.6999999999971</v>
      </c>
      <c r="G125" s="14">
        <f>+C125+D125+F125</f>
        <v>-48483.70000000001</v>
      </c>
      <c r="H125" s="22">
        <v>0</v>
      </c>
      <c r="I125" s="24">
        <v>-4011.9000000000087</v>
      </c>
      <c r="J125" s="22">
        <v>0</v>
      </c>
      <c r="K125" s="22">
        <v>0</v>
      </c>
      <c r="L125" s="22">
        <f t="shared" si="26"/>
        <v>0</v>
      </c>
      <c r="M125" s="14">
        <f t="shared" si="27"/>
        <v>-4011.9000000000087</v>
      </c>
      <c r="N125" s="16">
        <f t="shared" si="28"/>
        <v>-52495.60000000002</v>
      </c>
      <c r="O125" s="13">
        <v>39791.51906319801</v>
      </c>
      <c r="P125" s="63">
        <f t="shared" si="29"/>
        <v>-12394.580936802013</v>
      </c>
    </row>
    <row r="126" spans="1:16" ht="15.75">
      <c r="A126" s="58">
        <v>41913</v>
      </c>
      <c r="B126" s="24">
        <v>-1047.9</v>
      </c>
      <c r="C126" s="16">
        <v>68103.29999999999</v>
      </c>
      <c r="D126" s="21">
        <v>5678.600000000011</v>
      </c>
      <c r="E126" s="21"/>
      <c r="F126" s="22">
        <v>-290.7999999999993</v>
      </c>
      <c r="G126" s="14">
        <f>+C126+D126+F126</f>
        <v>73491.09999999999</v>
      </c>
      <c r="H126" s="22">
        <v>0</v>
      </c>
      <c r="I126" s="24">
        <v>196.84000000001106</v>
      </c>
      <c r="J126" s="22">
        <v>0</v>
      </c>
      <c r="K126" s="22">
        <v>0</v>
      </c>
      <c r="L126" s="22">
        <f t="shared" si="26"/>
        <v>0</v>
      </c>
      <c r="M126" s="14">
        <f t="shared" si="27"/>
        <v>196.84000000001106</v>
      </c>
      <c r="N126" s="16">
        <f t="shared" si="28"/>
        <v>73687.94</v>
      </c>
      <c r="O126" s="13">
        <v>-73937.53473300002</v>
      </c>
      <c r="P126" s="63">
        <f t="shared" si="29"/>
        <v>-1297.49473300002</v>
      </c>
    </row>
    <row r="127" spans="1:16" ht="15.75">
      <c r="A127" s="58">
        <v>41944</v>
      </c>
      <c r="B127" s="24">
        <v>4305.6</v>
      </c>
      <c r="C127" s="16">
        <v>-35585.50000000003</v>
      </c>
      <c r="D127" s="21">
        <v>6314.799999999997</v>
      </c>
      <c r="E127" s="21"/>
      <c r="F127" s="22">
        <v>-3522.5</v>
      </c>
      <c r="G127" s="14">
        <f>+C127+D127+F127</f>
        <v>-32793.20000000003</v>
      </c>
      <c r="H127" s="22">
        <v>0</v>
      </c>
      <c r="I127" s="24">
        <v>-6033.940000000002</v>
      </c>
      <c r="J127" s="22">
        <v>0</v>
      </c>
      <c r="K127" s="22">
        <v>0</v>
      </c>
      <c r="L127" s="22">
        <f t="shared" si="26"/>
        <v>0</v>
      </c>
      <c r="M127" s="14">
        <f t="shared" si="27"/>
        <v>-6033.940000000002</v>
      </c>
      <c r="N127" s="16">
        <f t="shared" si="28"/>
        <v>-38827.140000000036</v>
      </c>
      <c r="O127" s="13">
        <v>40607.447153000045</v>
      </c>
      <c r="P127" s="63">
        <f t="shared" si="29"/>
        <v>6085.907153000009</v>
      </c>
    </row>
    <row r="128" spans="1:16" ht="15.75">
      <c r="A128" s="58">
        <v>41974</v>
      </c>
      <c r="B128" s="24">
        <v>3232.2</v>
      </c>
      <c r="C128" s="16">
        <v>35679.10000000004</v>
      </c>
      <c r="D128" s="21">
        <v>22339.200000000004</v>
      </c>
      <c r="E128" s="21"/>
      <c r="F128" s="22">
        <v>-3025.199999999999</v>
      </c>
      <c r="G128" s="14">
        <f>+C128+D128+F128</f>
        <v>54993.10000000005</v>
      </c>
      <c r="H128" s="22">
        <v>0</v>
      </c>
      <c r="I128" s="24">
        <v>10591.660000000003</v>
      </c>
      <c r="J128" s="22">
        <v>0</v>
      </c>
      <c r="K128" s="22">
        <v>0</v>
      </c>
      <c r="L128" s="22">
        <f t="shared" si="26"/>
        <v>0</v>
      </c>
      <c r="M128" s="14">
        <f t="shared" si="27"/>
        <v>10591.660000000003</v>
      </c>
      <c r="N128" s="16">
        <f t="shared" si="28"/>
        <v>65584.76000000005</v>
      </c>
      <c r="O128" s="13">
        <v>-72316.07657700004</v>
      </c>
      <c r="P128" s="63">
        <f t="shared" si="29"/>
        <v>-3499.1165769999907</v>
      </c>
    </row>
    <row r="129" spans="1:16" ht="15.75">
      <c r="A129" s="58">
        <v>42005</v>
      </c>
      <c r="B129" s="24">
        <v>-531.829775</v>
      </c>
      <c r="C129" s="16">
        <v>-44275.90000000001</v>
      </c>
      <c r="D129" s="21">
        <v>23302.699999999997</v>
      </c>
      <c r="E129" s="21"/>
      <c r="F129" s="30">
        <v>729.2000000000007</v>
      </c>
      <c r="G129" s="14">
        <f aca="true" t="shared" si="30" ref="G129:G145">+C129+D129+F129</f>
        <v>-20244.00000000001</v>
      </c>
      <c r="H129" s="22">
        <v>0</v>
      </c>
      <c r="I129" s="24">
        <v>-4397.860000000001</v>
      </c>
      <c r="J129" s="22">
        <v>0</v>
      </c>
      <c r="K129" s="22">
        <v>0</v>
      </c>
      <c r="L129" s="22">
        <f aca="true" t="shared" si="31" ref="L129:L137">+J129+K129</f>
        <v>0</v>
      </c>
      <c r="M129" s="14">
        <f t="shared" si="27"/>
        <v>-4397.860000000001</v>
      </c>
      <c r="N129" s="16">
        <f aca="true" t="shared" si="32" ref="N129:N136">+G129+M129</f>
        <v>-24641.86000000001</v>
      </c>
      <c r="O129" s="13">
        <v>26183.607894000008</v>
      </c>
      <c r="P129" s="63">
        <f aca="true" t="shared" si="33" ref="P129:P137">N129+O129+B129</f>
        <v>1009.9181189999964</v>
      </c>
    </row>
    <row r="130" spans="1:16" ht="15.75">
      <c r="A130" s="58">
        <v>42036</v>
      </c>
      <c r="B130" s="24">
        <v>32.099999999999994</v>
      </c>
      <c r="C130" s="16">
        <v>47391.700000000026</v>
      </c>
      <c r="D130" s="21">
        <v>-15928.899999999994</v>
      </c>
      <c r="E130" s="21"/>
      <c r="F130" s="30">
        <v>1048.699999999999</v>
      </c>
      <c r="G130" s="14">
        <f t="shared" si="30"/>
        <v>32511.50000000003</v>
      </c>
      <c r="H130" s="22">
        <v>0</v>
      </c>
      <c r="I130" s="24">
        <v>8102.199999999997</v>
      </c>
      <c r="J130" s="22">
        <v>0</v>
      </c>
      <c r="K130" s="22">
        <v>0</v>
      </c>
      <c r="L130" s="22">
        <f t="shared" si="31"/>
        <v>0</v>
      </c>
      <c r="M130" s="14">
        <f t="shared" si="27"/>
        <v>8102.199999999997</v>
      </c>
      <c r="N130" s="16">
        <f t="shared" si="32"/>
        <v>40613.700000000026</v>
      </c>
      <c r="O130" s="13">
        <v>32846.243330999976</v>
      </c>
      <c r="P130" s="63">
        <f t="shared" si="33"/>
        <v>73492.04333100001</v>
      </c>
    </row>
    <row r="131" spans="1:16" ht="15.75">
      <c r="A131" s="58">
        <v>42064</v>
      </c>
      <c r="B131" s="24">
        <v>1624.2</v>
      </c>
      <c r="C131" s="16">
        <v>-51013.39999999999</v>
      </c>
      <c r="D131" s="21">
        <v>2101.299999999981</v>
      </c>
      <c r="E131" s="21"/>
      <c r="F131" s="30">
        <v>-1979.8999999999978</v>
      </c>
      <c r="G131" s="14">
        <f t="shared" si="30"/>
        <v>-50892</v>
      </c>
      <c r="H131" s="22">
        <v>0</v>
      </c>
      <c r="I131" s="24">
        <v>-5885.300000000003</v>
      </c>
      <c r="J131" s="22">
        <v>0</v>
      </c>
      <c r="K131" s="22">
        <v>0</v>
      </c>
      <c r="L131" s="22">
        <f t="shared" si="31"/>
        <v>0</v>
      </c>
      <c r="M131" s="14">
        <f aca="true" t="shared" si="34" ref="M131:M140">L131+I131+H131</f>
        <v>-5885.300000000003</v>
      </c>
      <c r="N131" s="16">
        <f t="shared" si="32"/>
        <v>-56777.3</v>
      </c>
      <c r="O131" s="13">
        <v>19959.563002998853</v>
      </c>
      <c r="P131" s="63">
        <f t="shared" si="33"/>
        <v>-35193.53699700115</v>
      </c>
    </row>
    <row r="132" spans="1:16" ht="15.75">
      <c r="A132" s="58">
        <v>42095</v>
      </c>
      <c r="B132" s="24">
        <v>-135.7</v>
      </c>
      <c r="C132" s="16">
        <v>26368.899999999972</v>
      </c>
      <c r="D132" s="21">
        <v>10703.200000000004</v>
      </c>
      <c r="E132" s="21"/>
      <c r="F132" s="30">
        <v>-2371.7000000000025</v>
      </c>
      <c r="G132" s="14">
        <f t="shared" si="30"/>
        <v>34700.39999999997</v>
      </c>
      <c r="H132" s="22">
        <v>0</v>
      </c>
      <c r="I132" s="24">
        <v>12166.300000000003</v>
      </c>
      <c r="J132" s="22">
        <v>0</v>
      </c>
      <c r="K132" s="22">
        <v>0</v>
      </c>
      <c r="L132" s="22">
        <f t="shared" si="31"/>
        <v>0</v>
      </c>
      <c r="M132" s="14">
        <f t="shared" si="34"/>
        <v>12166.300000000003</v>
      </c>
      <c r="N132" s="16">
        <f t="shared" si="32"/>
        <v>46866.699999999975</v>
      </c>
      <c r="O132" s="13">
        <v>-27495.675168998798</v>
      </c>
      <c r="P132" s="63">
        <f t="shared" si="33"/>
        <v>19235.324831001177</v>
      </c>
    </row>
    <row r="133" spans="1:16" ht="15.75">
      <c r="A133" s="58">
        <v>42125</v>
      </c>
      <c r="B133" s="24">
        <v>168.60000000000002</v>
      </c>
      <c r="C133" s="16">
        <v>16422.000000000015</v>
      </c>
      <c r="D133" s="21">
        <v>21843.79999999998</v>
      </c>
      <c r="E133" s="21"/>
      <c r="F133" s="30">
        <v>4646.000000000002</v>
      </c>
      <c r="G133" s="14">
        <f t="shared" si="30"/>
        <v>42911.799999999996</v>
      </c>
      <c r="H133" s="22">
        <v>0</v>
      </c>
      <c r="I133" s="24">
        <v>2598.199999999997</v>
      </c>
      <c r="J133" s="22">
        <v>0</v>
      </c>
      <c r="K133" s="22">
        <v>0</v>
      </c>
      <c r="L133" s="22">
        <f t="shared" si="31"/>
        <v>0</v>
      </c>
      <c r="M133" s="14">
        <f t="shared" si="34"/>
        <v>2598.199999999997</v>
      </c>
      <c r="N133" s="16">
        <f t="shared" si="32"/>
        <v>45509.99999999999</v>
      </c>
      <c r="O133" s="13">
        <v>-9353.301290999996</v>
      </c>
      <c r="P133" s="63">
        <f t="shared" si="33"/>
        <v>36325.298708999995</v>
      </c>
    </row>
    <row r="134" spans="1:16" ht="15.75">
      <c r="A134" s="58">
        <v>42156</v>
      </c>
      <c r="B134" s="24">
        <v>-225.39999999999998</v>
      </c>
      <c r="C134" s="16">
        <v>59714.719417999964</v>
      </c>
      <c r="D134" s="21">
        <v>-16638.99999999997</v>
      </c>
      <c r="E134" s="21"/>
      <c r="F134" s="30">
        <v>-759.3000000000011</v>
      </c>
      <c r="G134" s="14">
        <f t="shared" si="30"/>
        <v>42316.41941799999</v>
      </c>
      <c r="H134" s="22">
        <v>0</v>
      </c>
      <c r="I134" s="28">
        <v>0</v>
      </c>
      <c r="J134" s="22">
        <v>0</v>
      </c>
      <c r="K134" s="22">
        <v>0</v>
      </c>
      <c r="L134" s="22">
        <f t="shared" si="31"/>
        <v>0</v>
      </c>
      <c r="M134" s="28">
        <f t="shared" si="34"/>
        <v>0</v>
      </c>
      <c r="N134" s="16">
        <f t="shared" si="32"/>
        <v>42316.41941799999</v>
      </c>
      <c r="O134" s="13">
        <v>-6132.647547333334</v>
      </c>
      <c r="P134" s="63">
        <f t="shared" si="33"/>
        <v>35958.371870666655</v>
      </c>
    </row>
    <row r="135" spans="1:16" ht="15.75">
      <c r="A135" s="58">
        <v>42186</v>
      </c>
      <c r="B135" s="24">
        <v>-1090.9</v>
      </c>
      <c r="C135" s="16">
        <v>22559.68058200003</v>
      </c>
      <c r="D135" s="21">
        <v>8419.099999999984</v>
      </c>
      <c r="E135" s="21"/>
      <c r="F135" s="30">
        <v>-1887.699999999999</v>
      </c>
      <c r="G135" s="14">
        <f t="shared" si="30"/>
        <v>29091.080582000017</v>
      </c>
      <c r="H135" s="22">
        <v>0</v>
      </c>
      <c r="I135" s="24">
        <v>5200</v>
      </c>
      <c r="J135" s="22">
        <v>0</v>
      </c>
      <c r="K135" s="22">
        <v>0</v>
      </c>
      <c r="L135" s="22">
        <f t="shared" si="31"/>
        <v>0</v>
      </c>
      <c r="M135" s="14">
        <f t="shared" si="34"/>
        <v>5200</v>
      </c>
      <c r="N135" s="16">
        <f t="shared" si="32"/>
        <v>34291.08058200002</v>
      </c>
      <c r="O135" s="13">
        <v>6905.7515483333555</v>
      </c>
      <c r="P135" s="63">
        <f t="shared" si="33"/>
        <v>40105.93213033337</v>
      </c>
    </row>
    <row r="136" spans="1:16" ht="15.75">
      <c r="A136" s="58">
        <v>42217</v>
      </c>
      <c r="B136" s="24">
        <v>-1091.901097</v>
      </c>
      <c r="C136" s="16">
        <v>36345.899999999965</v>
      </c>
      <c r="D136" s="21">
        <v>5720.69999999999</v>
      </c>
      <c r="E136" s="21"/>
      <c r="F136" s="30">
        <v>-27.899999999999636</v>
      </c>
      <c r="G136" s="14">
        <f t="shared" si="30"/>
        <v>42038.69999999995</v>
      </c>
      <c r="H136" s="22">
        <v>0</v>
      </c>
      <c r="I136" s="24">
        <v>-4485.199999999997</v>
      </c>
      <c r="J136" s="22">
        <v>0</v>
      </c>
      <c r="K136" s="22">
        <v>0</v>
      </c>
      <c r="L136" s="22">
        <f t="shared" si="31"/>
        <v>0</v>
      </c>
      <c r="M136" s="14">
        <f t="shared" si="34"/>
        <v>-4485.199999999997</v>
      </c>
      <c r="N136" s="16">
        <f t="shared" si="32"/>
        <v>37553.499999999956</v>
      </c>
      <c r="O136" s="13">
        <v>-33119.123148854975</v>
      </c>
      <c r="P136" s="63">
        <f t="shared" si="33"/>
        <v>3342.4757541449817</v>
      </c>
    </row>
    <row r="137" spans="1:16" ht="15.75">
      <c r="A137" s="58">
        <v>42248</v>
      </c>
      <c r="B137" s="24">
        <v>-132</v>
      </c>
      <c r="C137" s="16">
        <v>22481.35422600001</v>
      </c>
      <c r="D137" s="21">
        <v>12110.800000000025</v>
      </c>
      <c r="E137" s="21"/>
      <c r="F137" s="30">
        <v>2690.600000000004</v>
      </c>
      <c r="G137" s="14">
        <f t="shared" si="30"/>
        <v>37282.75422600004</v>
      </c>
      <c r="H137" s="22">
        <v>0</v>
      </c>
      <c r="I137" s="24">
        <v>5672.100000000006</v>
      </c>
      <c r="J137" s="22">
        <v>0</v>
      </c>
      <c r="K137" s="22">
        <v>0</v>
      </c>
      <c r="L137" s="22">
        <f t="shared" si="31"/>
        <v>0</v>
      </c>
      <c r="M137" s="14">
        <f t="shared" si="34"/>
        <v>5672.100000000006</v>
      </c>
      <c r="N137" s="16">
        <f>+G137+M137</f>
        <v>42954.85422600005</v>
      </c>
      <c r="O137" s="13">
        <v>-33111.64299224104</v>
      </c>
      <c r="P137" s="63">
        <f t="shared" si="33"/>
        <v>9711.211233759008</v>
      </c>
    </row>
    <row r="138" spans="1:16" ht="15.75">
      <c r="A138" s="58">
        <v>42278</v>
      </c>
      <c r="B138" s="24">
        <v>-781.4</v>
      </c>
      <c r="C138" s="16">
        <v>32410.200000000026</v>
      </c>
      <c r="D138" s="21">
        <v>23086.599999999973</v>
      </c>
      <c r="E138" s="21"/>
      <c r="F138" s="30">
        <v>3218.69999999999</v>
      </c>
      <c r="G138" s="14">
        <f t="shared" si="30"/>
        <v>58715.49999999999</v>
      </c>
      <c r="H138" s="22">
        <v>0</v>
      </c>
      <c r="I138" s="24">
        <v>5125.199999999997</v>
      </c>
      <c r="J138" s="22">
        <v>0</v>
      </c>
      <c r="K138" s="22">
        <v>0</v>
      </c>
      <c r="L138" s="22">
        <f>+J138+K138</f>
        <v>0</v>
      </c>
      <c r="M138" s="14">
        <f t="shared" si="34"/>
        <v>5125.199999999997</v>
      </c>
      <c r="N138" s="16">
        <f>+G138+M138</f>
        <v>63840.69999999999</v>
      </c>
      <c r="O138" s="13">
        <v>11842.184977120487</v>
      </c>
      <c r="P138" s="63">
        <f>N138+O138+B138</f>
        <v>74901.48497712048</v>
      </c>
    </row>
    <row r="139" spans="1:16" ht="15.75">
      <c r="A139" s="58">
        <v>42309</v>
      </c>
      <c r="B139" s="24">
        <v>202.8</v>
      </c>
      <c r="C139" s="16">
        <v>7081.300000000003</v>
      </c>
      <c r="D139" s="21">
        <v>27282.600000000028</v>
      </c>
      <c r="E139" s="21"/>
      <c r="F139" s="30">
        <v>-4976.199999999995</v>
      </c>
      <c r="G139" s="14">
        <f t="shared" si="30"/>
        <v>29387.700000000033</v>
      </c>
      <c r="H139" s="22">
        <v>0</v>
      </c>
      <c r="I139" s="24">
        <v>1100</v>
      </c>
      <c r="J139" s="22">
        <v>0</v>
      </c>
      <c r="K139" s="22">
        <v>0</v>
      </c>
      <c r="L139" s="22">
        <f>+J139+K139</f>
        <v>0</v>
      </c>
      <c r="M139" s="14">
        <f t="shared" si="34"/>
        <v>1100</v>
      </c>
      <c r="N139" s="16">
        <f>+G139+M139</f>
        <v>30487.700000000033</v>
      </c>
      <c r="O139" s="13">
        <v>-3314.877755000027</v>
      </c>
      <c r="P139" s="63">
        <f>N139+O139+B139</f>
        <v>27375.622245000006</v>
      </c>
    </row>
    <row r="140" spans="1:16" ht="15.75">
      <c r="A140" s="58">
        <v>42339</v>
      </c>
      <c r="B140" s="24">
        <v>2265.2</v>
      </c>
      <c r="C140" s="16">
        <v>43077.371799999964</v>
      </c>
      <c r="D140" s="21">
        <v>19191.961586999998</v>
      </c>
      <c r="E140" s="21"/>
      <c r="F140" s="30">
        <v>-238</v>
      </c>
      <c r="G140" s="14">
        <f t="shared" si="30"/>
        <v>62031.33338699996</v>
      </c>
      <c r="H140" s="22">
        <v>0</v>
      </c>
      <c r="I140" s="24">
        <v>4734.687187999996</v>
      </c>
      <c r="J140" s="22">
        <v>0</v>
      </c>
      <c r="K140" s="22">
        <v>0</v>
      </c>
      <c r="L140" s="22">
        <f>+J140+K140</f>
        <v>0</v>
      </c>
      <c r="M140" s="14">
        <f t="shared" si="34"/>
        <v>4734.687187999996</v>
      </c>
      <c r="N140" s="16">
        <f>+G140+M140</f>
        <v>66766.02057499996</v>
      </c>
      <c r="O140" s="13">
        <v>-93070.60336359993</v>
      </c>
      <c r="P140" s="63">
        <f>N140+O140+B140</f>
        <v>-24039.382788599974</v>
      </c>
    </row>
    <row r="141" spans="1:16" ht="15.75">
      <c r="A141" s="58">
        <v>42370</v>
      </c>
      <c r="B141" s="24">
        <v>136.64001789382007</v>
      </c>
      <c r="C141" s="16">
        <v>-11590.930657999968</v>
      </c>
      <c r="D141" s="21">
        <v>15066.399999999989</v>
      </c>
      <c r="E141" s="21"/>
      <c r="F141" s="21">
        <v>-35.69999999999891</v>
      </c>
      <c r="G141" s="14">
        <f t="shared" si="30"/>
        <v>3439.7693420000214</v>
      </c>
      <c r="H141" s="22">
        <v>0</v>
      </c>
      <c r="I141" s="24">
        <v>9026.200000000012</v>
      </c>
      <c r="J141" s="22">
        <v>0</v>
      </c>
      <c r="K141" s="24">
        <v>42790</v>
      </c>
      <c r="L141" s="24">
        <f>+J141+K141</f>
        <v>42790</v>
      </c>
      <c r="M141" s="14">
        <f aca="true" t="shared" si="35" ref="M141:M151">L141+I141+H141</f>
        <v>51816.20000000001</v>
      </c>
      <c r="N141" s="16">
        <f aca="true" t="shared" si="36" ref="N141:N148">+G141+M141</f>
        <v>55255.96934200003</v>
      </c>
      <c r="O141" s="13">
        <v>-43859.532092281836</v>
      </c>
      <c r="P141" s="63">
        <f aca="true" t="shared" si="37" ref="P141:P147">N141+O141+B141</f>
        <v>11533.077267612018</v>
      </c>
    </row>
    <row r="142" spans="1:16" ht="15.75">
      <c r="A142" s="58">
        <v>42401</v>
      </c>
      <c r="B142" s="24">
        <v>1692.6757258849655</v>
      </c>
      <c r="C142" s="16">
        <v>27513.59999999999</v>
      </c>
      <c r="D142" s="21">
        <v>15942.900000000027</v>
      </c>
      <c r="E142" s="21"/>
      <c r="F142" s="21">
        <v>4588.799999999999</v>
      </c>
      <c r="G142" s="14">
        <f t="shared" si="30"/>
        <v>48045.30000000002</v>
      </c>
      <c r="H142" s="22">
        <v>0</v>
      </c>
      <c r="I142" s="24">
        <v>-2135.800000000003</v>
      </c>
      <c r="J142" s="22">
        <v>0</v>
      </c>
      <c r="K142" s="24">
        <v>-28790</v>
      </c>
      <c r="L142" s="24">
        <f aca="true" t="shared" si="38" ref="L142:L150">+J142+K142</f>
        <v>-28790</v>
      </c>
      <c r="M142" s="14">
        <f t="shared" si="35"/>
        <v>-30925.800000000003</v>
      </c>
      <c r="N142" s="16">
        <f t="shared" si="36"/>
        <v>17119.500000000015</v>
      </c>
      <c r="O142" s="13">
        <v>-4775.810300274548</v>
      </c>
      <c r="P142" s="63">
        <f t="shared" si="37"/>
        <v>14036.365425610431</v>
      </c>
    </row>
    <row r="143" spans="1:16" ht="15.75">
      <c r="A143" s="58">
        <v>42430</v>
      </c>
      <c r="B143" s="24">
        <v>18353.972444385865</v>
      </c>
      <c r="C143" s="16">
        <v>-14809.699999999968</v>
      </c>
      <c r="D143" s="21">
        <v>5469.899999999965</v>
      </c>
      <c r="E143" s="21"/>
      <c r="F143" s="21">
        <v>-4772.5</v>
      </c>
      <c r="G143" s="14">
        <f t="shared" si="30"/>
        <v>-14112.300000000003</v>
      </c>
      <c r="H143" s="22">
        <v>0</v>
      </c>
      <c r="I143" s="24">
        <v>3090.0999999999913</v>
      </c>
      <c r="J143" s="22">
        <v>0</v>
      </c>
      <c r="K143" s="24">
        <v>-14000</v>
      </c>
      <c r="L143" s="24">
        <f t="shared" si="38"/>
        <v>-14000</v>
      </c>
      <c r="M143" s="14">
        <f t="shared" si="35"/>
        <v>-10909.900000000009</v>
      </c>
      <c r="N143" s="16">
        <f t="shared" si="36"/>
        <v>-25022.20000000001</v>
      </c>
      <c r="O143" s="13">
        <v>35246.62747991198</v>
      </c>
      <c r="P143" s="63">
        <f t="shared" si="37"/>
        <v>28578.39992429783</v>
      </c>
    </row>
    <row r="144" spans="1:16" ht="15.75">
      <c r="A144" s="58">
        <v>42461</v>
      </c>
      <c r="B144" s="24">
        <v>-469.26569325</v>
      </c>
      <c r="C144" s="16">
        <v>2349.6999999999825</v>
      </c>
      <c r="D144" s="21">
        <v>35116.50000000002</v>
      </c>
      <c r="E144" s="21"/>
      <c r="F144" s="21">
        <v>1924.2999999999993</v>
      </c>
      <c r="G144" s="14">
        <f t="shared" si="30"/>
        <v>39390.5</v>
      </c>
      <c r="H144" s="22">
        <v>0</v>
      </c>
      <c r="I144" s="24">
        <v>-1731.7999999999884</v>
      </c>
      <c r="J144" s="22">
        <v>0</v>
      </c>
      <c r="K144" s="24">
        <v>23030</v>
      </c>
      <c r="L144" s="24">
        <f t="shared" si="38"/>
        <v>23030</v>
      </c>
      <c r="M144" s="14">
        <f t="shared" si="35"/>
        <v>21298.20000000001</v>
      </c>
      <c r="N144" s="16">
        <f t="shared" si="36"/>
        <v>60688.70000000001</v>
      </c>
      <c r="O144" s="13">
        <v>-22034.661715369613</v>
      </c>
      <c r="P144" s="63">
        <f t="shared" si="37"/>
        <v>38184.772591380395</v>
      </c>
    </row>
    <row r="145" spans="1:16" ht="15.75">
      <c r="A145" s="58">
        <v>42491</v>
      </c>
      <c r="B145" s="24">
        <v>180.2</v>
      </c>
      <c r="C145" s="16">
        <v>18213.799999999974</v>
      </c>
      <c r="D145" s="21">
        <v>4820.399999999939</v>
      </c>
      <c r="E145" s="21"/>
      <c r="F145" s="21">
        <v>-2964.8999999999996</v>
      </c>
      <c r="G145" s="14">
        <f t="shared" si="30"/>
        <v>20069.299999999916</v>
      </c>
      <c r="H145" s="22">
        <v>0</v>
      </c>
      <c r="I145" s="24">
        <v>13914.299999999988</v>
      </c>
      <c r="J145" s="22">
        <v>0</v>
      </c>
      <c r="K145" s="24">
        <v>-4890.000000000001</v>
      </c>
      <c r="L145" s="24">
        <f t="shared" si="38"/>
        <v>-4890.000000000001</v>
      </c>
      <c r="M145" s="14">
        <f t="shared" si="35"/>
        <v>9024.299999999988</v>
      </c>
      <c r="N145" s="16">
        <f t="shared" si="36"/>
        <v>29093.599999999904</v>
      </c>
      <c r="O145" s="13">
        <v>-403.4100688355238</v>
      </c>
      <c r="P145" s="63">
        <f t="shared" si="37"/>
        <v>28870.38993116438</v>
      </c>
    </row>
    <row r="146" spans="1:16" ht="15.75">
      <c r="A146" s="58">
        <v>42522</v>
      </c>
      <c r="B146" s="24">
        <v>1967.8999999999999</v>
      </c>
      <c r="C146" s="16">
        <v>-17151.700000000026</v>
      </c>
      <c r="D146" s="21">
        <v>19492.200000000073</v>
      </c>
      <c r="E146" s="21"/>
      <c r="F146" s="21">
        <v>3481.8999999999996</v>
      </c>
      <c r="G146" s="14">
        <f aca="true" t="shared" si="39" ref="G146:G152">+C146+D146+F146</f>
        <v>5822.400000000047</v>
      </c>
      <c r="H146" s="22">
        <v>0</v>
      </c>
      <c r="I146" s="24">
        <v>-6417.899999999994</v>
      </c>
      <c r="J146" s="22">
        <v>0</v>
      </c>
      <c r="K146" s="24">
        <v>-4470.000000000001</v>
      </c>
      <c r="L146" s="24">
        <f t="shared" si="38"/>
        <v>-4470.000000000001</v>
      </c>
      <c r="M146" s="14">
        <f t="shared" si="35"/>
        <v>-10887.899999999994</v>
      </c>
      <c r="N146" s="16">
        <f t="shared" si="36"/>
        <v>-5065.499999999947</v>
      </c>
      <c r="O146" s="13">
        <v>13099.243193705766</v>
      </c>
      <c r="P146" s="63">
        <f t="shared" si="37"/>
        <v>10001.643193705819</v>
      </c>
    </row>
    <row r="147" spans="1:16" ht="15.75">
      <c r="A147" s="58">
        <v>42552</v>
      </c>
      <c r="B147" s="24">
        <v>-861.827419904319</v>
      </c>
      <c r="C147" s="16">
        <v>7027.400000000067</v>
      </c>
      <c r="D147" s="21">
        <v>11557.499999999978</v>
      </c>
      <c r="E147" s="21"/>
      <c r="F147" s="22">
        <v>742.5</v>
      </c>
      <c r="G147" s="14">
        <f t="shared" si="39"/>
        <v>19327.400000000045</v>
      </c>
      <c r="H147" s="22">
        <v>0</v>
      </c>
      <c r="I147" s="24">
        <v>982.1999999999971</v>
      </c>
      <c r="J147" s="22">
        <v>0</v>
      </c>
      <c r="K147" s="24">
        <v>15049.999999999998</v>
      </c>
      <c r="L147" s="24">
        <f t="shared" si="38"/>
        <v>15049.999999999998</v>
      </c>
      <c r="M147" s="14">
        <f t="shared" si="35"/>
        <v>16032.199999999995</v>
      </c>
      <c r="N147" s="16">
        <f t="shared" si="36"/>
        <v>35359.60000000004</v>
      </c>
      <c r="O147" s="13">
        <v>-12974.947692518408</v>
      </c>
      <c r="P147" s="63">
        <f t="shared" si="37"/>
        <v>21522.824887577317</v>
      </c>
    </row>
    <row r="148" spans="1:16" ht="15.75">
      <c r="A148" s="58">
        <v>42583</v>
      </c>
      <c r="B148" s="24">
        <v>171.52416842972514</v>
      </c>
      <c r="C148" s="16">
        <v>531.6826429999801</v>
      </c>
      <c r="D148" s="21">
        <v>5351.599999999975</v>
      </c>
      <c r="E148" s="21"/>
      <c r="F148" s="22">
        <v>-1251.5999999999985</v>
      </c>
      <c r="G148" s="14">
        <f t="shared" si="39"/>
        <v>4631.682642999956</v>
      </c>
      <c r="H148" s="22">
        <v>0</v>
      </c>
      <c r="I148" s="24">
        <v>11368.900000000009</v>
      </c>
      <c r="J148" s="22">
        <v>0</v>
      </c>
      <c r="K148" s="24">
        <v>14070</v>
      </c>
      <c r="L148" s="24">
        <f t="shared" si="38"/>
        <v>14070</v>
      </c>
      <c r="M148" s="14">
        <f t="shared" si="35"/>
        <v>25438.90000000001</v>
      </c>
      <c r="N148" s="16">
        <f t="shared" si="36"/>
        <v>30070.582642999965</v>
      </c>
      <c r="O148" s="13">
        <v>-14388.728278289665</v>
      </c>
      <c r="P148" s="63">
        <f>N148+O148+B148</f>
        <v>15853.378533140025</v>
      </c>
    </row>
    <row r="149" spans="1:16" ht="15.75">
      <c r="A149" s="58">
        <v>42614</v>
      </c>
      <c r="B149" s="24">
        <v>-1541.507120838356</v>
      </c>
      <c r="C149" s="16">
        <v>1232.5173570000006</v>
      </c>
      <c r="D149" s="21">
        <v>18346.600000000057</v>
      </c>
      <c r="E149" s="21"/>
      <c r="F149" s="22">
        <v>-1035.4000000000015</v>
      </c>
      <c r="G149" s="14">
        <f t="shared" si="39"/>
        <v>18543.717357000056</v>
      </c>
      <c r="H149" s="22">
        <v>0</v>
      </c>
      <c r="I149" s="24">
        <v>-1853.2000000000116</v>
      </c>
      <c r="J149" s="22">
        <v>0</v>
      </c>
      <c r="K149" s="24">
        <v>4210.000000000001</v>
      </c>
      <c r="L149" s="24">
        <f t="shared" si="38"/>
        <v>4210.000000000001</v>
      </c>
      <c r="M149" s="14">
        <f t="shared" si="35"/>
        <v>2356.7999999999893</v>
      </c>
      <c r="N149" s="16">
        <f>+G149+M149</f>
        <v>20900.517357000044</v>
      </c>
      <c r="O149" s="13">
        <v>6617.594851981666</v>
      </c>
      <c r="P149" s="63">
        <f>N149+O149+B149</f>
        <v>25976.605088143355</v>
      </c>
    </row>
    <row r="150" spans="1:16" ht="15.75">
      <c r="A150" s="58">
        <v>42644</v>
      </c>
      <c r="B150" s="24">
        <v>-1825.25362498586</v>
      </c>
      <c r="C150" s="16">
        <v>12684.599999999951</v>
      </c>
      <c r="D150" s="21">
        <v>4918.700000000004</v>
      </c>
      <c r="E150" s="21"/>
      <c r="F150" s="22">
        <v>4149.299999999999</v>
      </c>
      <c r="G150" s="14">
        <f t="shared" si="39"/>
        <v>21752.599999999955</v>
      </c>
      <c r="H150" s="22">
        <v>0</v>
      </c>
      <c r="I150" s="24">
        <v>8225.540000000008</v>
      </c>
      <c r="J150" s="22">
        <v>0</v>
      </c>
      <c r="K150" s="22">
        <v>0</v>
      </c>
      <c r="L150" s="22">
        <f t="shared" si="38"/>
        <v>0</v>
      </c>
      <c r="M150" s="14">
        <f t="shared" si="35"/>
        <v>8225.540000000008</v>
      </c>
      <c r="N150" s="16">
        <f>+G150+M150</f>
        <v>29978.139999999963</v>
      </c>
      <c r="O150" s="13">
        <v>23783.41635131923</v>
      </c>
      <c r="P150" s="63">
        <f>N150+O150+B150</f>
        <v>51936.30272633333</v>
      </c>
    </row>
    <row r="151" spans="1:16" ht="15.75">
      <c r="A151" s="58">
        <v>42675</v>
      </c>
      <c r="B151" s="24">
        <v>112.4</v>
      </c>
      <c r="C151" s="16">
        <v>24134.900000000045</v>
      </c>
      <c r="D151" s="21">
        <v>11352.599999999973</v>
      </c>
      <c r="E151" s="21"/>
      <c r="F151" s="22">
        <v>1561.4000000000015</v>
      </c>
      <c r="G151" s="14">
        <f t="shared" si="39"/>
        <v>37048.900000000016</v>
      </c>
      <c r="H151" s="22">
        <v>0</v>
      </c>
      <c r="I151" s="24">
        <v>2192.6600000000035</v>
      </c>
      <c r="J151" s="22">
        <v>0</v>
      </c>
      <c r="K151" s="22">
        <v>0</v>
      </c>
      <c r="L151" s="22">
        <f>+J151+K151</f>
        <v>0</v>
      </c>
      <c r="M151" s="14">
        <f t="shared" si="35"/>
        <v>2192.6600000000035</v>
      </c>
      <c r="N151" s="16">
        <f>+G151+M151</f>
        <v>39241.56000000002</v>
      </c>
      <c r="O151" s="13">
        <v>-2635.039335180387</v>
      </c>
      <c r="P151" s="63">
        <f>N151+O151+B151</f>
        <v>36718.920664819634</v>
      </c>
    </row>
    <row r="152" spans="1:16" ht="15.75">
      <c r="A152" s="58">
        <v>42705</v>
      </c>
      <c r="B152" s="29">
        <v>0</v>
      </c>
      <c r="C152" s="16">
        <v>14483.100000000006</v>
      </c>
      <c r="D152" s="21">
        <v>20670.69999999998</v>
      </c>
      <c r="E152" s="21"/>
      <c r="F152" s="22">
        <v>-6329.4</v>
      </c>
      <c r="G152" s="14">
        <f t="shared" si="39"/>
        <v>28824.399999999987</v>
      </c>
      <c r="H152" s="22">
        <v>0</v>
      </c>
      <c r="I152" s="24">
        <v>-800.3999999999942</v>
      </c>
      <c r="J152" s="22">
        <v>0</v>
      </c>
      <c r="K152" s="22">
        <v>0</v>
      </c>
      <c r="L152" s="22">
        <f>+J152+K152</f>
        <v>0</v>
      </c>
      <c r="M152" s="14">
        <f>L152+I152+H152</f>
        <v>-800.3999999999942</v>
      </c>
      <c r="N152" s="16">
        <f>+G152+M152</f>
        <v>28023.999999999993</v>
      </c>
      <c r="O152" s="13">
        <v>-5206.0141150082345</v>
      </c>
      <c r="P152" s="63">
        <f>N152+O152+B152</f>
        <v>22817.98588499176</v>
      </c>
    </row>
    <row r="153" spans="1:16" ht="15.75">
      <c r="A153" s="58">
        <v>42736</v>
      </c>
      <c r="B153" s="29">
        <v>111.9999901943271</v>
      </c>
      <c r="C153" s="16">
        <v>-18654.10000000002</v>
      </c>
      <c r="D153" s="21">
        <v>24336.09999999988</v>
      </c>
      <c r="E153" s="21"/>
      <c r="F153" s="22">
        <v>-690.1999999999989</v>
      </c>
      <c r="G153" s="14">
        <v>4991.799999999859</v>
      </c>
      <c r="H153" s="22">
        <v>0</v>
      </c>
      <c r="I153" s="24">
        <v>2478.1999999999825</v>
      </c>
      <c r="J153" s="22"/>
      <c r="K153" s="22">
        <v>0</v>
      </c>
      <c r="L153" s="22">
        <v>0</v>
      </c>
      <c r="M153" s="14">
        <v>2478.1999999999825</v>
      </c>
      <c r="N153" s="16">
        <v>7469.999999999842</v>
      </c>
      <c r="O153" s="13">
        <v>-4149.158020809109</v>
      </c>
      <c r="P153" s="63">
        <v>3432.8419693850597</v>
      </c>
    </row>
    <row r="154" spans="1:16" ht="15.75">
      <c r="A154" s="58">
        <v>42767</v>
      </c>
      <c r="B154" s="29">
        <v>1481.1989101478157</v>
      </c>
      <c r="C154" s="16">
        <v>-23582.39999999995</v>
      </c>
      <c r="D154" s="21">
        <v>35777.40000000002</v>
      </c>
      <c r="E154" s="21"/>
      <c r="F154" s="22">
        <v>1706</v>
      </c>
      <c r="G154" s="14">
        <v>13901.000000000073</v>
      </c>
      <c r="H154" s="22">
        <v>0</v>
      </c>
      <c r="I154" s="24">
        <v>1450.1000000000058</v>
      </c>
      <c r="J154" s="22"/>
      <c r="K154" s="22">
        <v>0</v>
      </c>
      <c r="L154" s="22">
        <v>0</v>
      </c>
      <c r="M154" s="14">
        <v>1450.1000000000058</v>
      </c>
      <c r="N154" s="16">
        <v>15351.100000000079</v>
      </c>
      <c r="O154" s="13">
        <v>7509.712020217536</v>
      </c>
      <c r="P154" s="63">
        <v>24342.01093036543</v>
      </c>
    </row>
    <row r="155" spans="1:16" ht="15.75">
      <c r="A155" s="58">
        <v>42795</v>
      </c>
      <c r="B155" s="29">
        <v>-1167.77279012233</v>
      </c>
      <c r="C155" s="16">
        <v>45302.49999999997</v>
      </c>
      <c r="D155" s="21">
        <v>-471.3000000000902</v>
      </c>
      <c r="E155" s="21"/>
      <c r="F155" s="22">
        <v>5345.199999999999</v>
      </c>
      <c r="G155" s="14">
        <v>50176.39999999988</v>
      </c>
      <c r="H155" s="22">
        <v>0</v>
      </c>
      <c r="I155" s="24">
        <v>2396.1699999999837</v>
      </c>
      <c r="J155" s="22"/>
      <c r="K155" s="22">
        <v>0</v>
      </c>
      <c r="L155" s="22">
        <v>0</v>
      </c>
      <c r="M155" s="14">
        <v>2396.1699999999837</v>
      </c>
      <c r="N155" s="16">
        <v>52572.56999999986</v>
      </c>
      <c r="O155" s="13">
        <v>-49759.81972482534</v>
      </c>
      <c r="P155" s="63">
        <v>1644.9774850521896</v>
      </c>
    </row>
    <row r="156" spans="1:16" ht="15.75">
      <c r="A156" s="58">
        <v>42826</v>
      </c>
      <c r="B156" s="29">
        <v>-1573.13467561425</v>
      </c>
      <c r="C156" s="16">
        <v>-18644.699999999997</v>
      </c>
      <c r="D156" s="21">
        <v>32941.10000000006</v>
      </c>
      <c r="E156" s="21"/>
      <c r="F156" s="22">
        <v>-3959.399999999998</v>
      </c>
      <c r="G156" s="14">
        <v>10337.000000000062</v>
      </c>
      <c r="H156" s="22">
        <v>0</v>
      </c>
      <c r="I156" s="24">
        <v>-2721.9199999999837</v>
      </c>
      <c r="J156" s="22"/>
      <c r="K156" s="22">
        <v>0</v>
      </c>
      <c r="L156" s="22">
        <v>0</v>
      </c>
      <c r="M156" s="14">
        <v>-2721.9199999999837</v>
      </c>
      <c r="N156" s="16">
        <v>7615.080000000078</v>
      </c>
      <c r="O156" s="13">
        <v>31462.4284129553</v>
      </c>
      <c r="P156" s="63">
        <v>37504.37373734113</v>
      </c>
    </row>
    <row r="157" spans="1:16" ht="15.75">
      <c r="A157" s="58">
        <v>42856</v>
      </c>
      <c r="B157" s="29">
        <v>-44.05752756</v>
      </c>
      <c r="C157" s="16">
        <v>-32756.599999999977</v>
      </c>
      <c r="D157" s="21">
        <v>14408.7</v>
      </c>
      <c r="E157" s="21"/>
      <c r="F157" s="22">
        <v>1283.5999999999985</v>
      </c>
      <c r="G157" s="14">
        <v>-17064.299999999977</v>
      </c>
      <c r="H157" s="22">
        <v>0</v>
      </c>
      <c r="I157" s="24">
        <v>-1900.3699999999953</v>
      </c>
      <c r="J157" s="22"/>
      <c r="K157" s="22">
        <v>0</v>
      </c>
      <c r="L157" s="22">
        <v>0</v>
      </c>
      <c r="M157" s="14">
        <v>-1900.3699999999953</v>
      </c>
      <c r="N157" s="16">
        <v>-18964.669999999973</v>
      </c>
      <c r="O157" s="13">
        <v>42833.82263168589</v>
      </c>
      <c r="P157" s="63">
        <v>23825.09510412592</v>
      </c>
    </row>
    <row r="158" spans="1:16" ht="15.75">
      <c r="A158" s="58">
        <v>42887</v>
      </c>
      <c r="B158" s="29">
        <v>2451.1262668128625</v>
      </c>
      <c r="C158" s="16">
        <v>39684.40000000004</v>
      </c>
      <c r="D158" s="21">
        <v>3412.100000000013</v>
      </c>
      <c r="E158" s="21"/>
      <c r="F158" s="22">
        <v>-1169.2999999999993</v>
      </c>
      <c r="G158" s="14">
        <v>41927.200000000055</v>
      </c>
      <c r="H158" s="22">
        <v>0</v>
      </c>
      <c r="I158" s="24">
        <v>7559.619999999995</v>
      </c>
      <c r="J158" s="22"/>
      <c r="K158" s="22">
        <v>0</v>
      </c>
      <c r="L158" s="22">
        <v>0</v>
      </c>
      <c r="M158" s="14">
        <v>7559.619999999995</v>
      </c>
      <c r="N158" s="16">
        <v>49486.82000000005</v>
      </c>
      <c r="O158" s="13">
        <v>-47800.56679037791</v>
      </c>
      <c r="P158" s="63">
        <v>4137.379476435002</v>
      </c>
    </row>
    <row r="159" spans="1:16" ht="15.75">
      <c r="A159" s="58">
        <v>42917</v>
      </c>
      <c r="B159" s="29">
        <v>-1367.9418099987</v>
      </c>
      <c r="C159" s="16">
        <v>4124.100000000006</v>
      </c>
      <c r="D159" s="21">
        <v>3264.6999999999643</v>
      </c>
      <c r="E159" s="21"/>
      <c r="F159" s="22">
        <v>273.8999999999978</v>
      </c>
      <c r="G159" s="14">
        <v>7662.699999999968</v>
      </c>
      <c r="H159" s="22">
        <v>0</v>
      </c>
      <c r="I159" s="24">
        <v>3892.29999999999</v>
      </c>
      <c r="J159" s="22"/>
      <c r="K159" s="22">
        <v>0</v>
      </c>
      <c r="L159" s="22">
        <v>0</v>
      </c>
      <c r="M159" s="14">
        <v>3892.29999999999</v>
      </c>
      <c r="N159" s="16">
        <v>11554.999999999958</v>
      </c>
      <c r="O159" s="13">
        <v>-1381.0636513585887</v>
      </c>
      <c r="P159" s="63">
        <v>8805.99453864267</v>
      </c>
    </row>
    <row r="160" spans="1:16" ht="15.75">
      <c r="A160" s="58">
        <v>42948</v>
      </c>
      <c r="B160" s="29">
        <v>2091.4713506644653</v>
      </c>
      <c r="C160" s="16">
        <v>9766.799999999952</v>
      </c>
      <c r="D160" s="21">
        <v>14893.999999999956</v>
      </c>
      <c r="E160" s="21"/>
      <c r="F160" s="22">
        <v>3223.100000000002</v>
      </c>
      <c r="G160" s="14">
        <v>27883.89999999991</v>
      </c>
      <c r="H160" s="22">
        <v>0</v>
      </c>
      <c r="I160" s="24">
        <v>15650.4</v>
      </c>
      <c r="J160" s="22"/>
      <c r="K160" s="22">
        <v>0</v>
      </c>
      <c r="L160" s="22">
        <v>0</v>
      </c>
      <c r="M160" s="14">
        <v>15650.4</v>
      </c>
      <c r="N160" s="16">
        <v>43534.29999999991</v>
      </c>
      <c r="O160" s="13">
        <v>-13845.305576577664</v>
      </c>
      <c r="P160" s="63">
        <v>31780.465774086708</v>
      </c>
    </row>
    <row r="161" spans="1:16" ht="15.75">
      <c r="A161" s="58">
        <v>42979</v>
      </c>
      <c r="B161" s="29">
        <v>-913.04348800048</v>
      </c>
      <c r="C161" s="16">
        <v>-18066.300000000003</v>
      </c>
      <c r="D161" s="21">
        <v>17482.100000000126</v>
      </c>
      <c r="E161" s="21"/>
      <c r="F161" s="22">
        <v>-689.6000000000022</v>
      </c>
      <c r="G161" s="14">
        <v>-1273.7999999998792</v>
      </c>
      <c r="H161" s="22">
        <v>0</v>
      </c>
      <c r="I161" s="24">
        <v>5070.473715999979</v>
      </c>
      <c r="J161" s="22"/>
      <c r="K161" s="22">
        <v>0</v>
      </c>
      <c r="L161" s="22">
        <v>0</v>
      </c>
      <c r="M161" s="14">
        <v>5070.473715999979</v>
      </c>
      <c r="N161" s="16">
        <v>3796.6737160000994</v>
      </c>
      <c r="O161" s="13">
        <v>1769.1013042263621</v>
      </c>
      <c r="P161" s="63">
        <v>4652.731532225982</v>
      </c>
    </row>
    <row r="162" spans="1:16" ht="15.75">
      <c r="A162" s="58">
        <v>43009</v>
      </c>
      <c r="B162" s="29">
        <v>-770.4934569796796</v>
      </c>
      <c r="C162" s="16">
        <v>3503.50000000008</v>
      </c>
      <c r="D162" s="21">
        <v>-531.5000000000509</v>
      </c>
      <c r="E162" s="21"/>
      <c r="F162" s="22">
        <v>-4128.699999999999</v>
      </c>
      <c r="G162" s="14">
        <v>-1156.6999999999698</v>
      </c>
      <c r="H162" s="22">
        <v>0</v>
      </c>
      <c r="I162" s="24">
        <v>4323.190150000039</v>
      </c>
      <c r="J162" s="22"/>
      <c r="K162" s="22">
        <v>0</v>
      </c>
      <c r="L162" s="22">
        <v>0</v>
      </c>
      <c r="M162" s="14">
        <v>4323.190150000039</v>
      </c>
      <c r="N162" s="16">
        <v>3166.4901500000688</v>
      </c>
      <c r="O162" s="13">
        <v>47508.72288609704</v>
      </c>
      <c r="P162" s="63">
        <v>49904.71957911743</v>
      </c>
    </row>
    <row r="163" spans="1:16" ht="15.75">
      <c r="A163" s="58">
        <v>43040</v>
      </c>
      <c r="B163" s="29">
        <v>-2125.2692134622607</v>
      </c>
      <c r="C163" s="16">
        <v>-8330.900000000023</v>
      </c>
      <c r="D163" s="21">
        <v>18121.89999999998</v>
      </c>
      <c r="E163" s="21"/>
      <c r="F163" s="22">
        <v>-1911.6000000000004</v>
      </c>
      <c r="G163" s="14">
        <v>7879.399999999956</v>
      </c>
      <c r="H163" s="22">
        <v>0</v>
      </c>
      <c r="I163" s="24">
        <v>-6801.763866000023</v>
      </c>
      <c r="J163" s="22"/>
      <c r="K163" s="22">
        <v>0</v>
      </c>
      <c r="L163" s="22">
        <v>0</v>
      </c>
      <c r="M163" s="14">
        <v>-6801.763866000023</v>
      </c>
      <c r="N163" s="16">
        <v>1077.636133999933</v>
      </c>
      <c r="O163" s="13">
        <v>9452.849129018148</v>
      </c>
      <c r="P163" s="63">
        <v>8405.21604955582</v>
      </c>
    </row>
    <row r="164" spans="1:16" ht="15.75">
      <c r="A164" s="58">
        <v>43070</v>
      </c>
      <c r="B164" s="29">
        <v>0</v>
      </c>
      <c r="C164" s="16">
        <v>26154.199999999903</v>
      </c>
      <c r="D164" s="21">
        <v>55583.6</v>
      </c>
      <c r="E164" s="21"/>
      <c r="F164" s="22">
        <v>1779.800000000001</v>
      </c>
      <c r="G164" s="14">
        <v>83517.5999999999</v>
      </c>
      <c r="H164" s="22">
        <v>0</v>
      </c>
      <c r="I164" s="24">
        <v>8211.199999999983</v>
      </c>
      <c r="J164" s="22"/>
      <c r="K164" s="22">
        <v>0</v>
      </c>
      <c r="L164" s="22">
        <v>0</v>
      </c>
      <c r="M164" s="14">
        <v>8211.199999999983</v>
      </c>
      <c r="N164" s="16">
        <v>91728.79999999989</v>
      </c>
      <c r="O164" s="13">
        <v>-43344.21162672124</v>
      </c>
      <c r="P164" s="63">
        <v>48384.588373278646</v>
      </c>
    </row>
    <row r="165" spans="1:16" ht="15.75">
      <c r="A165" s="58">
        <v>43101</v>
      </c>
      <c r="B165" s="29">
        <v>-848.29188915588</v>
      </c>
      <c r="C165" s="29">
        <v>-30965.69999999988</v>
      </c>
      <c r="D165" s="29">
        <v>33392.200000000055</v>
      </c>
      <c r="E165" s="29"/>
      <c r="F165" s="29">
        <v>-1054.2999999999993</v>
      </c>
      <c r="G165" s="29">
        <v>1372.2000000001754</v>
      </c>
      <c r="H165" s="29">
        <v>0</v>
      </c>
      <c r="I165" s="29">
        <v>-1870</v>
      </c>
      <c r="J165" s="22"/>
      <c r="K165" s="29">
        <v>0</v>
      </c>
      <c r="L165" s="29">
        <v>0</v>
      </c>
      <c r="M165" s="29">
        <v>-1870</v>
      </c>
      <c r="N165" s="29">
        <v>-497.79999999982465</v>
      </c>
      <c r="O165" s="29">
        <v>1181.3157381557064</v>
      </c>
      <c r="P165" s="67">
        <v>-164.7761509999982</v>
      </c>
    </row>
    <row r="166" spans="1:16" ht="15.75">
      <c r="A166" s="58">
        <v>43132</v>
      </c>
      <c r="B166" s="29">
        <v>-1425.38808478028</v>
      </c>
      <c r="C166" s="29">
        <v>-435.80000000002474</v>
      </c>
      <c r="D166" s="29">
        <v>25582.600000000024</v>
      </c>
      <c r="E166" s="29"/>
      <c r="F166" s="29">
        <v>5352.700000000003</v>
      </c>
      <c r="G166" s="29">
        <v>30499.5</v>
      </c>
      <c r="H166" s="29">
        <v>0</v>
      </c>
      <c r="I166" s="29">
        <v>-6943.299999999988</v>
      </c>
      <c r="J166" s="22"/>
      <c r="K166" s="29">
        <v>0</v>
      </c>
      <c r="L166" s="29">
        <v>0</v>
      </c>
      <c r="M166" s="29">
        <v>-6943.299999999988</v>
      </c>
      <c r="N166" s="29">
        <v>23556.20000000001</v>
      </c>
      <c r="O166" s="29">
        <v>23428.757211545715</v>
      </c>
      <c r="P166" s="67">
        <v>45559.56912676545</v>
      </c>
    </row>
    <row r="167" spans="1:16" ht="15.75">
      <c r="A167" s="58">
        <v>43160</v>
      </c>
      <c r="B167" s="29">
        <v>4037.3352383206957</v>
      </c>
      <c r="C167" s="29">
        <v>-8847.300000000003</v>
      </c>
      <c r="D167" s="29">
        <v>9467.999999999854</v>
      </c>
      <c r="E167" s="29"/>
      <c r="F167" s="29">
        <v>5982.099999999995</v>
      </c>
      <c r="G167" s="29">
        <v>6602.7999999998465</v>
      </c>
      <c r="H167" s="29">
        <v>3000</v>
      </c>
      <c r="I167" s="29">
        <v>2593.2999999999884</v>
      </c>
      <c r="J167" s="22"/>
      <c r="K167" s="29">
        <v>0</v>
      </c>
      <c r="L167" s="29">
        <v>0</v>
      </c>
      <c r="M167" s="29">
        <v>5593.299999999988</v>
      </c>
      <c r="N167" s="29">
        <v>12196.099999999835</v>
      </c>
      <c r="O167" s="29">
        <v>-13018.478946221312</v>
      </c>
      <c r="P167" s="67">
        <v>3214.9562920992184</v>
      </c>
    </row>
    <row r="168" spans="1:16" ht="15.75">
      <c r="A168" s="58">
        <v>43191</v>
      </c>
      <c r="B168" s="29">
        <v>14383.603034522777</v>
      </c>
      <c r="C168" s="29">
        <v>-38834.90000000005</v>
      </c>
      <c r="D168" s="29">
        <v>45906.30000000019</v>
      </c>
      <c r="E168" s="29"/>
      <c r="F168" s="29">
        <v>-8881.299999999996</v>
      </c>
      <c r="G168" s="29">
        <v>-1809.899999999856</v>
      </c>
      <c r="H168" s="29">
        <v>0</v>
      </c>
      <c r="I168" s="29">
        <v>-1860</v>
      </c>
      <c r="J168" s="22"/>
      <c r="K168" s="29">
        <v>0</v>
      </c>
      <c r="L168" s="29">
        <v>0</v>
      </c>
      <c r="M168" s="29">
        <v>-1860</v>
      </c>
      <c r="N168" s="29">
        <v>-3669.899999999856</v>
      </c>
      <c r="O168" s="29">
        <v>9730.987392171031</v>
      </c>
      <c r="P168" s="67">
        <v>20444.690426693953</v>
      </c>
    </row>
    <row r="169" spans="1:16" ht="15.75">
      <c r="A169" s="58">
        <v>43221</v>
      </c>
      <c r="B169" s="29">
        <v>-22.395874116320044</v>
      </c>
      <c r="C169" s="29">
        <v>-1621.8999999999578</v>
      </c>
      <c r="D169" s="29">
        <v>25893.499999999993</v>
      </c>
      <c r="E169" s="29"/>
      <c r="F169" s="29">
        <v>-838.8999999999996</v>
      </c>
      <c r="G169" s="29">
        <v>23432.700000000033</v>
      </c>
      <c r="H169" s="29">
        <v>0</v>
      </c>
      <c r="I169" s="29">
        <v>-410</v>
      </c>
      <c r="J169" s="22"/>
      <c r="K169" s="29">
        <v>0</v>
      </c>
      <c r="L169" s="29">
        <v>0</v>
      </c>
      <c r="M169" s="29">
        <v>-410</v>
      </c>
      <c r="N169" s="29">
        <v>23022.700000000033</v>
      </c>
      <c r="O169" s="29">
        <v>14275.521576978317</v>
      </c>
      <c r="P169" s="67">
        <v>37275.82570286203</v>
      </c>
    </row>
    <row r="170" spans="1:16" ht="15.75">
      <c r="A170" s="58">
        <v>43252</v>
      </c>
      <c r="B170" s="29">
        <v>656.1650048502399</v>
      </c>
      <c r="C170" s="29">
        <v>-34412.20000000004</v>
      </c>
      <c r="D170" s="29">
        <v>55924.700000000055</v>
      </c>
      <c r="E170" s="29"/>
      <c r="F170" s="29">
        <v>-589.6999999999989</v>
      </c>
      <c r="G170" s="29">
        <v>20922.800000000017</v>
      </c>
      <c r="H170" s="29">
        <v>500</v>
      </c>
      <c r="I170" s="29">
        <v>12680</v>
      </c>
      <c r="J170" s="22"/>
      <c r="K170" s="29">
        <v>0</v>
      </c>
      <c r="L170" s="29">
        <v>0</v>
      </c>
      <c r="M170" s="29">
        <v>13180</v>
      </c>
      <c r="N170" s="29">
        <v>34102.80000000002</v>
      </c>
      <c r="O170" s="29">
        <v>21562.789525999986</v>
      </c>
      <c r="P170" s="67">
        <v>56321.754530850245</v>
      </c>
    </row>
    <row r="171" spans="1:16" ht="15.75">
      <c r="A171" s="58">
        <v>43282</v>
      </c>
      <c r="B171" s="29">
        <v>3855.687037286565</v>
      </c>
      <c r="C171" s="29">
        <v>2691.6000000000495</v>
      </c>
      <c r="D171" s="29">
        <v>9739.800000000047</v>
      </c>
      <c r="E171" s="29"/>
      <c r="F171" s="29">
        <v>-2287.2000000000044</v>
      </c>
      <c r="G171" s="29">
        <v>10144.200000000092</v>
      </c>
      <c r="H171" s="29">
        <v>2000</v>
      </c>
      <c r="I171" s="29">
        <v>4450</v>
      </c>
      <c r="J171" s="22"/>
      <c r="K171" s="29">
        <v>0</v>
      </c>
      <c r="L171" s="29">
        <v>0</v>
      </c>
      <c r="M171" s="29">
        <v>6450</v>
      </c>
      <c r="N171" s="29">
        <v>16594.20000000009</v>
      </c>
      <c r="O171" s="29">
        <v>-13452.541205000094</v>
      </c>
      <c r="P171" s="67">
        <v>6997.345832286563</v>
      </c>
    </row>
    <row r="172" spans="1:16" ht="15.75">
      <c r="A172" s="58">
        <v>43313</v>
      </c>
      <c r="B172" s="29">
        <v>2722.121763032722</v>
      </c>
      <c r="C172" s="29">
        <v>-2455.5000000000364</v>
      </c>
      <c r="D172" s="29">
        <v>37000.299999999945</v>
      </c>
      <c r="E172" s="29"/>
      <c r="F172" s="29">
        <v>1166</v>
      </c>
      <c r="G172" s="29">
        <v>35710.79999999991</v>
      </c>
      <c r="H172" s="29">
        <v>-500</v>
      </c>
      <c r="I172" s="29">
        <v>-9460</v>
      </c>
      <c r="J172" s="22"/>
      <c r="K172" s="29">
        <v>0</v>
      </c>
      <c r="L172" s="29">
        <v>0</v>
      </c>
      <c r="M172" s="29">
        <v>-9960</v>
      </c>
      <c r="N172" s="29">
        <v>25750.79999999991</v>
      </c>
      <c r="O172" s="29">
        <v>-13377.07081761508</v>
      </c>
      <c r="P172" s="67">
        <v>15095.850945417551</v>
      </c>
    </row>
    <row r="173" spans="1:16" ht="15.75">
      <c r="A173" s="58">
        <v>43345</v>
      </c>
      <c r="B173" s="29">
        <v>-1973.99567939592</v>
      </c>
      <c r="C173" s="29">
        <v>-2911.9999999999854</v>
      </c>
      <c r="D173" s="29">
        <v>17140.300000000032</v>
      </c>
      <c r="E173" s="29"/>
      <c r="F173" s="29">
        <v>2936.7000000000007</v>
      </c>
      <c r="G173" s="29">
        <v>17165.000000000047</v>
      </c>
      <c r="H173" s="29">
        <v>-500</v>
      </c>
      <c r="I173" s="29">
        <v>-1260</v>
      </c>
      <c r="J173" s="22"/>
      <c r="K173" s="29">
        <v>0</v>
      </c>
      <c r="L173" s="29">
        <v>0</v>
      </c>
      <c r="M173" s="29">
        <v>-1760</v>
      </c>
      <c r="N173" s="29">
        <v>15405.000000000047</v>
      </c>
      <c r="O173" s="29">
        <v>-7556.195341000024</v>
      </c>
      <c r="P173" s="67">
        <v>5874.808979604103</v>
      </c>
    </row>
    <row r="174" spans="1:16" ht="15.75">
      <c r="A174" s="58">
        <v>43376</v>
      </c>
      <c r="B174" s="29">
        <v>2732.8013799477785</v>
      </c>
      <c r="C174" s="29">
        <v>4914.500000000015</v>
      </c>
      <c r="D174" s="29">
        <v>36110.599999999875</v>
      </c>
      <c r="E174" s="29"/>
      <c r="F174" s="29">
        <v>-1275.7000000000007</v>
      </c>
      <c r="G174" s="29">
        <v>39749.39999999989</v>
      </c>
      <c r="H174" s="29">
        <v>0</v>
      </c>
      <c r="I174" s="29">
        <v>-3500</v>
      </c>
      <c r="J174" s="22"/>
      <c r="K174" s="29">
        <v>0</v>
      </c>
      <c r="L174" s="29">
        <v>0</v>
      </c>
      <c r="M174" s="29">
        <v>-3500</v>
      </c>
      <c r="N174" s="29">
        <v>36249.39999999989</v>
      </c>
      <c r="O174" s="29">
        <v>-1243.431258999888</v>
      </c>
      <c r="P174" s="67">
        <v>37738.77012094778</v>
      </c>
    </row>
    <row r="175" spans="1:16" ht="15.75">
      <c r="A175" s="58">
        <v>43405</v>
      </c>
      <c r="B175" s="29">
        <v>2146.07292016023</v>
      </c>
      <c r="C175" s="29">
        <v>17621.299999999952</v>
      </c>
      <c r="D175" s="29">
        <v>15282.400000000023</v>
      </c>
      <c r="E175" s="29"/>
      <c r="F175" s="29">
        <v>-505.2999999999993</v>
      </c>
      <c r="G175" s="29">
        <v>32398.399999999976</v>
      </c>
      <c r="H175" s="29">
        <v>1140</v>
      </c>
      <c r="I175" s="29">
        <v>-553.2999999999884</v>
      </c>
      <c r="J175" s="22"/>
      <c r="K175" s="29">
        <v>0</v>
      </c>
      <c r="L175" s="29">
        <v>0</v>
      </c>
      <c r="M175" s="29">
        <v>586.7000000000116</v>
      </c>
      <c r="N175" s="29">
        <v>32985.09999999999</v>
      </c>
      <c r="O175" s="29">
        <v>-19326.498060102913</v>
      </c>
      <c r="P175" s="67">
        <v>15804.674860057308</v>
      </c>
    </row>
    <row r="176" spans="1:16" ht="15.75">
      <c r="A176" s="58">
        <v>43436</v>
      </c>
      <c r="B176" s="29">
        <v>3046.258446224753</v>
      </c>
      <c r="C176" s="29">
        <v>30571.299999999996</v>
      </c>
      <c r="D176" s="29">
        <v>1349.5999999999985</v>
      </c>
      <c r="E176" s="29"/>
      <c r="F176" s="29">
        <v>277.10000000000036</v>
      </c>
      <c r="G176" s="29">
        <v>32197.999999999993</v>
      </c>
      <c r="H176" s="29">
        <v>-500</v>
      </c>
      <c r="I176" s="29">
        <v>-10890</v>
      </c>
      <c r="J176" s="22"/>
      <c r="K176" s="29">
        <v>0</v>
      </c>
      <c r="L176" s="29">
        <v>0</v>
      </c>
      <c r="M176" s="29">
        <v>-11390</v>
      </c>
      <c r="N176" s="29">
        <v>20807.999999999993</v>
      </c>
      <c r="O176" s="29">
        <v>-3804.09642799999</v>
      </c>
      <c r="P176" s="67">
        <v>20050.162018224757</v>
      </c>
    </row>
    <row r="177" spans="1:16" ht="15.75">
      <c r="A177" s="58">
        <v>43466</v>
      </c>
      <c r="B177" s="29">
        <v>17957.86366224802</v>
      </c>
      <c r="C177" s="29">
        <v>-73942.9</v>
      </c>
      <c r="D177" s="29">
        <v>75379.3000000001</v>
      </c>
      <c r="E177" s="29">
        <v>286.5333333333326</v>
      </c>
      <c r="F177" s="29">
        <v>0</v>
      </c>
      <c r="G177" s="29">
        <f aca="true" t="shared" si="40" ref="G177:G183">+C177+D177+E177+F177</f>
        <v>1722.9333333334432</v>
      </c>
      <c r="H177" s="29">
        <v>400</v>
      </c>
      <c r="I177" s="29">
        <v>9150</v>
      </c>
      <c r="J177" s="29"/>
      <c r="K177" s="29">
        <v>0</v>
      </c>
      <c r="L177" s="29">
        <f aca="true" t="shared" si="41" ref="L177:L182">+J177+K177</f>
        <v>0</v>
      </c>
      <c r="M177" s="29">
        <f aca="true" t="shared" si="42" ref="M177:M184">L177+I177+H177</f>
        <v>9550</v>
      </c>
      <c r="N177" s="29">
        <f aca="true" t="shared" si="43" ref="N177:N183">+G177+M177</f>
        <v>11272.933333333443</v>
      </c>
      <c r="O177" s="29">
        <v>37182.496453019776</v>
      </c>
      <c r="P177" s="63">
        <f aca="true" t="shared" si="44" ref="P177:P183">N177+O177+B177</f>
        <v>66413.29344860124</v>
      </c>
    </row>
    <row r="178" spans="1:16" ht="15.75">
      <c r="A178" s="58">
        <v>43497</v>
      </c>
      <c r="B178" s="29">
        <v>-2772.922496792391</v>
      </c>
      <c r="C178" s="29">
        <v>19367.700000000008</v>
      </c>
      <c r="D178" s="29">
        <v>26301.599999999904</v>
      </c>
      <c r="E178" s="29">
        <v>286.53333333333353</v>
      </c>
      <c r="F178" s="29">
        <v>0</v>
      </c>
      <c r="G178" s="29">
        <f t="shared" si="40"/>
        <v>45955.83333333325</v>
      </c>
      <c r="H178" s="29">
        <v>1850</v>
      </c>
      <c r="I178" s="29">
        <v>450</v>
      </c>
      <c r="J178" s="29"/>
      <c r="K178" s="29">
        <v>0</v>
      </c>
      <c r="L178" s="29">
        <f t="shared" si="41"/>
        <v>0</v>
      </c>
      <c r="M178" s="29">
        <f t="shared" si="42"/>
        <v>2300</v>
      </c>
      <c r="N178" s="29">
        <f t="shared" si="43"/>
        <v>48255.83333333325</v>
      </c>
      <c r="O178" s="29">
        <v>-20431.01744333324</v>
      </c>
      <c r="P178" s="63">
        <f t="shared" si="44"/>
        <v>25051.893393207618</v>
      </c>
    </row>
    <row r="179" spans="1:16" ht="15.75">
      <c r="A179" s="58">
        <v>43525</v>
      </c>
      <c r="B179" s="29">
        <v>-346.67330053802004</v>
      </c>
      <c r="C179" s="29">
        <v>14671.799999999967</v>
      </c>
      <c r="D179" s="29">
        <v>-31397.999999999985</v>
      </c>
      <c r="E179" s="29">
        <v>286.5333333333333</v>
      </c>
      <c r="F179" s="29">
        <v>0</v>
      </c>
      <c r="G179" s="29">
        <f t="shared" si="40"/>
        <v>-16439.666666666686</v>
      </c>
      <c r="H179" s="29">
        <v>0</v>
      </c>
      <c r="I179" s="29">
        <v>6660</v>
      </c>
      <c r="J179" s="29"/>
      <c r="K179" s="29">
        <v>0</v>
      </c>
      <c r="L179" s="29">
        <f t="shared" si="41"/>
        <v>0</v>
      </c>
      <c r="M179" s="29">
        <f t="shared" si="42"/>
        <v>6660</v>
      </c>
      <c r="N179" s="29">
        <f t="shared" si="43"/>
        <v>-9779.666666666686</v>
      </c>
      <c r="O179" s="29">
        <v>-6720.363535183995</v>
      </c>
      <c r="P179" s="63">
        <f t="shared" si="44"/>
        <v>-16846.7035023887</v>
      </c>
    </row>
    <row r="180" spans="1:16" ht="15.75">
      <c r="A180" s="58">
        <v>43556</v>
      </c>
      <c r="B180" s="29">
        <v>22539.166622266304</v>
      </c>
      <c r="C180" s="29">
        <v>-31285.69999999999</v>
      </c>
      <c r="D180" s="29">
        <v>67748.50000000017</v>
      </c>
      <c r="E180" s="29">
        <v>-341.53333333333353</v>
      </c>
      <c r="F180" s="29">
        <v>0</v>
      </c>
      <c r="G180" s="29">
        <f t="shared" si="40"/>
        <v>36121.26666666685</v>
      </c>
      <c r="H180" s="29">
        <v>0</v>
      </c>
      <c r="I180" s="29">
        <v>-5000</v>
      </c>
      <c r="J180" s="29"/>
      <c r="K180" s="29">
        <v>0</v>
      </c>
      <c r="L180" s="29">
        <f t="shared" si="41"/>
        <v>0</v>
      </c>
      <c r="M180" s="29">
        <f t="shared" si="42"/>
        <v>-5000</v>
      </c>
      <c r="N180" s="29">
        <f t="shared" si="43"/>
        <v>31121.266666666852</v>
      </c>
      <c r="O180" s="29">
        <v>3146.6015229142504</v>
      </c>
      <c r="P180" s="63">
        <f t="shared" si="44"/>
        <v>56807.03481184741</v>
      </c>
    </row>
    <row r="181" spans="1:16" ht="15.75">
      <c r="A181" s="58">
        <v>43586</v>
      </c>
      <c r="B181" s="29">
        <v>38816.164006338004</v>
      </c>
      <c r="C181" s="29">
        <v>-47744.60000000008</v>
      </c>
      <c r="D181" s="29">
        <v>44938.69999999991</v>
      </c>
      <c r="E181" s="29">
        <v>-341.53333333333285</v>
      </c>
      <c r="F181" s="29">
        <v>0</v>
      </c>
      <c r="G181" s="29">
        <f t="shared" si="40"/>
        <v>-3147.4333333335017</v>
      </c>
      <c r="H181" s="29">
        <v>-1090</v>
      </c>
      <c r="I181" s="29">
        <v>4670</v>
      </c>
      <c r="J181" s="29"/>
      <c r="K181" s="29">
        <v>0</v>
      </c>
      <c r="L181" s="29">
        <f t="shared" si="41"/>
        <v>0</v>
      </c>
      <c r="M181" s="29">
        <f t="shared" si="42"/>
        <v>3580</v>
      </c>
      <c r="N181" s="29">
        <f t="shared" si="43"/>
        <v>432.56666666649835</v>
      </c>
      <c r="O181" s="29">
        <v>730.9744540938336</v>
      </c>
      <c r="P181" s="63">
        <f t="shared" si="44"/>
        <v>39979.705127098336</v>
      </c>
    </row>
    <row r="182" spans="1:16" ht="15.75">
      <c r="A182" s="58">
        <v>43617</v>
      </c>
      <c r="B182" s="29">
        <v>4075.256994837745</v>
      </c>
      <c r="C182" s="29">
        <v>41410.00000000004</v>
      </c>
      <c r="D182" s="29">
        <v>2054.9999999999054</v>
      </c>
      <c r="E182" s="29">
        <v>-341.5333333333333</v>
      </c>
      <c r="F182" s="29">
        <v>0</v>
      </c>
      <c r="G182" s="29">
        <f t="shared" si="40"/>
        <v>43123.46666666661</v>
      </c>
      <c r="H182" s="29">
        <v>0</v>
      </c>
      <c r="I182" s="29">
        <v>4640</v>
      </c>
      <c r="J182" s="29"/>
      <c r="K182" s="29">
        <v>0</v>
      </c>
      <c r="L182" s="29">
        <f t="shared" si="41"/>
        <v>0</v>
      </c>
      <c r="M182" s="29">
        <f t="shared" si="42"/>
        <v>4640</v>
      </c>
      <c r="N182" s="29">
        <f t="shared" si="43"/>
        <v>47763.46666666661</v>
      </c>
      <c r="O182" s="29">
        <v>-67358.34741065581</v>
      </c>
      <c r="P182" s="63">
        <f t="shared" si="44"/>
        <v>-15519.623749151458</v>
      </c>
    </row>
    <row r="183" spans="1:18" ht="15.75">
      <c r="A183" s="58">
        <v>43647</v>
      </c>
      <c r="B183" s="29">
        <v>14672.51267638529</v>
      </c>
      <c r="C183" s="29">
        <v>-38859.200000000026</v>
      </c>
      <c r="D183" s="29">
        <v>51265.30000000009</v>
      </c>
      <c r="E183" s="29">
        <v>0</v>
      </c>
      <c r="F183" s="29">
        <v>0</v>
      </c>
      <c r="G183" s="29">
        <f t="shared" si="40"/>
        <v>12406.100000000064</v>
      </c>
      <c r="H183" s="29">
        <v>0</v>
      </c>
      <c r="I183" s="29">
        <v>-8760</v>
      </c>
      <c r="J183" s="29"/>
      <c r="K183" s="29">
        <v>0</v>
      </c>
      <c r="L183" s="29">
        <v>0</v>
      </c>
      <c r="M183" s="29">
        <f t="shared" si="42"/>
        <v>-8760</v>
      </c>
      <c r="N183" s="29">
        <f t="shared" si="43"/>
        <v>3646.100000000064</v>
      </c>
      <c r="O183" s="29">
        <v>22161.555643933723</v>
      </c>
      <c r="P183" s="63">
        <f t="shared" si="44"/>
        <v>40480.16832031908</v>
      </c>
      <c r="Q183" s="66"/>
      <c r="R183" s="61"/>
    </row>
    <row r="184" spans="1:18" ht="15.75">
      <c r="A184" s="58">
        <v>43679</v>
      </c>
      <c r="B184" s="75">
        <v>258.6930014076645</v>
      </c>
      <c r="C184" s="17">
        <v>-21556.79999999999</v>
      </c>
      <c r="D184" s="76">
        <v>38723.10000000003</v>
      </c>
      <c r="E184" s="29">
        <v>0</v>
      </c>
      <c r="F184" s="29">
        <v>0</v>
      </c>
      <c r="G184" s="18">
        <f>+C184+D184+E184+F184</f>
        <v>17166.30000000004</v>
      </c>
      <c r="H184" s="19">
        <v>700</v>
      </c>
      <c r="I184" s="77">
        <v>-7400</v>
      </c>
      <c r="J184" s="78"/>
      <c r="K184" s="29">
        <v>0</v>
      </c>
      <c r="L184" s="29">
        <v>0</v>
      </c>
      <c r="M184" s="19">
        <f t="shared" si="42"/>
        <v>-6700</v>
      </c>
      <c r="N184" s="17">
        <f>+G184+M184</f>
        <v>10466.30000000004</v>
      </c>
      <c r="O184" s="79">
        <v>-9817.970673368378</v>
      </c>
      <c r="P184" s="63">
        <f>N184+O184+B184</f>
        <v>907.0223280393259</v>
      </c>
      <c r="Q184" s="66"/>
      <c r="R184" s="61"/>
    </row>
    <row r="185" spans="1:16" ht="18.75">
      <c r="A185" s="10" t="s">
        <v>17</v>
      </c>
      <c r="B185" s="4"/>
      <c r="C185" s="4"/>
      <c r="D185" s="4"/>
      <c r="E185" s="4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5"/>
    </row>
    <row r="186" spans="1:16" ht="19.5" thickBot="1">
      <c r="A186" s="6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8"/>
      <c r="M186" s="8"/>
      <c r="N186" s="8"/>
      <c r="O186" s="8"/>
      <c r="P186" s="9"/>
    </row>
    <row r="187" spans="1:1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</row>
  </sheetData>
  <sheetProtection/>
  <mergeCells count="18"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  <mergeCell ref="M7:M8"/>
    <mergeCell ref="N6:N8"/>
    <mergeCell ref="D7:D8"/>
    <mergeCell ref="E7:E8"/>
    <mergeCell ref="F7:F8"/>
    <mergeCell ref="G7:G8"/>
    <mergeCell ref="H7:H8"/>
    <mergeCell ref="I7:I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8"/>
  <sheetViews>
    <sheetView zoomScalePageLayoutView="0" workbookViewId="0" topLeftCell="A1">
      <pane xSplit="1" ySplit="7" topLeftCell="B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65" sqref="O65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</cols>
  <sheetData>
    <row r="1" spans="1:17" ht="15.75">
      <c r="A1" s="74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0"/>
    </row>
    <row r="2" spans="1:16" ht="18.75">
      <c r="A2" s="92" t="s">
        <v>104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16" ht="15.75">
      <c r="A3" s="7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68"/>
    </row>
    <row r="4" spans="1:16" ht="18.75">
      <c r="A4" s="89" t="s">
        <v>113</v>
      </c>
      <c r="B4" s="87" t="s">
        <v>81</v>
      </c>
      <c r="C4" s="88" t="s">
        <v>82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 t="s">
        <v>22</v>
      </c>
      <c r="P4" s="95" t="s">
        <v>3</v>
      </c>
    </row>
    <row r="5" spans="1:16" ht="18.75">
      <c r="A5" s="90"/>
      <c r="B5" s="87"/>
      <c r="C5" s="88" t="s">
        <v>5</v>
      </c>
      <c r="D5" s="88"/>
      <c r="E5" s="88"/>
      <c r="F5" s="88"/>
      <c r="G5" s="88"/>
      <c r="H5" s="88" t="s">
        <v>6</v>
      </c>
      <c r="I5" s="88"/>
      <c r="J5" s="88"/>
      <c r="K5" s="88"/>
      <c r="L5" s="88"/>
      <c r="M5" s="88"/>
      <c r="N5" s="84" t="s">
        <v>3</v>
      </c>
      <c r="O5" s="88"/>
      <c r="P5" s="95"/>
    </row>
    <row r="6" spans="1:16" ht="18.75">
      <c r="A6" s="90"/>
      <c r="B6" s="87"/>
      <c r="C6" s="84" t="s">
        <v>18</v>
      </c>
      <c r="D6" s="84" t="s">
        <v>78</v>
      </c>
      <c r="E6" s="84" t="s">
        <v>121</v>
      </c>
      <c r="F6" s="84" t="s">
        <v>19</v>
      </c>
      <c r="G6" s="84" t="s">
        <v>3</v>
      </c>
      <c r="H6" s="84" t="s">
        <v>79</v>
      </c>
      <c r="I6" s="84" t="s">
        <v>80</v>
      </c>
      <c r="J6" s="88" t="s">
        <v>21</v>
      </c>
      <c r="K6" s="88"/>
      <c r="L6" s="88"/>
      <c r="M6" s="84" t="s">
        <v>3</v>
      </c>
      <c r="N6" s="86"/>
      <c r="O6" s="88"/>
      <c r="P6" s="95"/>
    </row>
    <row r="7" spans="1:16" ht="57.75" customHeight="1">
      <c r="A7" s="91"/>
      <c r="B7" s="87"/>
      <c r="C7" s="85"/>
      <c r="D7" s="85"/>
      <c r="E7" s="85"/>
      <c r="F7" s="85"/>
      <c r="G7" s="85"/>
      <c r="H7" s="85"/>
      <c r="I7" s="85"/>
      <c r="J7" s="62" t="s">
        <v>2</v>
      </c>
      <c r="K7" s="62" t="s">
        <v>20</v>
      </c>
      <c r="L7" s="62" t="s">
        <v>3</v>
      </c>
      <c r="M7" s="85"/>
      <c r="N7" s="85"/>
      <c r="O7" s="88"/>
      <c r="P7" s="95"/>
    </row>
    <row r="8" spans="1:16" ht="15.75">
      <c r="A8" s="72" t="s">
        <v>23</v>
      </c>
      <c r="B8" s="14">
        <v>-417.79999999999995</v>
      </c>
      <c r="C8" s="14">
        <v>-1186.9</v>
      </c>
      <c r="D8" s="14">
        <v>3916.1</v>
      </c>
      <c r="E8" s="14"/>
      <c r="F8" s="14">
        <v>-27.600000000000023</v>
      </c>
      <c r="G8" s="14">
        <f>F8+D8+C8</f>
        <v>2701.6</v>
      </c>
      <c r="H8" s="14">
        <v>-1150.9</v>
      </c>
      <c r="I8" s="14">
        <v>-6749</v>
      </c>
      <c r="J8" s="14">
        <v>0</v>
      </c>
      <c r="K8" s="14">
        <v>0</v>
      </c>
      <c r="L8" s="14">
        <f>J8+K8</f>
        <v>0</v>
      </c>
      <c r="M8" s="14">
        <f>H8+I8+L8</f>
        <v>-7899.9</v>
      </c>
      <c r="N8" s="14">
        <f>G8+M8</f>
        <v>-5198.299999999999</v>
      </c>
      <c r="O8" s="14">
        <v>-5771.799999999999</v>
      </c>
      <c r="P8" s="63">
        <f>B8+N8+O8</f>
        <v>-11387.899999999998</v>
      </c>
    </row>
    <row r="9" spans="1:16" ht="15.75">
      <c r="A9" s="72" t="s">
        <v>24</v>
      </c>
      <c r="B9" s="14">
        <v>-458.80000000000007</v>
      </c>
      <c r="C9" s="14">
        <v>8557.8</v>
      </c>
      <c r="D9" s="14">
        <v>1950.5000000000002</v>
      </c>
      <c r="E9" s="14"/>
      <c r="F9" s="14">
        <v>526.1999999999999</v>
      </c>
      <c r="G9" s="14">
        <f aca="true" t="shared" si="0" ref="G9:G51">F9+D9+C9</f>
        <v>11034.5</v>
      </c>
      <c r="H9" s="14">
        <v>174.7</v>
      </c>
      <c r="I9" s="14">
        <v>-1176.3000000000002</v>
      </c>
      <c r="J9" s="14">
        <v>0</v>
      </c>
      <c r="K9" s="14">
        <v>0</v>
      </c>
      <c r="L9" s="14">
        <f aca="true" t="shared" si="1" ref="L9:L51">J9+K9</f>
        <v>0</v>
      </c>
      <c r="M9" s="14">
        <f aca="true" t="shared" si="2" ref="M9:M51">H9+I9+L9</f>
        <v>-1001.6000000000001</v>
      </c>
      <c r="N9" s="14">
        <f aca="true" t="shared" si="3" ref="N9:N51">G9+M9</f>
        <v>10032.9</v>
      </c>
      <c r="O9" s="14">
        <v>-2868.199999999999</v>
      </c>
      <c r="P9" s="63">
        <f aca="true" t="shared" si="4" ref="P9:P51">B9+N9+O9</f>
        <v>6705.9000000000015</v>
      </c>
    </row>
    <row r="10" spans="1:16" ht="15.75">
      <c r="A10" s="72" t="s">
        <v>25</v>
      </c>
      <c r="B10" s="14">
        <v>11169</v>
      </c>
      <c r="C10" s="14">
        <v>3960.5999999999995</v>
      </c>
      <c r="D10" s="14">
        <v>-3955.3</v>
      </c>
      <c r="E10" s="14"/>
      <c r="F10" s="14">
        <v>-247.50000000000006</v>
      </c>
      <c r="G10" s="14">
        <f t="shared" si="0"/>
        <v>-242.20000000000073</v>
      </c>
      <c r="H10" s="14">
        <v>1172.3</v>
      </c>
      <c r="I10" s="14">
        <v>363</v>
      </c>
      <c r="J10" s="14">
        <v>0</v>
      </c>
      <c r="K10" s="14">
        <v>0</v>
      </c>
      <c r="L10" s="14">
        <f t="shared" si="1"/>
        <v>0</v>
      </c>
      <c r="M10" s="14">
        <f t="shared" si="2"/>
        <v>1535.3</v>
      </c>
      <c r="N10" s="14">
        <f t="shared" si="3"/>
        <v>1293.0999999999992</v>
      </c>
      <c r="O10" s="14">
        <v>3827.499999999999</v>
      </c>
      <c r="P10" s="63">
        <f t="shared" si="4"/>
        <v>16289.599999999999</v>
      </c>
    </row>
    <row r="11" spans="1:16" ht="15.75">
      <c r="A11" s="72" t="s">
        <v>26</v>
      </c>
      <c r="B11" s="14">
        <v>3776.5</v>
      </c>
      <c r="C11" s="14">
        <v>-4272.4</v>
      </c>
      <c r="D11" s="14">
        <v>6114.3</v>
      </c>
      <c r="E11" s="14"/>
      <c r="F11" s="14">
        <v>1030.3000000000002</v>
      </c>
      <c r="G11" s="14">
        <f t="shared" si="0"/>
        <v>2872.2000000000007</v>
      </c>
      <c r="H11" s="14">
        <v>-1347</v>
      </c>
      <c r="I11" s="14">
        <v>-1516.1</v>
      </c>
      <c r="J11" s="14">
        <v>0</v>
      </c>
      <c r="K11" s="14">
        <v>-100</v>
      </c>
      <c r="L11" s="14">
        <f t="shared" si="1"/>
        <v>-100</v>
      </c>
      <c r="M11" s="14">
        <f t="shared" si="2"/>
        <v>-2963.1</v>
      </c>
      <c r="N11" s="14">
        <f t="shared" si="3"/>
        <v>-90.89999999999918</v>
      </c>
      <c r="O11" s="14">
        <v>13246.900000000001</v>
      </c>
      <c r="P11" s="63">
        <f t="shared" si="4"/>
        <v>16932.500000000004</v>
      </c>
    </row>
    <row r="12" spans="1:16" ht="15.75">
      <c r="A12" s="72" t="s">
        <v>27</v>
      </c>
      <c r="B12" s="14">
        <v>1079.4</v>
      </c>
      <c r="C12" s="14">
        <v>9216.399999999998</v>
      </c>
      <c r="D12" s="14">
        <v>-4747.9</v>
      </c>
      <c r="E12" s="14"/>
      <c r="F12" s="14">
        <v>-1024.6000000000001</v>
      </c>
      <c r="G12" s="14">
        <f t="shared" si="0"/>
        <v>3443.899999999998</v>
      </c>
      <c r="H12" s="14">
        <v>-456.6</v>
      </c>
      <c r="I12" s="14">
        <v>-410.20000000000005</v>
      </c>
      <c r="J12" s="14">
        <v>0</v>
      </c>
      <c r="K12" s="14">
        <v>-2919.1</v>
      </c>
      <c r="L12" s="14">
        <f t="shared" si="1"/>
        <v>-2919.1</v>
      </c>
      <c r="M12" s="14">
        <f t="shared" si="2"/>
        <v>-3785.9</v>
      </c>
      <c r="N12" s="14">
        <f t="shared" si="3"/>
        <v>-342.0000000000023</v>
      </c>
      <c r="O12" s="14">
        <v>20543</v>
      </c>
      <c r="P12" s="63">
        <f t="shared" si="4"/>
        <v>21280.399999999998</v>
      </c>
    </row>
    <row r="13" spans="1:16" ht="15.75">
      <c r="A13" s="72" t="s">
        <v>28</v>
      </c>
      <c r="B13" s="14">
        <v>6308.9</v>
      </c>
      <c r="C13" s="14">
        <v>10160.1</v>
      </c>
      <c r="D13" s="14">
        <v>-511.7999999999997</v>
      </c>
      <c r="E13" s="14"/>
      <c r="F13" s="14">
        <v>1486.4</v>
      </c>
      <c r="G13" s="14">
        <f t="shared" si="0"/>
        <v>11134.7</v>
      </c>
      <c r="H13" s="14">
        <v>119.39999999999999</v>
      </c>
      <c r="I13" s="14">
        <v>-1850.8000000000002</v>
      </c>
      <c r="J13" s="14">
        <v>0</v>
      </c>
      <c r="K13" s="14">
        <v>4271.7</v>
      </c>
      <c r="L13" s="14">
        <f t="shared" si="1"/>
        <v>4271.7</v>
      </c>
      <c r="M13" s="14">
        <f t="shared" si="2"/>
        <v>2540.2999999999997</v>
      </c>
      <c r="N13" s="14">
        <f t="shared" si="3"/>
        <v>13675</v>
      </c>
      <c r="O13" s="14">
        <v>-7976.299999999999</v>
      </c>
      <c r="P13" s="63">
        <f t="shared" si="4"/>
        <v>12007.600000000002</v>
      </c>
    </row>
    <row r="14" spans="1:16" ht="15.75">
      <c r="A14" s="72" t="s">
        <v>29</v>
      </c>
      <c r="B14" s="14">
        <v>5211</v>
      </c>
      <c r="C14" s="14">
        <v>19214.8</v>
      </c>
      <c r="D14" s="14">
        <v>-7961</v>
      </c>
      <c r="E14" s="14"/>
      <c r="F14" s="14">
        <v>-1258.1000000000004</v>
      </c>
      <c r="G14" s="14">
        <f t="shared" si="0"/>
        <v>9995.699999999999</v>
      </c>
      <c r="H14" s="14">
        <v>198.8</v>
      </c>
      <c r="I14" s="14">
        <v>-1747</v>
      </c>
      <c r="J14" s="14">
        <v>0</v>
      </c>
      <c r="K14" s="14">
        <v>12234.5</v>
      </c>
      <c r="L14" s="14">
        <f t="shared" si="1"/>
        <v>12234.5</v>
      </c>
      <c r="M14" s="14">
        <f t="shared" si="2"/>
        <v>10686.3</v>
      </c>
      <c r="N14" s="14">
        <f t="shared" si="3"/>
        <v>20682</v>
      </c>
      <c r="O14" s="14">
        <v>6698.400000000001</v>
      </c>
      <c r="P14" s="63">
        <f t="shared" si="4"/>
        <v>32591.4</v>
      </c>
    </row>
    <row r="15" spans="1:16" ht="15.75">
      <c r="A15" s="72" t="s">
        <v>30</v>
      </c>
      <c r="B15" s="14">
        <v>2291.8999999999996</v>
      </c>
      <c r="C15" s="14">
        <v>19939.4</v>
      </c>
      <c r="D15" s="14">
        <v>5567</v>
      </c>
      <c r="E15" s="14"/>
      <c r="F15" s="14">
        <v>1066.2000000000003</v>
      </c>
      <c r="G15" s="14">
        <f t="shared" si="0"/>
        <v>26572.600000000002</v>
      </c>
      <c r="H15" s="14">
        <v>0</v>
      </c>
      <c r="I15" s="14">
        <v>-249.2</v>
      </c>
      <c r="J15" s="14">
        <v>0</v>
      </c>
      <c r="K15" s="14">
        <v>-19446.1</v>
      </c>
      <c r="L15" s="14">
        <f t="shared" si="1"/>
        <v>-19446.1</v>
      </c>
      <c r="M15" s="14">
        <f t="shared" si="2"/>
        <v>-19695.3</v>
      </c>
      <c r="N15" s="14">
        <f t="shared" si="3"/>
        <v>6877.300000000003</v>
      </c>
      <c r="O15" s="14">
        <v>-41656.5</v>
      </c>
      <c r="P15" s="63">
        <f t="shared" si="4"/>
        <v>-32487.299999999996</v>
      </c>
    </row>
    <row r="16" spans="1:16" ht="15.75">
      <c r="A16" s="72" t="s">
        <v>31</v>
      </c>
      <c r="B16" s="14">
        <v>20152.4</v>
      </c>
      <c r="C16" s="14">
        <v>-41568.2</v>
      </c>
      <c r="D16" s="14">
        <v>19546.1</v>
      </c>
      <c r="E16" s="14"/>
      <c r="F16" s="14">
        <v>-51.10000000000001</v>
      </c>
      <c r="G16" s="14">
        <f t="shared" si="0"/>
        <v>-22073.199999999997</v>
      </c>
      <c r="H16" s="14">
        <v>-24.5</v>
      </c>
      <c r="I16" s="14">
        <v>-3267.7</v>
      </c>
      <c r="J16" s="14">
        <v>0</v>
      </c>
      <c r="K16" s="14">
        <v>5867.599999999999</v>
      </c>
      <c r="L16" s="14">
        <f t="shared" si="1"/>
        <v>5867.599999999999</v>
      </c>
      <c r="M16" s="14">
        <f t="shared" si="2"/>
        <v>2575.3999999999996</v>
      </c>
      <c r="N16" s="14">
        <f t="shared" si="3"/>
        <v>-19497.799999999996</v>
      </c>
      <c r="O16" s="14">
        <v>17377.1</v>
      </c>
      <c r="P16" s="63">
        <f t="shared" si="4"/>
        <v>18031.700000000004</v>
      </c>
    </row>
    <row r="17" spans="1:16" ht="15.75">
      <c r="A17" s="72" t="s">
        <v>32</v>
      </c>
      <c r="B17" s="14">
        <v>12458.3</v>
      </c>
      <c r="C17" s="14">
        <v>21348.7</v>
      </c>
      <c r="D17" s="14">
        <v>14447.6</v>
      </c>
      <c r="E17" s="14"/>
      <c r="F17" s="14">
        <v>1457.4</v>
      </c>
      <c r="G17" s="14">
        <f t="shared" si="0"/>
        <v>37253.7</v>
      </c>
      <c r="H17" s="14">
        <v>0</v>
      </c>
      <c r="I17" s="14">
        <v>3620.2</v>
      </c>
      <c r="J17" s="14">
        <v>0</v>
      </c>
      <c r="K17" s="14">
        <v>11129.7</v>
      </c>
      <c r="L17" s="14">
        <f t="shared" si="1"/>
        <v>11129.7</v>
      </c>
      <c r="M17" s="14">
        <f t="shared" si="2"/>
        <v>14749.900000000001</v>
      </c>
      <c r="N17" s="14">
        <f t="shared" si="3"/>
        <v>52003.6</v>
      </c>
      <c r="O17" s="14">
        <v>-42561.5</v>
      </c>
      <c r="P17" s="63">
        <f t="shared" si="4"/>
        <v>21900.399999999994</v>
      </c>
    </row>
    <row r="18" spans="1:16" ht="15.75">
      <c r="A18" s="72" t="s">
        <v>33</v>
      </c>
      <c r="B18" s="14">
        <v>21989.399999999998</v>
      </c>
      <c r="C18" s="14">
        <v>5675.099999999999</v>
      </c>
      <c r="D18" s="14">
        <v>-11588.399999999998</v>
      </c>
      <c r="E18" s="14"/>
      <c r="F18" s="14">
        <v>-1067.1</v>
      </c>
      <c r="G18" s="14">
        <f t="shared" si="0"/>
        <v>-6980.399999999999</v>
      </c>
      <c r="H18" s="14">
        <v>0</v>
      </c>
      <c r="I18" s="14">
        <v>3591.2000000000003</v>
      </c>
      <c r="J18" s="14">
        <v>0</v>
      </c>
      <c r="K18" s="14">
        <v>6686.800000000001</v>
      </c>
      <c r="L18" s="14">
        <f t="shared" si="1"/>
        <v>6686.800000000001</v>
      </c>
      <c r="M18" s="14">
        <f t="shared" si="2"/>
        <v>10278.000000000002</v>
      </c>
      <c r="N18" s="14">
        <f t="shared" si="3"/>
        <v>3297.600000000003</v>
      </c>
      <c r="O18" s="14">
        <v>-8246.100000000002</v>
      </c>
      <c r="P18" s="63">
        <f t="shared" si="4"/>
        <v>17040.899999999998</v>
      </c>
    </row>
    <row r="19" spans="1:16" ht="15.75">
      <c r="A19" s="72" t="s">
        <v>34</v>
      </c>
      <c r="B19" s="14">
        <v>-45267.4</v>
      </c>
      <c r="C19" s="14">
        <v>-12796.3</v>
      </c>
      <c r="D19" s="14">
        <v>-1769.500000000001</v>
      </c>
      <c r="E19" s="14"/>
      <c r="F19" s="14">
        <v>1163.3</v>
      </c>
      <c r="G19" s="14">
        <f t="shared" si="0"/>
        <v>-13402.5</v>
      </c>
      <c r="H19" s="14">
        <v>-293.7</v>
      </c>
      <c r="I19" s="14">
        <v>2416.7000000000003</v>
      </c>
      <c r="J19" s="14">
        <v>0</v>
      </c>
      <c r="K19" s="14">
        <v>-19681.899999999998</v>
      </c>
      <c r="L19" s="14">
        <f t="shared" si="1"/>
        <v>-19681.899999999998</v>
      </c>
      <c r="M19" s="14">
        <f t="shared" si="2"/>
        <v>-17558.899999999998</v>
      </c>
      <c r="N19" s="14">
        <f t="shared" si="3"/>
        <v>-30961.399999999998</v>
      </c>
      <c r="O19" s="14">
        <v>49992.5</v>
      </c>
      <c r="P19" s="63">
        <f t="shared" si="4"/>
        <v>-26236.300000000003</v>
      </c>
    </row>
    <row r="20" spans="1:16" ht="15.75">
      <c r="A20" s="72" t="s">
        <v>35</v>
      </c>
      <c r="B20" s="16">
        <v>39196.5</v>
      </c>
      <c r="C20" s="16">
        <v>-9585.599999999999</v>
      </c>
      <c r="D20" s="16">
        <v>19896.8</v>
      </c>
      <c r="E20" s="16"/>
      <c r="F20" s="16">
        <v>-403.3</v>
      </c>
      <c r="G20" s="14">
        <f t="shared" si="0"/>
        <v>9907.900000000001</v>
      </c>
      <c r="H20" s="16">
        <v>506.8</v>
      </c>
      <c r="I20" s="16">
        <v>10273.7</v>
      </c>
      <c r="J20" s="16">
        <v>0</v>
      </c>
      <c r="K20" s="16">
        <v>15524.3</v>
      </c>
      <c r="L20" s="14">
        <f t="shared" si="1"/>
        <v>15524.3</v>
      </c>
      <c r="M20" s="14">
        <f t="shared" si="2"/>
        <v>26304.8</v>
      </c>
      <c r="N20" s="14">
        <f t="shared" si="3"/>
        <v>36212.7</v>
      </c>
      <c r="O20" s="16">
        <v>-66364.9</v>
      </c>
      <c r="P20" s="63">
        <f t="shared" si="4"/>
        <v>9044.300000000003</v>
      </c>
    </row>
    <row r="21" spans="1:16" ht="15.75">
      <c r="A21" s="72" t="s">
        <v>36</v>
      </c>
      <c r="B21" s="16">
        <v>344</v>
      </c>
      <c r="C21" s="16">
        <v>18530.100000000002</v>
      </c>
      <c r="D21" s="16">
        <v>-4521.099999999999</v>
      </c>
      <c r="E21" s="16"/>
      <c r="F21" s="16">
        <v>2039.5000000000005</v>
      </c>
      <c r="G21" s="14">
        <f t="shared" si="0"/>
        <v>16048.500000000004</v>
      </c>
      <c r="H21" s="16">
        <v>0</v>
      </c>
      <c r="I21" s="16">
        <v>2800</v>
      </c>
      <c r="J21" s="16">
        <v>0</v>
      </c>
      <c r="K21" s="16">
        <v>11861.1</v>
      </c>
      <c r="L21" s="14">
        <f t="shared" si="1"/>
        <v>11861.1</v>
      </c>
      <c r="M21" s="14">
        <f t="shared" si="2"/>
        <v>14661.1</v>
      </c>
      <c r="N21" s="14">
        <f t="shared" si="3"/>
        <v>30709.600000000006</v>
      </c>
      <c r="O21" s="16">
        <v>-3565.600000000002</v>
      </c>
      <c r="P21" s="63">
        <f t="shared" si="4"/>
        <v>27488.000000000004</v>
      </c>
    </row>
    <row r="22" spans="1:16" ht="15.75">
      <c r="A22" s="72" t="s">
        <v>37</v>
      </c>
      <c r="B22" s="16">
        <v>-1204.4</v>
      </c>
      <c r="C22" s="16">
        <v>-11587.1</v>
      </c>
      <c r="D22" s="16">
        <v>-342.90000000000146</v>
      </c>
      <c r="E22" s="16"/>
      <c r="F22" s="16">
        <v>170.0999999999999</v>
      </c>
      <c r="G22" s="14">
        <f t="shared" si="0"/>
        <v>-11759.900000000001</v>
      </c>
      <c r="H22" s="16">
        <v>327</v>
      </c>
      <c r="I22" s="16">
        <v>-40</v>
      </c>
      <c r="J22" s="16">
        <v>0</v>
      </c>
      <c r="K22" s="16">
        <v>23482.4</v>
      </c>
      <c r="L22" s="14">
        <f t="shared" si="1"/>
        <v>23482.4</v>
      </c>
      <c r="M22" s="14">
        <f t="shared" si="2"/>
        <v>23769.4</v>
      </c>
      <c r="N22" s="14">
        <f t="shared" si="3"/>
        <v>12009.5</v>
      </c>
      <c r="O22" s="16">
        <v>-1159.4000000000015</v>
      </c>
      <c r="P22" s="63">
        <f t="shared" si="4"/>
        <v>9645.699999999999</v>
      </c>
    </row>
    <row r="23" spans="1:16" ht="15.75">
      <c r="A23" s="72" t="s">
        <v>38</v>
      </c>
      <c r="B23" s="16">
        <v>8653</v>
      </c>
      <c r="C23" s="16">
        <v>-29193.800000000003</v>
      </c>
      <c r="D23" s="16">
        <v>52943.7</v>
      </c>
      <c r="E23" s="16"/>
      <c r="F23" s="16">
        <v>0</v>
      </c>
      <c r="G23" s="14">
        <f t="shared" si="0"/>
        <v>23749.899999999994</v>
      </c>
      <c r="H23" s="16">
        <v>0</v>
      </c>
      <c r="I23" s="16">
        <v>-38403</v>
      </c>
      <c r="J23" s="16">
        <v>-37703</v>
      </c>
      <c r="K23" s="16">
        <v>-50909.4</v>
      </c>
      <c r="L23" s="14">
        <f t="shared" si="1"/>
        <v>-88612.4</v>
      </c>
      <c r="M23" s="14">
        <f t="shared" si="2"/>
        <v>-127015.4</v>
      </c>
      <c r="N23" s="14">
        <f t="shared" si="3"/>
        <v>-103265.5</v>
      </c>
      <c r="O23" s="16">
        <v>21400.2</v>
      </c>
      <c r="P23" s="63">
        <f t="shared" si="4"/>
        <v>-73212.3</v>
      </c>
    </row>
    <row r="24" spans="1:16" ht="15.75">
      <c r="A24" s="72" t="s">
        <v>39</v>
      </c>
      <c r="B24" s="16">
        <v>17254</v>
      </c>
      <c r="C24" s="16">
        <v>-12371.7</v>
      </c>
      <c r="D24" s="16">
        <v>6327.5</v>
      </c>
      <c r="E24" s="16"/>
      <c r="F24" s="16">
        <v>-2311.4</v>
      </c>
      <c r="G24" s="14">
        <f t="shared" si="0"/>
        <v>-8355.6</v>
      </c>
      <c r="H24" s="16">
        <v>0</v>
      </c>
      <c r="I24" s="16">
        <v>-3200</v>
      </c>
      <c r="J24" s="16">
        <v>0</v>
      </c>
      <c r="K24" s="16">
        <v>9796.3</v>
      </c>
      <c r="L24" s="14">
        <f t="shared" si="1"/>
        <v>9796.3</v>
      </c>
      <c r="M24" s="14">
        <f t="shared" si="2"/>
        <v>6596.299999999999</v>
      </c>
      <c r="N24" s="14">
        <f t="shared" si="3"/>
        <v>-1759.300000000001</v>
      </c>
      <c r="O24" s="16">
        <v>-6812.800000000001</v>
      </c>
      <c r="P24" s="63">
        <f t="shared" si="4"/>
        <v>8681.899999999998</v>
      </c>
    </row>
    <row r="25" spans="1:16" ht="15.75">
      <c r="A25" s="72" t="s">
        <v>40</v>
      </c>
      <c r="B25" s="16">
        <v>32135.4</v>
      </c>
      <c r="C25" s="16">
        <v>4629.200000000001</v>
      </c>
      <c r="D25" s="16">
        <v>9424.2</v>
      </c>
      <c r="E25" s="16"/>
      <c r="F25" s="16">
        <v>2059.4</v>
      </c>
      <c r="G25" s="14">
        <f t="shared" si="0"/>
        <v>16112.800000000001</v>
      </c>
      <c r="H25" s="16">
        <v>0</v>
      </c>
      <c r="I25" s="16">
        <v>-300</v>
      </c>
      <c r="J25" s="16">
        <v>0</v>
      </c>
      <c r="K25" s="16">
        <v>-6227.799999999999</v>
      </c>
      <c r="L25" s="14">
        <f t="shared" si="1"/>
        <v>-6227.799999999999</v>
      </c>
      <c r="M25" s="14">
        <f t="shared" si="2"/>
        <v>-6527.799999999999</v>
      </c>
      <c r="N25" s="14">
        <f t="shared" si="3"/>
        <v>9585.000000000002</v>
      </c>
      <c r="O25" s="16">
        <v>-9307.899999999998</v>
      </c>
      <c r="P25" s="63">
        <f t="shared" si="4"/>
        <v>32412.500000000004</v>
      </c>
    </row>
    <row r="26" spans="1:16" ht="15.75">
      <c r="A26" s="72" t="s">
        <v>41</v>
      </c>
      <c r="B26" s="16">
        <v>27257.4</v>
      </c>
      <c r="C26" s="16">
        <v>2788.7999999999993</v>
      </c>
      <c r="D26" s="16">
        <v>5134.299999999999</v>
      </c>
      <c r="E26" s="16"/>
      <c r="F26" s="16">
        <v>-2241.4</v>
      </c>
      <c r="G26" s="14">
        <f t="shared" si="0"/>
        <v>5681.699999999999</v>
      </c>
      <c r="H26" s="16">
        <v>0</v>
      </c>
      <c r="I26" s="16">
        <v>1100</v>
      </c>
      <c r="J26" s="16">
        <v>0</v>
      </c>
      <c r="K26" s="16">
        <v>4939.6</v>
      </c>
      <c r="L26" s="14">
        <f t="shared" si="1"/>
        <v>4939.6</v>
      </c>
      <c r="M26" s="14">
        <f t="shared" si="2"/>
        <v>6039.6</v>
      </c>
      <c r="N26" s="14">
        <f t="shared" si="3"/>
        <v>11721.3</v>
      </c>
      <c r="O26" s="16">
        <v>-20883.9</v>
      </c>
      <c r="P26" s="63">
        <f t="shared" si="4"/>
        <v>18094.799999999996</v>
      </c>
    </row>
    <row r="27" spans="1:16" ht="15.75">
      <c r="A27" s="72" t="s">
        <v>42</v>
      </c>
      <c r="B27" s="16">
        <v>961.6279363390966</v>
      </c>
      <c r="C27" s="16">
        <v>75237.29999999999</v>
      </c>
      <c r="D27" s="16">
        <v>-12646.5</v>
      </c>
      <c r="E27" s="16"/>
      <c r="F27" s="16">
        <v>5153.2</v>
      </c>
      <c r="G27" s="14">
        <f t="shared" si="0"/>
        <v>67743.99999999999</v>
      </c>
      <c r="H27" s="16">
        <v>0</v>
      </c>
      <c r="I27" s="16">
        <v>-4800</v>
      </c>
      <c r="J27" s="16">
        <v>0</v>
      </c>
      <c r="K27" s="16">
        <v>3304.499999999999</v>
      </c>
      <c r="L27" s="14">
        <f t="shared" si="1"/>
        <v>3304.499999999999</v>
      </c>
      <c r="M27" s="14">
        <f t="shared" si="2"/>
        <v>-1495.500000000001</v>
      </c>
      <c r="N27" s="14">
        <f t="shared" si="3"/>
        <v>66248.49999999999</v>
      </c>
      <c r="O27" s="16">
        <v>-3272.8999999999996</v>
      </c>
      <c r="P27" s="63">
        <f t="shared" si="4"/>
        <v>63937.22793633908</v>
      </c>
    </row>
    <row r="28" spans="1:16" ht="15.75">
      <c r="A28" s="72" t="s">
        <v>43</v>
      </c>
      <c r="B28" s="16">
        <v>14086.180310928681</v>
      </c>
      <c r="C28" s="16">
        <v>-40151.8</v>
      </c>
      <c r="D28" s="16">
        <v>11523.400000000001</v>
      </c>
      <c r="E28" s="16"/>
      <c r="F28" s="16">
        <v>-2516.3</v>
      </c>
      <c r="G28" s="14">
        <f t="shared" si="0"/>
        <v>-31144.7</v>
      </c>
      <c r="H28" s="16">
        <v>0</v>
      </c>
      <c r="I28" s="16">
        <v>-3400</v>
      </c>
      <c r="J28" s="16">
        <v>0</v>
      </c>
      <c r="K28" s="16">
        <v>-9311</v>
      </c>
      <c r="L28" s="14">
        <f t="shared" si="1"/>
        <v>-9311</v>
      </c>
      <c r="M28" s="14">
        <f t="shared" si="2"/>
        <v>-12711</v>
      </c>
      <c r="N28" s="14">
        <f t="shared" si="3"/>
        <v>-43855.7</v>
      </c>
      <c r="O28" s="16">
        <v>15271.996086613137</v>
      </c>
      <c r="P28" s="63">
        <f t="shared" si="4"/>
        <v>-14497.523602458179</v>
      </c>
    </row>
    <row r="29" spans="1:16" ht="15.75">
      <c r="A29" s="72" t="s">
        <v>44</v>
      </c>
      <c r="B29" s="16">
        <v>6038.2</v>
      </c>
      <c r="C29" s="16">
        <v>19266.800000000014</v>
      </c>
      <c r="D29" s="16">
        <v>-1865.999999999999</v>
      </c>
      <c r="E29" s="16"/>
      <c r="F29" s="16">
        <v>1354.1999999999998</v>
      </c>
      <c r="G29" s="14">
        <f t="shared" si="0"/>
        <v>18755.000000000015</v>
      </c>
      <c r="H29" s="16">
        <v>0</v>
      </c>
      <c r="I29" s="16">
        <v>7200</v>
      </c>
      <c r="J29" s="16">
        <v>0</v>
      </c>
      <c r="K29" s="16">
        <v>25469.741999999977</v>
      </c>
      <c r="L29" s="14">
        <f t="shared" si="1"/>
        <v>25469.741999999977</v>
      </c>
      <c r="M29" s="14">
        <f t="shared" si="2"/>
        <v>32669.741999999977</v>
      </c>
      <c r="N29" s="14">
        <f t="shared" si="3"/>
        <v>51424.74199999999</v>
      </c>
      <c r="O29" s="16">
        <v>-9974.57000000001</v>
      </c>
      <c r="P29" s="63">
        <f t="shared" si="4"/>
        <v>47488.371999999974</v>
      </c>
    </row>
    <row r="30" spans="1:16" ht="15.75">
      <c r="A30" s="72" t="s">
        <v>45</v>
      </c>
      <c r="B30" s="16">
        <v>15165.599999999999</v>
      </c>
      <c r="C30" s="16">
        <v>21566.6</v>
      </c>
      <c r="D30" s="16">
        <v>20314.8</v>
      </c>
      <c r="E30" s="16"/>
      <c r="F30" s="16">
        <v>-36.30000000000007</v>
      </c>
      <c r="G30" s="14">
        <f t="shared" si="0"/>
        <v>41845.1</v>
      </c>
      <c r="H30" s="16">
        <v>0</v>
      </c>
      <c r="I30" s="16">
        <v>2600</v>
      </c>
      <c r="J30" s="16">
        <v>0</v>
      </c>
      <c r="K30" s="16">
        <v>-4538.334999999986</v>
      </c>
      <c r="L30" s="14">
        <f t="shared" si="1"/>
        <v>-4538.334999999986</v>
      </c>
      <c r="M30" s="14">
        <f t="shared" si="2"/>
        <v>-1938.3349999999864</v>
      </c>
      <c r="N30" s="14">
        <f t="shared" si="3"/>
        <v>39906.765000000014</v>
      </c>
      <c r="O30" s="16">
        <v>7036.848999999982</v>
      </c>
      <c r="P30" s="63">
        <f t="shared" si="4"/>
        <v>62109.21399999999</v>
      </c>
    </row>
    <row r="31" spans="1:16" ht="15.75">
      <c r="A31" s="72" t="s">
        <v>46</v>
      </c>
      <c r="B31" s="16">
        <v>54468.81968907132</v>
      </c>
      <c r="C31" s="16">
        <v>-8442.900000000003</v>
      </c>
      <c r="D31" s="16">
        <v>7873.197533000004</v>
      </c>
      <c r="E31" s="16"/>
      <c r="F31" s="16">
        <v>4599.299999999999</v>
      </c>
      <c r="G31" s="14">
        <f t="shared" si="0"/>
        <v>4029.597533</v>
      </c>
      <c r="H31" s="16">
        <v>0</v>
      </c>
      <c r="I31" s="16">
        <v>-233.29999999999927</v>
      </c>
      <c r="J31" s="16">
        <v>0</v>
      </c>
      <c r="K31" s="16">
        <v>-11620.406999999988</v>
      </c>
      <c r="L31" s="14">
        <f t="shared" si="1"/>
        <v>-11620.406999999988</v>
      </c>
      <c r="M31" s="14">
        <f t="shared" si="2"/>
        <v>-11853.706999999988</v>
      </c>
      <c r="N31" s="14">
        <f t="shared" si="3"/>
        <v>-7824.1094669999875</v>
      </c>
      <c r="O31" s="16">
        <v>-99450.3082933212</v>
      </c>
      <c r="P31" s="63">
        <f t="shared" si="4"/>
        <v>-52805.598071249864</v>
      </c>
    </row>
    <row r="32" spans="1:16" ht="15.75">
      <c r="A32" s="72" t="s">
        <v>47</v>
      </c>
      <c r="B32" s="17">
        <v>7228.060472925219</v>
      </c>
      <c r="C32" s="17">
        <v>-42366.69999999998</v>
      </c>
      <c r="D32" s="17">
        <v>7464.402467</v>
      </c>
      <c r="E32" s="17"/>
      <c r="F32" s="17">
        <v>-2178.7999999999993</v>
      </c>
      <c r="G32" s="14">
        <f t="shared" si="0"/>
        <v>-37081.09753299998</v>
      </c>
      <c r="H32" s="17">
        <v>0</v>
      </c>
      <c r="I32" s="17">
        <v>-1071.9000000000015</v>
      </c>
      <c r="J32" s="17">
        <v>0</v>
      </c>
      <c r="K32" s="17">
        <v>-4598.755000000085</v>
      </c>
      <c r="L32" s="14">
        <f t="shared" si="1"/>
        <v>-4598.755000000085</v>
      </c>
      <c r="M32" s="14">
        <f t="shared" si="2"/>
        <v>-5670.655000000086</v>
      </c>
      <c r="N32" s="14">
        <f t="shared" si="3"/>
        <v>-42751.752533000064</v>
      </c>
      <c r="O32" s="17">
        <v>19945.386150744227</v>
      </c>
      <c r="P32" s="63">
        <f t="shared" si="4"/>
        <v>-15578.305909330615</v>
      </c>
    </row>
    <row r="33" spans="1:16" ht="15.75">
      <c r="A33" s="72" t="s">
        <v>48</v>
      </c>
      <c r="B33" s="17">
        <v>17721.12769636082</v>
      </c>
      <c r="C33" s="17">
        <v>16791.89999999999</v>
      </c>
      <c r="D33" s="17">
        <v>2992.0999999999894</v>
      </c>
      <c r="E33" s="17"/>
      <c r="F33" s="17">
        <v>3369</v>
      </c>
      <c r="G33" s="14">
        <f t="shared" si="0"/>
        <v>23152.999999999978</v>
      </c>
      <c r="H33" s="17">
        <v>0</v>
      </c>
      <c r="I33" s="17">
        <v>2025.2999999999993</v>
      </c>
      <c r="J33" s="17">
        <v>0</v>
      </c>
      <c r="K33" s="17">
        <v>-12864.567000000014</v>
      </c>
      <c r="L33" s="14">
        <f t="shared" si="1"/>
        <v>-12864.567000000014</v>
      </c>
      <c r="M33" s="14">
        <f t="shared" si="2"/>
        <v>-10839.267000000014</v>
      </c>
      <c r="N33" s="14">
        <f t="shared" si="3"/>
        <v>12313.732999999964</v>
      </c>
      <c r="O33" s="17">
        <v>13895.668537078196</v>
      </c>
      <c r="P33" s="63">
        <f t="shared" si="4"/>
        <v>43930.52923343898</v>
      </c>
    </row>
    <row r="34" spans="1:16" ht="15.75">
      <c r="A34" s="72" t="s">
        <v>49</v>
      </c>
      <c r="B34" s="17">
        <v>9286.440978517485</v>
      </c>
      <c r="C34" s="17">
        <v>30012.10000000001</v>
      </c>
      <c r="D34" s="17">
        <v>-11352.899999999998</v>
      </c>
      <c r="E34" s="17"/>
      <c r="F34" s="17">
        <v>-4369.999999999998</v>
      </c>
      <c r="G34" s="14">
        <f t="shared" si="0"/>
        <v>14289.200000000013</v>
      </c>
      <c r="H34" s="17">
        <v>0</v>
      </c>
      <c r="I34" s="17">
        <v>14256.5</v>
      </c>
      <c r="J34" s="17">
        <v>0</v>
      </c>
      <c r="K34" s="17">
        <v>35723.85</v>
      </c>
      <c r="L34" s="14">
        <f t="shared" si="1"/>
        <v>35723.85</v>
      </c>
      <c r="M34" s="14">
        <f t="shared" si="2"/>
        <v>49980.35</v>
      </c>
      <c r="N34" s="14">
        <f t="shared" si="3"/>
        <v>64269.55000000001</v>
      </c>
      <c r="O34" s="17">
        <v>-28027.974242745702</v>
      </c>
      <c r="P34" s="63">
        <f t="shared" si="4"/>
        <v>45528.016735771795</v>
      </c>
    </row>
    <row r="35" spans="1:16" ht="15.75">
      <c r="A35" s="72" t="s">
        <v>50</v>
      </c>
      <c r="B35" s="17">
        <v>19800.55464390247</v>
      </c>
      <c r="C35" s="17">
        <v>78308.59999999998</v>
      </c>
      <c r="D35" s="17">
        <v>-25263.800000000003</v>
      </c>
      <c r="E35" s="17"/>
      <c r="F35" s="17">
        <v>3856.6000000000004</v>
      </c>
      <c r="G35" s="14">
        <f t="shared" si="0"/>
        <v>56901.39999999997</v>
      </c>
      <c r="H35" s="17">
        <v>0</v>
      </c>
      <c r="I35" s="17">
        <v>3160</v>
      </c>
      <c r="J35" s="17">
        <v>0</v>
      </c>
      <c r="K35" s="17">
        <v>3178.8800000000047</v>
      </c>
      <c r="L35" s="14">
        <f t="shared" si="1"/>
        <v>3178.8800000000047</v>
      </c>
      <c r="M35" s="14">
        <f t="shared" si="2"/>
        <v>6338.880000000005</v>
      </c>
      <c r="N35" s="14">
        <f t="shared" si="3"/>
        <v>63240.27999999998</v>
      </c>
      <c r="O35" s="17">
        <v>-66315.50199999995</v>
      </c>
      <c r="P35" s="63">
        <f t="shared" si="4"/>
        <v>16725.332643902497</v>
      </c>
    </row>
    <row r="36" spans="1:16" ht="15.75">
      <c r="A36" s="72" t="s">
        <v>51</v>
      </c>
      <c r="B36" s="17">
        <v>4644.02820280166</v>
      </c>
      <c r="C36" s="17">
        <v>-52661.30000000001</v>
      </c>
      <c r="D36" s="17">
        <v>-28874.79999999999</v>
      </c>
      <c r="E36" s="17"/>
      <c r="F36" s="17">
        <v>-2211.5</v>
      </c>
      <c r="G36" s="14">
        <f t="shared" si="0"/>
        <v>-83747.6</v>
      </c>
      <c r="H36" s="17">
        <v>0</v>
      </c>
      <c r="I36" s="17">
        <v>-526.6999999999971</v>
      </c>
      <c r="J36" s="17">
        <v>0</v>
      </c>
      <c r="K36" s="17">
        <v>41762.310212</v>
      </c>
      <c r="L36" s="14">
        <f t="shared" si="1"/>
        <v>41762.310212</v>
      </c>
      <c r="M36" s="14">
        <f t="shared" si="2"/>
        <v>41235.610212</v>
      </c>
      <c r="N36" s="14">
        <f t="shared" si="3"/>
        <v>-42511.989788000006</v>
      </c>
      <c r="O36" s="17">
        <v>1124.805613234923</v>
      </c>
      <c r="P36" s="63">
        <f t="shared" si="4"/>
        <v>-36743.155971963424</v>
      </c>
    </row>
    <row r="37" spans="1:16" ht="15.75">
      <c r="A37" s="72" t="s">
        <v>52</v>
      </c>
      <c r="B37" s="17">
        <v>7210.818877989452</v>
      </c>
      <c r="C37" s="17">
        <v>14441.899999999994</v>
      </c>
      <c r="D37" s="17">
        <v>10235.999999999993</v>
      </c>
      <c r="E37" s="17"/>
      <c r="F37" s="17">
        <v>4777.5999999999985</v>
      </c>
      <c r="G37" s="14">
        <f t="shared" si="0"/>
        <v>29455.499999999985</v>
      </c>
      <c r="H37" s="17">
        <v>0</v>
      </c>
      <c r="I37" s="17">
        <v>11320</v>
      </c>
      <c r="J37" s="17">
        <v>0</v>
      </c>
      <c r="K37" s="17">
        <v>1029.215573999958</v>
      </c>
      <c r="L37" s="14">
        <f t="shared" si="1"/>
        <v>1029.215573999958</v>
      </c>
      <c r="M37" s="14">
        <f t="shared" si="2"/>
        <v>12349.215573999958</v>
      </c>
      <c r="N37" s="14">
        <f t="shared" si="3"/>
        <v>41804.71557399994</v>
      </c>
      <c r="O37" s="17">
        <v>-10999.464597317441</v>
      </c>
      <c r="P37" s="63">
        <f t="shared" si="4"/>
        <v>38016.06985467196</v>
      </c>
    </row>
    <row r="38" spans="1:16" ht="15.75">
      <c r="A38" s="72" t="s">
        <v>53</v>
      </c>
      <c r="B38" s="17">
        <v>25527.25140982902</v>
      </c>
      <c r="C38" s="17">
        <v>3115.9000000000015</v>
      </c>
      <c r="D38" s="17">
        <v>-30318.799999999996</v>
      </c>
      <c r="E38" s="17"/>
      <c r="F38" s="17">
        <v>-4369.999999999998</v>
      </c>
      <c r="G38" s="14">
        <f t="shared" si="0"/>
        <v>-31572.899999999994</v>
      </c>
      <c r="H38" s="17">
        <v>0</v>
      </c>
      <c r="I38" s="17">
        <v>12785.900000000001</v>
      </c>
      <c r="J38" s="17">
        <v>0</v>
      </c>
      <c r="K38" s="17">
        <v>54977.9867810001</v>
      </c>
      <c r="L38" s="14">
        <f t="shared" si="1"/>
        <v>54977.9867810001</v>
      </c>
      <c r="M38" s="14">
        <f t="shared" si="2"/>
        <v>67763.8867810001</v>
      </c>
      <c r="N38" s="14">
        <f t="shared" si="3"/>
        <v>36190.9867810001</v>
      </c>
      <c r="O38" s="17">
        <v>-20288.57430230616</v>
      </c>
      <c r="P38" s="63">
        <f t="shared" si="4"/>
        <v>41429.66388852296</v>
      </c>
    </row>
    <row r="39" spans="1:16" ht="15.75">
      <c r="A39" s="72" t="s">
        <v>54</v>
      </c>
      <c r="B39" s="17">
        <v>62431.90822480964</v>
      </c>
      <c r="C39" s="17">
        <v>86443.00000000003</v>
      </c>
      <c r="D39" s="17">
        <v>12451.499999999996</v>
      </c>
      <c r="E39" s="17"/>
      <c r="F39" s="17">
        <v>3025.2999999999993</v>
      </c>
      <c r="G39" s="14">
        <f t="shared" si="0"/>
        <v>101919.80000000002</v>
      </c>
      <c r="H39" s="17">
        <v>0</v>
      </c>
      <c r="I39" s="17">
        <v>-2550.631000000001</v>
      </c>
      <c r="J39" s="17">
        <v>0</v>
      </c>
      <c r="K39" s="17">
        <v>-30630.361320999975</v>
      </c>
      <c r="L39" s="14">
        <f t="shared" si="1"/>
        <v>-30630.361320999975</v>
      </c>
      <c r="M39" s="14">
        <f t="shared" si="2"/>
        <v>-33180.992320999976</v>
      </c>
      <c r="N39" s="14">
        <f t="shared" si="3"/>
        <v>68738.80767900005</v>
      </c>
      <c r="O39" s="17">
        <v>-51094.93210378237</v>
      </c>
      <c r="P39" s="63">
        <f t="shared" si="4"/>
        <v>80075.78380002733</v>
      </c>
    </row>
    <row r="40" spans="1:16" ht="15.75">
      <c r="A40" s="72" t="s">
        <v>55</v>
      </c>
      <c r="B40" s="17">
        <v>2842.69666618034</v>
      </c>
      <c r="C40" s="17">
        <v>-14881.39931199998</v>
      </c>
      <c r="D40" s="17">
        <v>-18669.499999999993</v>
      </c>
      <c r="E40" s="17"/>
      <c r="F40" s="17">
        <v>-356.5</v>
      </c>
      <c r="G40" s="14">
        <f t="shared" si="0"/>
        <v>-33907.39931199997</v>
      </c>
      <c r="H40" s="17">
        <v>-506.79999999999995</v>
      </c>
      <c r="I40" s="17">
        <v>-1392.9000000000015</v>
      </c>
      <c r="J40" s="17">
        <v>0</v>
      </c>
      <c r="K40" s="17">
        <v>11644.8</v>
      </c>
      <c r="L40" s="14">
        <f t="shared" si="1"/>
        <v>11644.8</v>
      </c>
      <c r="M40" s="14">
        <f t="shared" si="2"/>
        <v>9745.099999999999</v>
      </c>
      <c r="N40" s="14">
        <f t="shared" si="3"/>
        <v>-24162.299311999974</v>
      </c>
      <c r="O40" s="17">
        <v>8662.608788049223</v>
      </c>
      <c r="P40" s="63">
        <f t="shared" si="4"/>
        <v>-12656.993857770412</v>
      </c>
    </row>
    <row r="41" spans="1:16" ht="15.75">
      <c r="A41" s="72" t="s">
        <v>56</v>
      </c>
      <c r="B41" s="17">
        <v>981.656938283568</v>
      </c>
      <c r="C41" s="17">
        <v>9341.200000000026</v>
      </c>
      <c r="D41" s="17">
        <v>21520.5</v>
      </c>
      <c r="E41" s="17"/>
      <c r="F41" s="17">
        <v>2522.8999999999996</v>
      </c>
      <c r="G41" s="14">
        <f t="shared" si="0"/>
        <v>33384.60000000003</v>
      </c>
      <c r="H41" s="17">
        <v>-327</v>
      </c>
      <c r="I41" s="17">
        <v>9968.900000000001</v>
      </c>
      <c r="J41" s="17">
        <v>0</v>
      </c>
      <c r="K41" s="17">
        <v>0</v>
      </c>
      <c r="L41" s="14">
        <f t="shared" si="1"/>
        <v>0</v>
      </c>
      <c r="M41" s="14">
        <f t="shared" si="2"/>
        <v>9641.900000000001</v>
      </c>
      <c r="N41" s="14">
        <f t="shared" si="3"/>
        <v>43026.50000000003</v>
      </c>
      <c r="O41" s="17">
        <v>-8948.4</v>
      </c>
      <c r="P41" s="63">
        <f t="shared" si="4"/>
        <v>35059.75693828359</v>
      </c>
    </row>
    <row r="42" spans="1:16" ht="15.75">
      <c r="A42" s="72" t="s">
        <v>57</v>
      </c>
      <c r="B42" s="17">
        <v>1980.4421475654217</v>
      </c>
      <c r="C42" s="17">
        <v>-7152.999999999949</v>
      </c>
      <c r="D42" s="17">
        <v>33118.299999999996</v>
      </c>
      <c r="E42" s="17"/>
      <c r="F42" s="17">
        <v>4413.4000000000015</v>
      </c>
      <c r="G42" s="14">
        <f t="shared" si="0"/>
        <v>30378.700000000048</v>
      </c>
      <c r="H42" s="17">
        <v>0</v>
      </c>
      <c r="I42" s="17">
        <v>-2424.8</v>
      </c>
      <c r="J42" s="17">
        <v>0</v>
      </c>
      <c r="K42" s="17">
        <v>0</v>
      </c>
      <c r="L42" s="14">
        <f t="shared" si="1"/>
        <v>0</v>
      </c>
      <c r="M42" s="14">
        <f t="shared" si="2"/>
        <v>-2424.8</v>
      </c>
      <c r="N42" s="14">
        <f t="shared" si="3"/>
        <v>27953.90000000005</v>
      </c>
      <c r="O42" s="17">
        <v>23281.9</v>
      </c>
      <c r="P42" s="63">
        <f t="shared" si="4"/>
        <v>53216.24214756547</v>
      </c>
    </row>
    <row r="43" spans="1:16" ht="15.75">
      <c r="A43" s="72" t="s">
        <v>58</v>
      </c>
      <c r="B43" s="17">
        <v>-1294.3000000000002</v>
      </c>
      <c r="C43" s="17">
        <v>16072.099999999955</v>
      </c>
      <c r="D43" s="17">
        <v>4524.699999999995</v>
      </c>
      <c r="E43" s="17"/>
      <c r="F43" s="17">
        <v>-3921.2999999999993</v>
      </c>
      <c r="G43" s="14">
        <f t="shared" si="0"/>
        <v>16675.49999999995</v>
      </c>
      <c r="H43" s="17">
        <v>0</v>
      </c>
      <c r="I43" s="17">
        <v>6007.600000000011</v>
      </c>
      <c r="J43" s="17">
        <v>0</v>
      </c>
      <c r="K43" s="17">
        <v>0</v>
      </c>
      <c r="L43" s="14">
        <f t="shared" si="1"/>
        <v>0</v>
      </c>
      <c r="M43" s="14">
        <f t="shared" si="2"/>
        <v>6007.600000000011</v>
      </c>
      <c r="N43" s="14">
        <f t="shared" si="3"/>
        <v>22683.099999999962</v>
      </c>
      <c r="O43" s="17">
        <v>-23640.1</v>
      </c>
      <c r="P43" s="63">
        <f t="shared" si="4"/>
        <v>-2251.3000000000357</v>
      </c>
    </row>
    <row r="44" spans="1:16" ht="15.75">
      <c r="A44" s="72" t="s">
        <v>59</v>
      </c>
      <c r="B44" s="16">
        <v>32601.200000000004</v>
      </c>
      <c r="C44" s="16">
        <v>7372.900000000009</v>
      </c>
      <c r="D44" s="16">
        <v>5359.299999999999</v>
      </c>
      <c r="E44" s="16"/>
      <c r="F44" s="16">
        <v>-5906.800000000001</v>
      </c>
      <c r="G44" s="14">
        <f t="shared" si="0"/>
        <v>6825.400000000007</v>
      </c>
      <c r="H44" s="16">
        <v>0</v>
      </c>
      <c r="I44" s="16">
        <v>3346</v>
      </c>
      <c r="J44" s="16">
        <v>0</v>
      </c>
      <c r="K44" s="16">
        <v>0</v>
      </c>
      <c r="L44" s="14">
        <f t="shared" si="1"/>
        <v>0</v>
      </c>
      <c r="M44" s="14">
        <f t="shared" si="2"/>
        <v>3346</v>
      </c>
      <c r="N44" s="14">
        <f t="shared" si="3"/>
        <v>10171.400000000007</v>
      </c>
      <c r="O44" s="16">
        <v>47688.42147399997</v>
      </c>
      <c r="P44" s="63">
        <f t="shared" si="4"/>
        <v>90461.02147399998</v>
      </c>
    </row>
    <row r="45" spans="1:16" ht="15.75">
      <c r="A45" s="72" t="s">
        <v>60</v>
      </c>
      <c r="B45" s="16">
        <v>7692</v>
      </c>
      <c r="C45" s="16">
        <v>25947.899999999972</v>
      </c>
      <c r="D45" s="16">
        <v>22733.70000000002</v>
      </c>
      <c r="E45" s="16"/>
      <c r="F45" s="16">
        <v>5792.800000000001</v>
      </c>
      <c r="G45" s="14">
        <f t="shared" si="0"/>
        <v>54474.399999999994</v>
      </c>
      <c r="H45" s="16">
        <v>0</v>
      </c>
      <c r="I45" s="16">
        <v>8990.919999999998</v>
      </c>
      <c r="J45" s="16">
        <v>0</v>
      </c>
      <c r="K45" s="16">
        <v>0</v>
      </c>
      <c r="L45" s="14">
        <f t="shared" si="1"/>
        <v>0</v>
      </c>
      <c r="M45" s="14">
        <f t="shared" si="2"/>
        <v>8990.919999999998</v>
      </c>
      <c r="N45" s="14">
        <f t="shared" si="3"/>
        <v>63465.31999999999</v>
      </c>
      <c r="O45" s="16">
        <v>-36618.83495639997</v>
      </c>
      <c r="P45" s="63">
        <f t="shared" si="4"/>
        <v>34538.48504360002</v>
      </c>
    </row>
    <row r="46" spans="1:16" ht="15.75">
      <c r="A46" s="72" t="s">
        <v>61</v>
      </c>
      <c r="B46" s="16">
        <v>13711.900000000001</v>
      </c>
      <c r="C46" s="16">
        <v>-31950.500000000007</v>
      </c>
      <c r="D46" s="16">
        <v>15572.19999999999</v>
      </c>
      <c r="E46" s="16"/>
      <c r="F46" s="16">
        <v>3557.199999999997</v>
      </c>
      <c r="G46" s="14">
        <f t="shared" si="0"/>
        <v>-12821.10000000002</v>
      </c>
      <c r="H46" s="16">
        <v>0</v>
      </c>
      <c r="I46" s="16">
        <v>-8968.100000000006</v>
      </c>
      <c r="J46" s="16">
        <v>0</v>
      </c>
      <c r="K46" s="16">
        <v>0</v>
      </c>
      <c r="L46" s="14">
        <f t="shared" si="1"/>
        <v>0</v>
      </c>
      <c r="M46" s="14">
        <f t="shared" si="2"/>
        <v>-8968.100000000006</v>
      </c>
      <c r="N46" s="14">
        <f t="shared" si="3"/>
        <v>-21789.200000000026</v>
      </c>
      <c r="O46" s="16">
        <v>61180.72306419803</v>
      </c>
      <c r="P46" s="63">
        <f t="shared" si="4"/>
        <v>53103.423064198</v>
      </c>
    </row>
    <row r="47" spans="1:16" ht="15.75">
      <c r="A47" s="72" t="s">
        <v>62</v>
      </c>
      <c r="B47" s="16">
        <v>6489.9</v>
      </c>
      <c r="C47" s="16">
        <v>68196.9</v>
      </c>
      <c r="D47" s="16">
        <v>34332.60000000001</v>
      </c>
      <c r="E47" s="16"/>
      <c r="F47" s="16">
        <v>-6838.499999999998</v>
      </c>
      <c r="G47" s="14">
        <f t="shared" si="0"/>
        <v>95691</v>
      </c>
      <c r="H47" s="16">
        <v>0</v>
      </c>
      <c r="I47" s="16">
        <v>4754.560000000012</v>
      </c>
      <c r="J47" s="16">
        <v>0</v>
      </c>
      <c r="K47" s="16">
        <v>0</v>
      </c>
      <c r="L47" s="14">
        <f t="shared" si="1"/>
        <v>0</v>
      </c>
      <c r="M47" s="14">
        <f t="shared" si="2"/>
        <v>4754.560000000012</v>
      </c>
      <c r="N47" s="14">
        <f t="shared" si="3"/>
        <v>100445.56000000001</v>
      </c>
      <c r="O47" s="16">
        <v>-105646.16415700002</v>
      </c>
      <c r="P47" s="63">
        <f t="shared" si="4"/>
        <v>1289.2958429999853</v>
      </c>
    </row>
    <row r="48" spans="1:16" ht="15.75">
      <c r="A48" s="72" t="s">
        <v>63</v>
      </c>
      <c r="B48" s="16">
        <v>1124.470225</v>
      </c>
      <c r="C48" s="16">
        <v>-47897.59999999997</v>
      </c>
      <c r="D48" s="16">
        <v>9475.099999999984</v>
      </c>
      <c r="E48" s="16"/>
      <c r="F48" s="16">
        <v>-201.99999999999818</v>
      </c>
      <c r="G48" s="14">
        <f t="shared" si="0"/>
        <v>-38624.499999999985</v>
      </c>
      <c r="H48" s="16">
        <v>0</v>
      </c>
      <c r="I48" s="16">
        <v>-2180.9600000000064</v>
      </c>
      <c r="J48" s="16">
        <v>0</v>
      </c>
      <c r="K48" s="16">
        <v>0</v>
      </c>
      <c r="L48" s="14">
        <f t="shared" si="1"/>
        <v>0</v>
      </c>
      <c r="M48" s="14">
        <f t="shared" si="2"/>
        <v>-2180.9600000000064</v>
      </c>
      <c r="N48" s="14">
        <f t="shared" si="3"/>
        <v>-40805.45999999999</v>
      </c>
      <c r="O48" s="16">
        <v>78989.41422799884</v>
      </c>
      <c r="P48" s="63">
        <f t="shared" si="4"/>
        <v>39308.42445299885</v>
      </c>
    </row>
    <row r="49" spans="1:16" ht="15.75">
      <c r="A49" s="72" t="s">
        <v>64</v>
      </c>
      <c r="B49" s="16">
        <v>-192.49999999999994</v>
      </c>
      <c r="C49" s="16">
        <v>102505.61941799996</v>
      </c>
      <c r="D49" s="16">
        <v>15908.000000000015</v>
      </c>
      <c r="E49" s="16"/>
      <c r="F49" s="16">
        <v>1514.9999999999982</v>
      </c>
      <c r="G49" s="14">
        <f t="shared" si="0"/>
        <v>119928.61941799997</v>
      </c>
      <c r="H49" s="16">
        <v>0</v>
      </c>
      <c r="I49" s="16">
        <v>14764.5</v>
      </c>
      <c r="J49" s="16">
        <v>0</v>
      </c>
      <c r="K49" s="16">
        <v>0</v>
      </c>
      <c r="L49" s="14">
        <f t="shared" si="1"/>
        <v>0</v>
      </c>
      <c r="M49" s="14">
        <f t="shared" si="2"/>
        <v>14764.5</v>
      </c>
      <c r="N49" s="14">
        <f t="shared" si="3"/>
        <v>134693.119418</v>
      </c>
      <c r="O49" s="16">
        <v>-42981.62400733213</v>
      </c>
      <c r="P49" s="63">
        <f t="shared" si="4"/>
        <v>91518.99541066785</v>
      </c>
    </row>
    <row r="50" spans="1:16" ht="15.75">
      <c r="A50" s="72" t="s">
        <v>65</v>
      </c>
      <c r="B50" s="16">
        <v>-2314.801097</v>
      </c>
      <c r="C50" s="16">
        <v>81386.934808</v>
      </c>
      <c r="D50" s="16">
        <v>26250.6</v>
      </c>
      <c r="E50" s="16"/>
      <c r="F50" s="16">
        <v>775.0000000000055</v>
      </c>
      <c r="G50" s="14">
        <f t="shared" si="0"/>
        <v>108412.53480800001</v>
      </c>
      <c r="H50" s="16">
        <v>0</v>
      </c>
      <c r="I50" s="16">
        <v>6386.900000000009</v>
      </c>
      <c r="J50" s="16">
        <v>0</v>
      </c>
      <c r="K50" s="16">
        <v>0</v>
      </c>
      <c r="L50" s="14">
        <f t="shared" si="1"/>
        <v>0</v>
      </c>
      <c r="M50" s="14">
        <f t="shared" si="2"/>
        <v>6386.900000000009</v>
      </c>
      <c r="N50" s="14">
        <f t="shared" si="3"/>
        <v>114799.43480800002</v>
      </c>
      <c r="O50" s="16">
        <v>-59325.01459276266</v>
      </c>
      <c r="P50" s="63">
        <f t="shared" si="4"/>
        <v>53159.61911823736</v>
      </c>
    </row>
    <row r="51" spans="1:16" ht="15.75">
      <c r="A51" s="72" t="s">
        <v>66</v>
      </c>
      <c r="B51" s="16">
        <v>1686.6</v>
      </c>
      <c r="C51" s="16">
        <v>82568.8718</v>
      </c>
      <c r="D51" s="16">
        <v>69561.161587</v>
      </c>
      <c r="E51" s="16"/>
      <c r="F51" s="16">
        <v>-1995.5000000000055</v>
      </c>
      <c r="G51" s="14">
        <f t="shared" si="0"/>
        <v>150134.53338699997</v>
      </c>
      <c r="H51" s="16">
        <v>0</v>
      </c>
      <c r="I51" s="16">
        <v>10959.887187999993</v>
      </c>
      <c r="J51" s="16">
        <v>0</v>
      </c>
      <c r="K51" s="16">
        <v>0</v>
      </c>
      <c r="L51" s="14">
        <f t="shared" si="1"/>
        <v>0</v>
      </c>
      <c r="M51" s="14">
        <f t="shared" si="2"/>
        <v>10959.887187999993</v>
      </c>
      <c r="N51" s="14">
        <f t="shared" si="3"/>
        <v>161094.42057499997</v>
      </c>
      <c r="O51" s="16">
        <v>-84543.29614147947</v>
      </c>
      <c r="P51" s="63">
        <f t="shared" si="4"/>
        <v>78237.7244335205</v>
      </c>
    </row>
    <row r="52" spans="1:16" ht="15.75">
      <c r="A52" s="72" t="s">
        <v>67</v>
      </c>
      <c r="B52" s="16">
        <v>20183.28818816465</v>
      </c>
      <c r="C52" s="16">
        <v>1112.969342000055</v>
      </c>
      <c r="D52" s="16">
        <v>36479.19999999998</v>
      </c>
      <c r="E52" s="16"/>
      <c r="F52" s="16">
        <v>-219.39999999999964</v>
      </c>
      <c r="G52" s="14">
        <v>37372.769342000036</v>
      </c>
      <c r="H52" s="16">
        <v>0</v>
      </c>
      <c r="I52" s="16">
        <v>9980.5</v>
      </c>
      <c r="J52" s="16">
        <v>0</v>
      </c>
      <c r="K52" s="16">
        <v>0</v>
      </c>
      <c r="L52" s="14">
        <v>0</v>
      </c>
      <c r="M52" s="14">
        <v>9980.5</v>
      </c>
      <c r="N52" s="14">
        <v>47353.269342000036</v>
      </c>
      <c r="O52" s="16">
        <v>-13388.714912644406</v>
      </c>
      <c r="P52" s="63">
        <v>54147.84261752028</v>
      </c>
    </row>
    <row r="53" spans="1:16" ht="15.75">
      <c r="A53" s="72" t="s">
        <v>68</v>
      </c>
      <c r="B53" s="16">
        <v>1678.7874893532967</v>
      </c>
      <c r="C53" s="16">
        <v>3411.79999999993</v>
      </c>
      <c r="D53" s="16">
        <v>59429.100000000035</v>
      </c>
      <c r="E53" s="16"/>
      <c r="F53" s="16">
        <v>2441.2999999999993</v>
      </c>
      <c r="G53" s="14">
        <v>65282.19999999996</v>
      </c>
      <c r="H53" s="16">
        <v>0</v>
      </c>
      <c r="I53" s="16">
        <v>5764.600000000006</v>
      </c>
      <c r="J53" s="16">
        <v>0</v>
      </c>
      <c r="K53" s="16">
        <v>0</v>
      </c>
      <c r="L53" s="14">
        <v>0</v>
      </c>
      <c r="M53" s="14">
        <v>5764.600000000006</v>
      </c>
      <c r="N53" s="14">
        <v>71046.79999999997</v>
      </c>
      <c r="O53" s="16">
        <v>-314.2285904993678</v>
      </c>
      <c r="P53" s="63">
        <v>72411.3588988539</v>
      </c>
    </row>
    <row r="54" spans="1:16" ht="15.75">
      <c r="A54" s="72" t="s">
        <v>69</v>
      </c>
      <c r="B54" s="16">
        <v>-2231.7832140941546</v>
      </c>
      <c r="C54" s="16">
        <v>817.3000000000593</v>
      </c>
      <c r="D54" s="16">
        <v>35255.70000000001</v>
      </c>
      <c r="E54" s="16"/>
      <c r="F54" s="16">
        <v>-1544.5</v>
      </c>
      <c r="G54" s="14">
        <v>34528.50000000007</v>
      </c>
      <c r="H54" s="16">
        <v>0</v>
      </c>
      <c r="I54" s="16">
        <v>10497.899999999994</v>
      </c>
      <c r="J54" s="16">
        <v>0</v>
      </c>
      <c r="K54" s="16">
        <v>0</v>
      </c>
      <c r="L54" s="14">
        <v>0</v>
      </c>
      <c r="M54" s="14">
        <v>10497.899999999994</v>
      </c>
      <c r="N54" s="14">
        <v>45026.40000000007</v>
      </c>
      <c r="O54" s="16">
        <v>15311.699238173558</v>
      </c>
      <c r="P54" s="63">
        <v>58106.31602407947</v>
      </c>
    </row>
    <row r="55" spans="1:16" ht="15.75">
      <c r="A55" s="72" t="s">
        <v>70</v>
      </c>
      <c r="B55" s="21">
        <v>-1712.8536249858598</v>
      </c>
      <c r="C55" s="21">
        <v>51302.600000000006</v>
      </c>
      <c r="D55" s="21">
        <v>36941.999999999956</v>
      </c>
      <c r="E55" s="21"/>
      <c r="F55" s="21">
        <v>-618.7000000000007</v>
      </c>
      <c r="G55" s="14">
        <v>87625.89999999997</v>
      </c>
      <c r="H55" s="21">
        <v>0</v>
      </c>
      <c r="I55" s="21">
        <v>9617.800000000017</v>
      </c>
      <c r="J55" s="21">
        <v>0</v>
      </c>
      <c r="K55" s="21">
        <v>0</v>
      </c>
      <c r="L55" s="14">
        <v>0</v>
      </c>
      <c r="M55" s="14">
        <v>9617.800000000017</v>
      </c>
      <c r="N55" s="14">
        <v>97243.69999999998</v>
      </c>
      <c r="O55" s="21">
        <v>6765.812004130603</v>
      </c>
      <c r="P55" s="63">
        <v>102296.65837914472</v>
      </c>
    </row>
    <row r="56" spans="1:16" ht="15.75">
      <c r="A56" s="72" t="s">
        <v>71</v>
      </c>
      <c r="B56" s="25">
        <v>425.4261102198127</v>
      </c>
      <c r="C56" s="25">
        <v>3066</v>
      </c>
      <c r="D56" s="25">
        <v>59642.19999999981</v>
      </c>
      <c r="E56" s="25"/>
      <c r="F56" s="25">
        <v>6361</v>
      </c>
      <c r="G56" s="14">
        <v>69069.19999999981</v>
      </c>
      <c r="H56" s="16">
        <v>0</v>
      </c>
      <c r="I56" s="25">
        <v>6324.469999999972</v>
      </c>
      <c r="J56" s="16">
        <v>0</v>
      </c>
      <c r="K56" s="25">
        <v>0</v>
      </c>
      <c r="L56" s="14">
        <v>0</v>
      </c>
      <c r="M56" s="14">
        <v>6324.469999999972</v>
      </c>
      <c r="N56" s="14">
        <v>75393.66999999978</v>
      </c>
      <c r="O56" s="25">
        <v>-46399.26572541692</v>
      </c>
      <c r="P56" s="63">
        <v>29419.83038480268</v>
      </c>
    </row>
    <row r="57" spans="1:16" ht="15.75">
      <c r="A57" s="72" t="s">
        <v>72</v>
      </c>
      <c r="B57" s="25">
        <v>833.9340636386125</v>
      </c>
      <c r="C57" s="25">
        <v>-11716.899999999936</v>
      </c>
      <c r="D57" s="25">
        <v>50761.900000000074</v>
      </c>
      <c r="E57" s="25"/>
      <c r="F57" s="25">
        <v>-3845.0999999999985</v>
      </c>
      <c r="G57" s="14">
        <v>35199.90000000014</v>
      </c>
      <c r="H57" s="16">
        <v>0</v>
      </c>
      <c r="I57" s="25">
        <v>2937.3300000000163</v>
      </c>
      <c r="J57" s="16">
        <v>0</v>
      </c>
      <c r="K57" s="25">
        <v>0</v>
      </c>
      <c r="L57" s="14">
        <v>0</v>
      </c>
      <c r="M57" s="14">
        <v>2937.3300000000163</v>
      </c>
      <c r="N57" s="14">
        <v>38137.230000000156</v>
      </c>
      <c r="O57" s="25">
        <v>26495.68425426328</v>
      </c>
      <c r="P57" s="63">
        <v>65466.848317902055</v>
      </c>
    </row>
    <row r="58" spans="1:16" ht="15.75">
      <c r="A58" s="72" t="s">
        <v>73</v>
      </c>
      <c r="B58" s="25">
        <v>-189.51394733471466</v>
      </c>
      <c r="C58" s="25">
        <v>-4175.400000000045</v>
      </c>
      <c r="D58" s="25">
        <v>35640.80000000005</v>
      </c>
      <c r="E58" s="25"/>
      <c r="F58" s="25">
        <v>2807.399999999998</v>
      </c>
      <c r="G58" s="14">
        <v>34272.799999999996</v>
      </c>
      <c r="H58" s="16">
        <v>0</v>
      </c>
      <c r="I58" s="25">
        <v>24613.17371599997</v>
      </c>
      <c r="J58" s="16">
        <v>0</v>
      </c>
      <c r="K58" s="25">
        <v>0</v>
      </c>
      <c r="L58" s="14">
        <v>0</v>
      </c>
      <c r="M58" s="14">
        <v>24613.17371599997</v>
      </c>
      <c r="N58" s="14">
        <v>58885.973715999964</v>
      </c>
      <c r="O58" s="25">
        <v>-13457.267923709891</v>
      </c>
      <c r="P58" s="63">
        <v>45239.19184495536</v>
      </c>
    </row>
    <row r="59" spans="1:16" ht="15.75">
      <c r="A59" s="72" t="s">
        <v>74</v>
      </c>
      <c r="B59" s="25">
        <v>-2895.7626704419404</v>
      </c>
      <c r="C59" s="25">
        <v>21326.79999999996</v>
      </c>
      <c r="D59" s="25">
        <v>73173.99999999993</v>
      </c>
      <c r="E59" s="25"/>
      <c r="F59" s="25">
        <v>-4260.499999999998</v>
      </c>
      <c r="G59" s="14">
        <v>90240.29999999989</v>
      </c>
      <c r="H59" s="16">
        <v>0</v>
      </c>
      <c r="I59" s="25">
        <v>5732.626283999998</v>
      </c>
      <c r="J59" s="16">
        <v>0</v>
      </c>
      <c r="K59" s="25">
        <v>0</v>
      </c>
      <c r="L59" s="14">
        <v>0</v>
      </c>
      <c r="M59" s="14">
        <v>5732.626283999998</v>
      </c>
      <c r="N59" s="14">
        <v>95972.92628399988</v>
      </c>
      <c r="O59" s="25">
        <v>13617.36038839395</v>
      </c>
      <c r="P59" s="63">
        <v>106694.5240019519</v>
      </c>
    </row>
    <row r="60" spans="1:16" ht="15.75">
      <c r="A60" s="72" t="s">
        <v>107</v>
      </c>
      <c r="B60" s="25">
        <v>1763.6552643845357</v>
      </c>
      <c r="C60" s="25">
        <v>-40248.79999999991</v>
      </c>
      <c r="D60" s="25">
        <v>68442.79999999993</v>
      </c>
      <c r="E60" s="25"/>
      <c r="F60" s="25">
        <v>10280.499999999998</v>
      </c>
      <c r="G60" s="14">
        <v>38474.50000000002</v>
      </c>
      <c r="H60" s="16">
        <v>3000</v>
      </c>
      <c r="I60" s="25">
        <v>-6220</v>
      </c>
      <c r="J60" s="16">
        <v>0</v>
      </c>
      <c r="K60" s="25">
        <v>0</v>
      </c>
      <c r="L60" s="14">
        <v>0</v>
      </c>
      <c r="M60" s="14">
        <v>-3220</v>
      </c>
      <c r="N60" s="14">
        <v>35254.50000000002</v>
      </c>
      <c r="O60" s="25">
        <v>11591.59400348011</v>
      </c>
      <c r="P60" s="63">
        <v>48609.74926786467</v>
      </c>
    </row>
    <row r="61" spans="1:16" ht="15.75">
      <c r="A61" s="72" t="s">
        <v>114</v>
      </c>
      <c r="B61" s="25">
        <v>15017.372165256696</v>
      </c>
      <c r="C61" s="25">
        <v>-74869.00000000006</v>
      </c>
      <c r="D61" s="25">
        <v>127724.50000000025</v>
      </c>
      <c r="E61" s="25"/>
      <c r="F61" s="25">
        <v>-10309.899999999994</v>
      </c>
      <c r="G61" s="25">
        <v>42545.600000000195</v>
      </c>
      <c r="H61" s="25">
        <v>500</v>
      </c>
      <c r="I61" s="25">
        <v>10410</v>
      </c>
      <c r="J61" s="25">
        <v>0</v>
      </c>
      <c r="K61" s="25">
        <v>0</v>
      </c>
      <c r="L61" s="25">
        <v>0</v>
      </c>
      <c r="M61" s="25">
        <v>10910</v>
      </c>
      <c r="N61" s="25">
        <v>53455.600000000195</v>
      </c>
      <c r="O61" s="25">
        <v>45569.298495149334</v>
      </c>
      <c r="P61" s="69">
        <v>114042.27066040623</v>
      </c>
    </row>
    <row r="62" spans="1:16" ht="15.75">
      <c r="A62" s="72" t="s">
        <v>115</v>
      </c>
      <c r="B62" s="25">
        <v>4603.813120923367</v>
      </c>
      <c r="C62" s="25">
        <v>-2675.8999999999724</v>
      </c>
      <c r="D62" s="25">
        <v>63880.40000000002</v>
      </c>
      <c r="E62" s="25"/>
      <c r="F62" s="25">
        <v>1815.4999999999964</v>
      </c>
      <c r="G62" s="25">
        <v>63020.000000000044</v>
      </c>
      <c r="H62" s="25">
        <v>1000</v>
      </c>
      <c r="I62" s="25">
        <v>-6270</v>
      </c>
      <c r="J62" s="25">
        <v>0</v>
      </c>
      <c r="K62" s="25">
        <v>0</v>
      </c>
      <c r="L62" s="25">
        <v>0</v>
      </c>
      <c r="M62" s="25">
        <v>-5270</v>
      </c>
      <c r="N62" s="25">
        <v>57750.000000000044</v>
      </c>
      <c r="O62" s="25">
        <v>-34385.8073636152</v>
      </c>
      <c r="P62" s="69">
        <v>27968.005757308216</v>
      </c>
    </row>
    <row r="63" spans="1:16" ht="15.75">
      <c r="A63" s="72" t="s">
        <v>116</v>
      </c>
      <c r="B63" s="25">
        <v>7925.132746332762</v>
      </c>
      <c r="C63" s="25">
        <v>53107.09999999996</v>
      </c>
      <c r="D63" s="25">
        <v>52742.5999999999</v>
      </c>
      <c r="E63" s="25"/>
      <c r="F63" s="25">
        <v>-1503.8999999999996</v>
      </c>
      <c r="G63" s="25">
        <v>104345.79999999987</v>
      </c>
      <c r="H63" s="25">
        <v>640</v>
      </c>
      <c r="I63" s="25">
        <v>-14943.299999999988</v>
      </c>
      <c r="J63" s="25">
        <v>0</v>
      </c>
      <c r="K63" s="25">
        <v>0</v>
      </c>
      <c r="L63" s="25">
        <v>0</v>
      </c>
      <c r="M63" s="25">
        <v>-14303.299999999988</v>
      </c>
      <c r="N63" s="25">
        <v>90042.49999999988</v>
      </c>
      <c r="O63" s="25">
        <v>-24374.02574710279</v>
      </c>
      <c r="P63" s="69">
        <v>73593.60699922984</v>
      </c>
    </row>
    <row r="64" spans="1:16" ht="15.75">
      <c r="A64" s="72" t="s">
        <v>118</v>
      </c>
      <c r="B64" s="25">
        <f>SUM(Mensuelle!B177:B179)</f>
        <v>14838.267864917609</v>
      </c>
      <c r="C64" s="25">
        <f>SUM(Mensuelle!C177:C179)</f>
        <v>-39903.400000000016</v>
      </c>
      <c r="D64" s="25">
        <f>SUM(Mensuelle!D177:D179)</f>
        <v>70282.90000000002</v>
      </c>
      <c r="E64" s="25">
        <f>SUM(Mensuelle!E177:E179)</f>
        <v>859.5999999999995</v>
      </c>
      <c r="F64" s="25">
        <f>SUM(Mensuelle!F177:F179)</f>
        <v>0</v>
      </c>
      <c r="G64" s="25">
        <f>SUM(Mensuelle!G177:G179)</f>
        <v>31239.100000000006</v>
      </c>
      <c r="H64" s="25">
        <f>SUM(Mensuelle!H177:H179)</f>
        <v>2250</v>
      </c>
      <c r="I64" s="25">
        <f>SUM(Mensuelle!I177:I179)</f>
        <v>16260</v>
      </c>
      <c r="J64" s="25">
        <f>SUM(Mensuelle!J177:J179)</f>
        <v>0</v>
      </c>
      <c r="K64" s="25">
        <f>SUM(Mensuelle!K177:K179)</f>
        <v>0</v>
      </c>
      <c r="L64" s="25">
        <f>SUM(Mensuelle!L177:L179)</f>
        <v>0</v>
      </c>
      <c r="M64" s="25">
        <f>SUM(Mensuelle!M177:M179)</f>
        <v>18510</v>
      </c>
      <c r="N64" s="25">
        <f>SUM(Mensuelle!N177:N179)</f>
        <v>49749.100000000006</v>
      </c>
      <c r="O64" s="25">
        <f>SUM(Mensuelle!O177:O179)</f>
        <v>10031.115474502541</v>
      </c>
      <c r="P64" s="69">
        <f>SUM(Mensuelle!P177:P179)</f>
        <v>74618.48333942016</v>
      </c>
    </row>
    <row r="65" spans="1:16" ht="15.75">
      <c r="A65" s="72" t="s">
        <v>119</v>
      </c>
      <c r="B65" s="25">
        <f>SUM(Mensuelle!B180:B182)</f>
        <v>65430.58762344205</v>
      </c>
      <c r="C65" s="25">
        <f>SUM(Mensuelle!C180:C182)</f>
        <v>-37620.30000000004</v>
      </c>
      <c r="D65" s="25">
        <f>SUM(Mensuelle!D180:D182)</f>
        <v>114742.19999999998</v>
      </c>
      <c r="E65" s="25">
        <f>SUM(Mensuelle!E180:E182)</f>
        <v>-1024.5999999999997</v>
      </c>
      <c r="F65" s="25">
        <f>SUM(Mensuelle!F180:F182)</f>
        <v>0</v>
      </c>
      <c r="G65" s="25">
        <f>SUM(Mensuelle!G180:G182)</f>
        <v>76097.29999999996</v>
      </c>
      <c r="H65" s="25">
        <f>SUM(Mensuelle!H180:H182)</f>
        <v>-1090</v>
      </c>
      <c r="I65" s="25">
        <f>SUM(Mensuelle!I180:I182)</f>
        <v>4310</v>
      </c>
      <c r="J65" s="25">
        <f>SUM(Mensuelle!J180:J182)</f>
        <v>0</v>
      </c>
      <c r="K65" s="25">
        <f>SUM(Mensuelle!K180:K182)</f>
        <v>0</v>
      </c>
      <c r="L65" s="25">
        <f>SUM(Mensuelle!L180:L182)</f>
        <v>0</v>
      </c>
      <c r="M65" s="25">
        <f>SUM(Mensuelle!M180:M182)</f>
        <v>3220</v>
      </c>
      <c r="N65" s="25">
        <f>SUM(Mensuelle!N180:N182)</f>
        <v>79317.29999999996</v>
      </c>
      <c r="O65" s="25">
        <f>SUM(Mensuelle!O180:O182)</f>
        <v>-63480.77143364773</v>
      </c>
      <c r="P65" s="69">
        <f>SUM(Mensuelle!P180:P182)</f>
        <v>81267.11618979428</v>
      </c>
    </row>
    <row r="66" spans="1:16" ht="18.75">
      <c r="A66" s="10" t="s">
        <v>17</v>
      </c>
      <c r="B66" s="4"/>
      <c r="C66" s="4"/>
      <c r="D66" s="4"/>
      <c r="E66" s="4"/>
      <c r="F66" s="4"/>
      <c r="G66" s="4"/>
      <c r="H66" s="3"/>
      <c r="I66" s="3"/>
      <c r="J66" s="3"/>
      <c r="K66" s="3"/>
      <c r="L66" s="3"/>
      <c r="M66" s="3"/>
      <c r="N66" s="3"/>
      <c r="O66" s="3"/>
      <c r="P66" s="5"/>
    </row>
    <row r="67" spans="1:16" ht="19.5" thickBot="1">
      <c r="A67" s="6"/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8"/>
      <c r="P67" s="9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</row>
  </sheetData>
  <sheetProtection/>
  <mergeCells count="18"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  <mergeCell ref="M6:M7"/>
    <mergeCell ref="N5:N7"/>
    <mergeCell ref="D6:D7"/>
    <mergeCell ref="E6:E7"/>
    <mergeCell ref="F6:F7"/>
    <mergeCell ref="G6:G7"/>
    <mergeCell ref="H6:H7"/>
    <mergeCell ref="I6:I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PageLayoutView="0" workbookViewId="0" topLeftCell="A1">
      <pane xSplit="1" ySplit="7" topLeftCell="F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6" sqref="L26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4" width="13.6640625" style="0" customWidth="1"/>
    <col min="5" max="6" width="8.88671875" style="0" customWidth="1"/>
    <col min="7" max="7" width="16.77734375" style="0" customWidth="1"/>
    <col min="8" max="8" width="14.88671875" style="0" customWidth="1"/>
    <col min="9" max="9" width="8.88671875" style="0" customWidth="1"/>
    <col min="10" max="10" width="16.10546875" style="0" customWidth="1"/>
    <col min="11" max="13" width="8.88671875" style="0" customWidth="1"/>
    <col min="14" max="14" width="11.10546875" style="0" customWidth="1"/>
  </cols>
  <sheetData>
    <row r="1" ht="15.75">
      <c r="A1" s="44" t="s">
        <v>105</v>
      </c>
    </row>
    <row r="2" spans="1:16" ht="18.75">
      <c r="A2" s="92" t="s">
        <v>104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1"/>
    </row>
    <row r="4" spans="1:15" ht="18.75">
      <c r="A4" s="89" t="s">
        <v>113</v>
      </c>
      <c r="B4" s="87" t="s">
        <v>81</v>
      </c>
      <c r="C4" s="88" t="s">
        <v>82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 t="s">
        <v>22</v>
      </c>
      <c r="O4" s="88" t="s">
        <v>3</v>
      </c>
    </row>
    <row r="5" spans="1:15" ht="18.75">
      <c r="A5" s="90"/>
      <c r="B5" s="87"/>
      <c r="C5" s="88" t="s">
        <v>5</v>
      </c>
      <c r="D5" s="88"/>
      <c r="E5" s="88"/>
      <c r="F5" s="88"/>
      <c r="G5" s="88" t="s">
        <v>6</v>
      </c>
      <c r="H5" s="88"/>
      <c r="I5" s="88"/>
      <c r="J5" s="88"/>
      <c r="K5" s="88"/>
      <c r="L5" s="88"/>
      <c r="M5" s="62"/>
      <c r="N5" s="88"/>
      <c r="O5" s="88"/>
    </row>
    <row r="6" spans="1:15" ht="18.75">
      <c r="A6" s="90"/>
      <c r="B6" s="87"/>
      <c r="C6" s="62"/>
      <c r="D6" s="62"/>
      <c r="E6" s="62"/>
      <c r="F6" s="62"/>
      <c r="G6" s="62"/>
      <c r="H6" s="62"/>
      <c r="I6" s="88" t="s">
        <v>21</v>
      </c>
      <c r="J6" s="88"/>
      <c r="K6" s="88"/>
      <c r="L6" s="62"/>
      <c r="M6" s="62"/>
      <c r="N6" s="88"/>
      <c r="O6" s="88"/>
    </row>
    <row r="7" spans="1:15" ht="60.75" customHeight="1">
      <c r="A7" s="91"/>
      <c r="B7" s="87"/>
      <c r="C7" s="62" t="s">
        <v>18</v>
      </c>
      <c r="D7" s="62" t="s">
        <v>78</v>
      </c>
      <c r="E7" s="62" t="s">
        <v>19</v>
      </c>
      <c r="F7" s="62" t="s">
        <v>3</v>
      </c>
      <c r="G7" s="62" t="s">
        <v>79</v>
      </c>
      <c r="H7" s="62" t="s">
        <v>80</v>
      </c>
      <c r="I7" s="62" t="s">
        <v>2</v>
      </c>
      <c r="J7" s="62" t="s">
        <v>20</v>
      </c>
      <c r="K7" s="62" t="s">
        <v>3</v>
      </c>
      <c r="L7" s="62" t="s">
        <v>3</v>
      </c>
      <c r="M7" s="62" t="s">
        <v>3</v>
      </c>
      <c r="N7" s="88"/>
      <c r="O7" s="88"/>
    </row>
    <row r="8" spans="1:15" s="1" customFormat="1" ht="15.75">
      <c r="A8" s="60" t="s">
        <v>0</v>
      </c>
      <c r="B8" s="14">
        <v>24217.7</v>
      </c>
      <c r="C8" s="14">
        <v>3693.7</v>
      </c>
      <c r="D8" s="14">
        <v>2310.7</v>
      </c>
      <c r="E8" s="14">
        <v>62</v>
      </c>
      <c r="F8" s="14">
        <f>C8+D8+E8</f>
        <v>6066.4</v>
      </c>
      <c r="G8" s="14">
        <v>309.5</v>
      </c>
      <c r="H8" s="14">
        <v>5533.1</v>
      </c>
      <c r="I8" s="14">
        <v>-1511.5</v>
      </c>
      <c r="J8" s="14">
        <v>11302.8</v>
      </c>
      <c r="K8" s="15">
        <f>I8+J8</f>
        <v>9791.3</v>
      </c>
      <c r="L8" s="14">
        <f>G8+H8+K8</f>
        <v>15633.9</v>
      </c>
      <c r="M8" s="16">
        <f>F8+L8</f>
        <v>21700.3</v>
      </c>
      <c r="N8" s="14">
        <v>-37788.8</v>
      </c>
      <c r="O8" s="14">
        <f>B8+M8+N8</f>
        <v>8129.199999999997</v>
      </c>
    </row>
    <row r="9" spans="1:15" s="1" customFormat="1" ht="15.75">
      <c r="A9" s="60" t="s">
        <v>1</v>
      </c>
      <c r="B9" s="14">
        <v>30093.8</v>
      </c>
      <c r="C9" s="14">
        <v>26384.6</v>
      </c>
      <c r="D9" s="14">
        <v>-3716.1</v>
      </c>
      <c r="E9" s="14">
        <v>615.8</v>
      </c>
      <c r="F9" s="14">
        <f aca="true" t="shared" si="0" ref="F9:F18">C9+D9+E9</f>
        <v>23284.3</v>
      </c>
      <c r="G9" s="14">
        <v>677.9</v>
      </c>
      <c r="H9" s="14">
        <v>-2727.8</v>
      </c>
      <c r="I9" s="14">
        <v>-1934</v>
      </c>
      <c r="J9" s="14">
        <v>9009</v>
      </c>
      <c r="K9" s="15">
        <f aca="true" t="shared" si="1" ref="K9:K18">I9+J9</f>
        <v>7075</v>
      </c>
      <c r="L9" s="14">
        <f aca="true" t="shared" si="2" ref="L9:L18">G9+H9+K9</f>
        <v>5025.1</v>
      </c>
      <c r="M9" s="16">
        <f aca="true" t="shared" si="3" ref="M9:M18">F9+L9</f>
        <v>28309.4</v>
      </c>
      <c r="N9" s="14">
        <v>-15988.6</v>
      </c>
      <c r="O9" s="14">
        <f aca="true" t="shared" si="4" ref="O9:O18">B9+M9+N9</f>
        <v>42414.6</v>
      </c>
    </row>
    <row r="10" spans="1:15" s="1" customFormat="1" ht="15.75">
      <c r="A10" s="60" t="s">
        <v>4</v>
      </c>
      <c r="B10" s="14">
        <v>-13700</v>
      </c>
      <c r="C10" s="14">
        <v>52959.5</v>
      </c>
      <c r="D10" s="14">
        <v>8777.6</v>
      </c>
      <c r="E10" s="14">
        <v>-197.2</v>
      </c>
      <c r="F10" s="14">
        <f t="shared" si="0"/>
        <v>61539.9</v>
      </c>
      <c r="G10" s="14">
        <v>409.2</v>
      </c>
      <c r="H10" s="14">
        <v>11842.8</v>
      </c>
      <c r="I10" s="14">
        <v>-3364.4</v>
      </c>
      <c r="J10" s="14">
        <v>-9500</v>
      </c>
      <c r="K10" s="15">
        <f t="shared" si="1"/>
        <v>-12864.4</v>
      </c>
      <c r="L10" s="14">
        <f t="shared" si="2"/>
        <v>-612.3999999999996</v>
      </c>
      <c r="M10" s="16">
        <f t="shared" si="3"/>
        <v>60927.5</v>
      </c>
      <c r="N10" s="14">
        <v>-5765.799999999981</v>
      </c>
      <c r="O10" s="14">
        <f t="shared" si="4"/>
        <v>41461.70000000002</v>
      </c>
    </row>
    <row r="11" spans="1:15" ht="15.75">
      <c r="A11" s="60" t="s">
        <v>75</v>
      </c>
      <c r="B11" s="18">
        <v>14068.9</v>
      </c>
      <c r="C11" s="18">
        <v>7059.1</v>
      </c>
      <c r="D11" s="18">
        <v>8025.6</v>
      </c>
      <c r="E11" s="18">
        <v>1281.4</v>
      </c>
      <c r="F11" s="14">
        <f t="shared" si="0"/>
        <v>16366.1</v>
      </c>
      <c r="G11" s="18">
        <v>-1150.9</v>
      </c>
      <c r="H11" s="18">
        <v>-9078.4</v>
      </c>
      <c r="I11" s="18">
        <v>0</v>
      </c>
      <c r="J11" s="18">
        <v>-100</v>
      </c>
      <c r="K11" s="15">
        <f t="shared" si="1"/>
        <v>-100</v>
      </c>
      <c r="L11" s="14">
        <f t="shared" si="2"/>
        <v>-10329.3</v>
      </c>
      <c r="M11" s="16">
        <f t="shared" si="3"/>
        <v>6036.800000000001</v>
      </c>
      <c r="N11" s="18">
        <v>8434.400000000001</v>
      </c>
      <c r="O11" s="14">
        <f t="shared" si="4"/>
        <v>28540.100000000002</v>
      </c>
    </row>
    <row r="12" spans="1:15" ht="15.75">
      <c r="A12" s="60" t="s">
        <v>7</v>
      </c>
      <c r="B12" s="18">
        <v>14891.199999999999</v>
      </c>
      <c r="C12" s="18">
        <v>58530.700000000004</v>
      </c>
      <c r="D12" s="18">
        <v>-7653.699999999999</v>
      </c>
      <c r="E12" s="18">
        <v>269.89999999999986</v>
      </c>
      <c r="F12" s="14">
        <f t="shared" si="0"/>
        <v>51146.90000000001</v>
      </c>
      <c r="G12" s="18">
        <v>-138.40000000000003</v>
      </c>
      <c r="H12" s="18">
        <v>-4257.2</v>
      </c>
      <c r="I12" s="18">
        <v>0</v>
      </c>
      <c r="J12" s="18">
        <v>-5858.999999999998</v>
      </c>
      <c r="K12" s="15">
        <f t="shared" si="1"/>
        <v>-5858.999999999998</v>
      </c>
      <c r="L12" s="14">
        <f t="shared" si="2"/>
        <v>-10254.599999999999</v>
      </c>
      <c r="M12" s="16">
        <f t="shared" si="3"/>
        <v>40892.30000000001</v>
      </c>
      <c r="N12" s="18">
        <v>-22391.399999999998</v>
      </c>
      <c r="O12" s="14">
        <f t="shared" si="4"/>
        <v>33392.100000000006</v>
      </c>
    </row>
    <row r="13" spans="1:15" ht="15.75">
      <c r="A13" s="60" t="s">
        <v>76</v>
      </c>
      <c r="B13" s="18">
        <v>9332.699999999997</v>
      </c>
      <c r="C13" s="18">
        <v>-27340.699999999997</v>
      </c>
      <c r="D13" s="18">
        <v>20635.8</v>
      </c>
      <c r="E13" s="18">
        <v>1502.5000000000002</v>
      </c>
      <c r="F13" s="14">
        <f t="shared" si="0"/>
        <v>-5202.399999999998</v>
      </c>
      <c r="G13" s="18">
        <v>-318.2</v>
      </c>
      <c r="H13" s="18">
        <v>6360.400000000001</v>
      </c>
      <c r="I13" s="18">
        <v>0</v>
      </c>
      <c r="J13" s="18">
        <v>4002.2000000000007</v>
      </c>
      <c r="K13" s="15">
        <f t="shared" si="1"/>
        <v>4002.2000000000007</v>
      </c>
      <c r="L13" s="14">
        <f t="shared" si="2"/>
        <v>10044.400000000001</v>
      </c>
      <c r="M13" s="16">
        <f t="shared" si="3"/>
        <v>4842.000000000004</v>
      </c>
      <c r="N13" s="18">
        <v>16562</v>
      </c>
      <c r="O13" s="14">
        <f t="shared" si="4"/>
        <v>30736.7</v>
      </c>
    </row>
    <row r="14" spans="1:15" ht="15.75">
      <c r="A14" s="60" t="s">
        <v>77</v>
      </c>
      <c r="B14" s="18">
        <v>46989.1</v>
      </c>
      <c r="C14" s="18">
        <v>-31836.4</v>
      </c>
      <c r="D14" s="18">
        <v>67976.5</v>
      </c>
      <c r="E14" s="18">
        <v>1806.3000000000004</v>
      </c>
      <c r="F14" s="14">
        <f t="shared" si="0"/>
        <v>37946.4</v>
      </c>
      <c r="G14" s="18">
        <v>833.8</v>
      </c>
      <c r="H14" s="18">
        <v>-25369.3</v>
      </c>
      <c r="I14" s="18">
        <v>-37703</v>
      </c>
      <c r="J14" s="18">
        <v>-41.599999999998545</v>
      </c>
      <c r="K14" s="15">
        <f t="shared" si="1"/>
        <v>-37744.6</v>
      </c>
      <c r="L14" s="14">
        <f t="shared" si="2"/>
        <v>-62280.1</v>
      </c>
      <c r="M14" s="16">
        <f t="shared" si="3"/>
        <v>-24333.699999999997</v>
      </c>
      <c r="N14" s="18">
        <v>-49689.7</v>
      </c>
      <c r="O14" s="14">
        <f t="shared" si="4"/>
        <v>-27034.299999999996</v>
      </c>
    </row>
    <row r="15" spans="1:15" ht="15.75">
      <c r="A15" s="60" t="s">
        <v>8</v>
      </c>
      <c r="B15" s="18">
        <v>77608.4279363391</v>
      </c>
      <c r="C15" s="18">
        <v>70283.59999999999</v>
      </c>
      <c r="D15" s="18">
        <v>8239.5</v>
      </c>
      <c r="E15" s="18">
        <v>2659.7999999999997</v>
      </c>
      <c r="F15" s="14">
        <f t="shared" si="0"/>
        <v>81182.9</v>
      </c>
      <c r="G15" s="18">
        <v>0</v>
      </c>
      <c r="H15" s="18">
        <v>-7200</v>
      </c>
      <c r="I15" s="18">
        <v>0</v>
      </c>
      <c r="J15" s="18">
        <v>11812.599999999999</v>
      </c>
      <c r="K15" s="15">
        <f t="shared" si="1"/>
        <v>11812.599999999999</v>
      </c>
      <c r="L15" s="14">
        <f t="shared" si="2"/>
        <v>4612.5999999999985</v>
      </c>
      <c r="M15" s="16">
        <f t="shared" si="3"/>
        <v>85795.5</v>
      </c>
      <c r="N15" s="18">
        <v>-40277.5</v>
      </c>
      <c r="O15" s="14">
        <f t="shared" si="4"/>
        <v>123126.42793633911</v>
      </c>
    </row>
    <row r="16" spans="1:15" ht="15.75">
      <c r="A16" s="60" t="s">
        <v>9</v>
      </c>
      <c r="B16" s="18">
        <v>89758.8</v>
      </c>
      <c r="C16" s="18">
        <v>-7761.299999999994</v>
      </c>
      <c r="D16" s="18">
        <v>37845.397533</v>
      </c>
      <c r="E16" s="18">
        <v>3400.8999999999987</v>
      </c>
      <c r="F16" s="14">
        <f t="shared" si="0"/>
        <v>33484.99753300001</v>
      </c>
      <c r="G16" s="18">
        <v>0</v>
      </c>
      <c r="H16" s="18">
        <v>6166.700000000001</v>
      </c>
      <c r="I16" s="18">
        <v>0</v>
      </c>
      <c r="J16" s="18">
        <v>0</v>
      </c>
      <c r="K16" s="15">
        <f t="shared" si="1"/>
        <v>0</v>
      </c>
      <c r="L16" s="14">
        <f t="shared" si="2"/>
        <v>6166.700000000001</v>
      </c>
      <c r="M16" s="16">
        <f t="shared" si="3"/>
        <v>39651.69753300001</v>
      </c>
      <c r="N16" s="18">
        <v>-87116.03320670809</v>
      </c>
      <c r="O16" s="14">
        <f t="shared" si="4"/>
        <v>42294.46432629193</v>
      </c>
    </row>
    <row r="17" spans="1:15" ht="15.75">
      <c r="A17" s="60" t="s">
        <v>10</v>
      </c>
      <c r="B17" s="18">
        <v>54036.183791706</v>
      </c>
      <c r="C17" s="18">
        <v>82745.9</v>
      </c>
      <c r="D17" s="18">
        <v>-26160.197533000013</v>
      </c>
      <c r="E17" s="18">
        <v>144.20000000000073</v>
      </c>
      <c r="F17" s="14">
        <f t="shared" si="0"/>
        <v>56729.90246699998</v>
      </c>
      <c r="G17" s="18">
        <v>0</v>
      </c>
      <c r="H17" s="18">
        <v>18369.899999999998</v>
      </c>
      <c r="I17" s="18">
        <v>0</v>
      </c>
      <c r="J17" s="18">
        <v>21439.407999999905</v>
      </c>
      <c r="K17" s="15">
        <f t="shared" si="1"/>
        <v>21439.407999999905</v>
      </c>
      <c r="L17" s="14">
        <f t="shared" si="2"/>
        <v>39809.3079999999</v>
      </c>
      <c r="M17" s="16">
        <f t="shared" si="3"/>
        <v>96539.21046699988</v>
      </c>
      <c r="N17" s="18">
        <v>-60502.421554923225</v>
      </c>
      <c r="O17" s="14">
        <f t="shared" si="4"/>
        <v>90072.97270378264</v>
      </c>
    </row>
    <row r="18" spans="1:15" ht="15.75">
      <c r="A18" s="60" t="s">
        <v>11</v>
      </c>
      <c r="B18" s="18">
        <v>99814.00671542977</v>
      </c>
      <c r="C18" s="18">
        <v>51339.500000000015</v>
      </c>
      <c r="D18" s="18">
        <v>-36506.09999999999</v>
      </c>
      <c r="E18" s="18">
        <v>-1803.8999999999996</v>
      </c>
      <c r="F18" s="14">
        <f t="shared" si="0"/>
        <v>13029.500000000024</v>
      </c>
      <c r="G18" s="18">
        <v>0</v>
      </c>
      <c r="H18" s="18">
        <v>21028.569000000003</v>
      </c>
      <c r="I18" s="18">
        <v>0</v>
      </c>
      <c r="J18" s="18">
        <v>67139.15124600008</v>
      </c>
      <c r="K18" s="15">
        <f t="shared" si="1"/>
        <v>67139.15124600008</v>
      </c>
      <c r="L18" s="14">
        <f t="shared" si="2"/>
        <v>88167.72024600008</v>
      </c>
      <c r="M18" s="16">
        <f t="shared" si="3"/>
        <v>101197.22024600011</v>
      </c>
      <c r="N18" s="18">
        <v>-81258.16539017105</v>
      </c>
      <c r="O18" s="14">
        <f t="shared" si="4"/>
        <v>119753.06157125882</v>
      </c>
    </row>
    <row r="19" spans="1:15" ht="15" customHeight="1">
      <c r="A19" s="60" t="s">
        <v>12</v>
      </c>
      <c r="B19" s="18">
        <v>4510.495752029328</v>
      </c>
      <c r="C19" s="18">
        <v>3378.9006880000525</v>
      </c>
      <c r="D19" s="18">
        <v>40493.99999999999</v>
      </c>
      <c r="E19" s="18">
        <v>2658.500000000002</v>
      </c>
      <c r="F19" s="14">
        <v>46531.40068800005</v>
      </c>
      <c r="G19" s="18">
        <v>-833.8</v>
      </c>
      <c r="H19" s="18">
        <v>12158.800000000012</v>
      </c>
      <c r="I19" s="18">
        <v>0</v>
      </c>
      <c r="J19" s="18">
        <v>11644.8</v>
      </c>
      <c r="K19" s="15">
        <v>49644.8</v>
      </c>
      <c r="L19" s="14">
        <v>60969.80000000002</v>
      </c>
      <c r="M19" s="16">
        <v>107501.20068800006</v>
      </c>
      <c r="N19" s="18">
        <v>-643.9397851103549</v>
      </c>
      <c r="O19" s="14">
        <v>111367.85665491903</v>
      </c>
    </row>
    <row r="20" spans="1:15" ht="15.75">
      <c r="A20" s="60" t="s">
        <v>13</v>
      </c>
      <c r="B20" s="17">
        <v>59473.96926140314</v>
      </c>
      <c r="C20" s="17">
        <v>69567.19999999998</v>
      </c>
      <c r="D20" s="17">
        <v>77997.80000000002</v>
      </c>
      <c r="E20" s="17">
        <v>-542</v>
      </c>
      <c r="F20" s="14">
        <v>147022.99999999997</v>
      </c>
      <c r="G20" s="17">
        <v>0</v>
      </c>
      <c r="H20" s="17">
        <v>8123.380000000005</v>
      </c>
      <c r="I20" s="17">
        <v>0</v>
      </c>
      <c r="J20" s="17">
        <v>0</v>
      </c>
      <c r="K20" s="15">
        <v>0</v>
      </c>
      <c r="L20" s="14">
        <v>8123.380000000005</v>
      </c>
      <c r="M20" s="16">
        <v>155146.38</v>
      </c>
      <c r="N20" s="17">
        <v>-30239.45457520202</v>
      </c>
      <c r="O20" s="14">
        <v>184380.7946862011</v>
      </c>
    </row>
    <row r="21" spans="1:15" ht="15.75">
      <c r="A21" s="60" t="s">
        <v>14</v>
      </c>
      <c r="B21" s="17">
        <v>303.7691279999997</v>
      </c>
      <c r="C21" s="17">
        <v>218563.82602599997</v>
      </c>
      <c r="D21" s="17">
        <v>122881.29999999999</v>
      </c>
      <c r="E21" s="17">
        <v>94.29999999999927</v>
      </c>
      <c r="F21" s="14">
        <v>341539.42602599994</v>
      </c>
      <c r="G21" s="17">
        <v>0</v>
      </c>
      <c r="H21" s="17">
        <v>29930.327187999996</v>
      </c>
      <c r="I21" s="17">
        <v>0</v>
      </c>
      <c r="J21" s="17">
        <v>0</v>
      </c>
      <c r="K21" s="15">
        <v>0</v>
      </c>
      <c r="L21" s="14">
        <v>29930.327187999996</v>
      </c>
      <c r="M21" s="16">
        <v>371469.753214</v>
      </c>
      <c r="N21" s="17">
        <v>-116583.30226369595</v>
      </c>
      <c r="O21" s="14">
        <v>255190.22007830403</v>
      </c>
    </row>
    <row r="22" spans="1:15" ht="15.75">
      <c r="A22" s="60" t="s">
        <v>15</v>
      </c>
      <c r="B22" s="17">
        <v>17917.438838437934</v>
      </c>
      <c r="C22" s="17">
        <v>56644.669342000045</v>
      </c>
      <c r="D22" s="17">
        <v>168106</v>
      </c>
      <c r="E22" s="17">
        <v>58.69999999999891</v>
      </c>
      <c r="F22" s="14">
        <v>224809.36934200002</v>
      </c>
      <c r="G22" s="17">
        <v>0</v>
      </c>
      <c r="H22" s="17">
        <v>35860.80000000002</v>
      </c>
      <c r="I22" s="17">
        <v>0</v>
      </c>
      <c r="J22" s="17">
        <v>0</v>
      </c>
      <c r="K22" s="15">
        <v>0</v>
      </c>
      <c r="L22" s="14">
        <v>35860.80000000002</v>
      </c>
      <c r="M22" s="16">
        <v>260670.16934200007</v>
      </c>
      <c r="N22" s="17">
        <v>8374.56773916039</v>
      </c>
      <c r="O22" s="14">
        <v>286962.1759195983</v>
      </c>
    </row>
    <row r="23" spans="1:15" ht="15.75">
      <c r="A23" s="60" t="s">
        <v>16</v>
      </c>
      <c r="B23" s="17">
        <v>-1825.9164439182298</v>
      </c>
      <c r="C23" s="17">
        <v>8500.499999999978</v>
      </c>
      <c r="D23" s="17">
        <v>219218.89999999988</v>
      </c>
      <c r="E23" s="17">
        <v>1062.800000000001</v>
      </c>
      <c r="F23" s="14">
        <v>228782.19999999984</v>
      </c>
      <c r="G23" s="17">
        <v>0</v>
      </c>
      <c r="H23" s="17">
        <v>39607.599999999955</v>
      </c>
      <c r="I23" s="17">
        <v>0</v>
      </c>
      <c r="J23" s="17">
        <v>0</v>
      </c>
      <c r="K23" s="15">
        <v>0</v>
      </c>
      <c r="L23" s="14">
        <v>39607.599999999955</v>
      </c>
      <c r="M23" s="16">
        <v>268389.7999999998</v>
      </c>
      <c r="N23" s="17">
        <v>-19743.48900646958</v>
      </c>
      <c r="O23" s="14">
        <v>246820.39454961198</v>
      </c>
    </row>
    <row r="24" spans="1:15" ht="15.75">
      <c r="A24" s="60" t="s">
        <v>117</v>
      </c>
      <c r="B24" s="17">
        <v>29309.973296897362</v>
      </c>
      <c r="C24" s="17">
        <v>-64686.59999999997</v>
      </c>
      <c r="D24" s="17">
        <v>312790.30000000005</v>
      </c>
      <c r="E24" s="17">
        <v>282.2000000000007</v>
      </c>
      <c r="F24" s="14">
        <v>248385.90000000014</v>
      </c>
      <c r="G24" s="17">
        <v>5140</v>
      </c>
      <c r="H24" s="17">
        <v>-17023.29999999999</v>
      </c>
      <c r="I24" s="17">
        <v>0</v>
      </c>
      <c r="J24" s="17">
        <v>0</v>
      </c>
      <c r="K24" s="15">
        <v>0</v>
      </c>
      <c r="L24" s="14">
        <v>-11883.299999999988</v>
      </c>
      <c r="M24" s="16">
        <v>236502.60000000015</v>
      </c>
      <c r="N24" s="17">
        <v>-1598.940612088547</v>
      </c>
      <c r="O24" s="14">
        <v>264213.632684809</v>
      </c>
    </row>
    <row r="25" spans="1:15" ht="18.75">
      <c r="A25" s="10" t="s">
        <v>17</v>
      </c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5"/>
    </row>
    <row r="26" spans="1:15" ht="19.5" thickBot="1">
      <c r="A26" s="6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9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2019-10-29T07:14:23Z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