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_xlnm.Print_Area" localSheetId="0">'A'!$A$3:$M$389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<sst xmlns="http://schemas.openxmlformats.org/spreadsheetml/2006/main" count="348" uniqueCount="173">
  <si>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</si>
  <si>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</si>
  <si>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</si>
  <si>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</si>
  <si>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</si>
  <si>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</si>
  <si>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</si>
  <si>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</si>
  <si>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</si>
  <si>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</si>
  <si>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</si>
  <si>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</si>
  <si>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</si>
  <si>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</si>
  <si>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</si>
  <si>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</si>
  <si>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</si>
  <si>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</si>
  <si>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</si>
  <si>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</si>
  <si>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</si>
  <si>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</si>
  <si>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</si>
  <si>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</si>
  <si>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</si>
  <si>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</si>
  <si>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</si>
  <si>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</si>
  <si>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</si>
  <si>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</si>
  <si>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</si>
  <si>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</si>
  <si>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</si>
  <si>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</si>
  <si>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</si>
  <si>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</si>
  <si>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</si>
  <si>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</si>
  <si>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</si>
  <si>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</si>
  <si>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</si>
  <si>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</si>
  <si>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</si>
  <si>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</si>
  <si>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</si>
  <si>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</si>
  <si>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</si>
  <si>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</si>
  <si>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</si>
  <si>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</si>
  <si>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</si>
  <si>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</si>
  <si>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</si>
  <si>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</si>
  <si>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</si>
  <si>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</si>
  <si>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</si>
  <si>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</si>
  <si>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</si>
  <si>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</si>
  <si>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</si>
  <si>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</si>
  <si>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</si>
  <si>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</si>
  <si>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</si>
  <si>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</si>
  <si>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</si>
  <si>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</si>
  <si>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</si>
  <si>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</si>
  <si>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</si>
  <si>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</si>
  <si>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</si>
  <si>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</si>
  <si>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</si>
  <si>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</si>
  <si>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</si>
  <si>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</si>
  <si>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</si>
  <si>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</si>
  <si>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</si>
  <si>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</si>
  <si>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</si>
  <si>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</si>
  <si>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</si>
  <si>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</si>
  <si>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</si>
  <si>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</si>
  <si>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</si>
  <si>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</si>
  <si>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</si>
  <si>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t>2008 Janvier</t>
  </si>
  <si>
    <t>RELEVE DES TRANSACTIONS INTERNATIONALES</t>
  </si>
  <si>
    <t>2009 Janvier</t>
  </si>
  <si>
    <t xml:space="preserve">         Janvier</t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</si>
  <si>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</si>
  <si>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</si>
  <si>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</si>
  <si>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</si>
  <si>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</si>
  <si>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</si>
  <si>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</si>
  <si>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</si>
  <si>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</si>
  <si>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</si>
  <si>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</si>
  <si>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</si>
  <si>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</si>
  <si>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</si>
  <si>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</si>
  <si>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</si>
  <si>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</si>
  <si>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</si>
  <si>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</si>
  <si>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</si>
  <si>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</si>
  <si>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</si>
  <si>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</si>
  <si>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</si>
  <si>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</si>
  <si>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</si>
  <si>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2010 Janvier</t>
  </si>
  <si>
    <t>2008 Mars</t>
  </si>
  <si>
    <t xml:space="preserve"> 2008 Avril</t>
  </si>
  <si>
    <t>2008 Mai</t>
  </si>
  <si>
    <t>2008 Juin</t>
  </si>
  <si>
    <t>2008 Juillet</t>
  </si>
  <si>
    <t>2008 Août</t>
  </si>
  <si>
    <t>2008 Septembre</t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</si>
  <si>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</si>
  <si>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</si>
  <si>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</si>
  <si>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t>2008 Octobre</t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</si>
  <si>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</si>
  <si>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2008 Novembre</t>
  </si>
  <si>
    <t>2008 Décembre</t>
  </si>
  <si>
    <t>2011 Janvier</t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</si>
  <si>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</si>
  <si>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</si>
  <si>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</si>
  <si>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</si>
  <si>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</si>
  <si>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</si>
  <si>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</si>
  <si>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</si>
  <si>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</si>
  <si>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</si>
  <si>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</si>
  <si>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 xml:space="preserve">           Avril</t>
  </si>
  <si>
    <t xml:space="preserve">          Janvier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</si>
  <si>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</si>
  <si>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</si>
  <si>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</si>
  <si>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</si>
  <si>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</si>
  <si>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 Février</t>
  </si>
  <si>
    <t xml:space="preserve">           Mars</t>
  </si>
  <si>
    <r>
      <t>2015 1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</si>
  <si>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</si>
  <si>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</si>
  <si>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</si>
  <si>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</si>
  <si>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t>2016  Janvier</t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</si>
  <si>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</si>
  <si>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1er   Trim.</t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</si>
  <si>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</si>
  <si>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 xml:space="preserve">           3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</si>
  <si>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>2017  Janvier</t>
  </si>
  <si>
    <t>Source : BRB et Banques commerciales</t>
  </si>
  <si>
    <r>
      <t xml:space="preserve"> 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</si>
  <si>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>2017  1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</si>
  <si>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                  (en MBIF)</t>
  </si>
  <si>
    <t>2014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</si>
</sst>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General_)"/>
    <numFmt numFmtId="197" formatCode="#,##0.0_);\(#,##0.0\)"/>
    <numFmt numFmtId="198" formatCode="0.0_)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0.0"/>
    <numFmt numFmtId="203" formatCode="0.00_)"/>
    <numFmt numFmtId="204" formatCode="0_)"/>
    <numFmt numFmtId="205" formatCode="_-* #,##0.0\ _F_-;\-* #,##0.0\ _F_-;_-* &quot;-&quot;??\ _F_-;_-@_-"/>
    <numFmt numFmtId="206" formatCode="_-* #,##0\ _F_-;\-* #,##0\ _F_-;_-* &quot;-&quot;??\ _F_-;_-@_-"/>
    <numFmt numFmtId="207" formatCode="_-* #,##0.0\ _€_-;\-* #,##0.0\ _€_-;_-* &quot;-&quot;?\ _€_-;_-@_-"/>
    <numFmt numFmtId="208" formatCode="[$€-2]\ #,##0.00_);[Red]\([$€-2]\ #,##0.00\)"/>
    <numFmt numFmtId="209" formatCode="#,##0.00_ ;\-#,##0.00\ "/>
    <numFmt numFmtId="210" formatCode="[$-40C]d\-mmm\-yy;@"/>
    <numFmt numFmtId="211" formatCode="0.000"/>
    <numFmt numFmtId="212" formatCode="[$-40C]dddd\ d\ mmmm\ yyyy"/>
    <numFmt numFmtId="213" formatCode="_(* #,##0.0_);_(* \(#,##0.0\);_(* &quot;-&quot;?_);_(@_)"/>
    <numFmt numFmtId="214" formatCode="_-* #,##0.000\ _F_-;\-* #,##0.000\ _F_-;_-* &quot;-&quot;??\ _F_-;_-@_-"/>
    <numFmt numFmtId="215" formatCode="_-* #,##0.0000\ _F_-;\-* #,##0.0000\ _F_-;_-* &quot;-&quot;??\ _F_-;_-@_-"/>
    <numFmt numFmtId="216" formatCode="_-* #,##0.00000\ _F_-;\-* #,##0.00000\ _F_-;_-* &quot;-&quot;??\ _F_-;_-@_-"/>
    <numFmt numFmtId="217" formatCode="_-* #,##0.000000\ _F_-;\-* #,##0.000000\ _F_-;_-* &quot;-&quot;??\ _F_-;_-@_-"/>
    <numFmt numFmtId="218" formatCode="_-* #,##0.0000000\ _F_-;\-* #,##0.0000000\ _F_-;_-* &quot;-&quot;??\ _F_-;_-@_-"/>
    <numFmt numFmtId="219" formatCode="_-* #,##0.00000000\ _F_-;\-* #,##0.00000000\ _F_-;_-* &quot;-&quot;??\ _F_-;_-@_-"/>
    <numFmt numFmtId="220" formatCode="_-* #,##0.000000000\ _F_-;\-* #,##0.000000000\ _F_-;_-* &quot;-&quot;??\ _F_-;_-@_-"/>
    <numFmt numFmtId="221" formatCode="_-* #,##0.0000000000\ _F_-;\-* #,##0.0000000000\ _F_-;_-* &quot;-&quot;??\ _F_-;_-@_-"/>
    <numFmt numFmtId="222" formatCode="_-* #,##0.00000000000\ _F_-;\-* #,##0.00000000000\ _F_-;_-* &quot;-&quot;??\ _F_-;_-@_-"/>
    <numFmt numFmtId="223" formatCode="_-* #,##0.000000000000\ _F_-;\-* #,##0.000000000000\ _F_-;_-* &quot;-&quot;??\ _F_-;_-@_-"/>
    <numFmt numFmtId="224" formatCode="_-* #,##0.0\ _€_-;\-* #,##0.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2">
    <xf numFmtId="198" fontId="0" fillId="0" borderId="0" xfId="0" applyAlignment="1">
      <alignment/>
    </xf>
    <xf numFmtId="199" fontId="7" fillId="0" borderId="10" xfId="0" applyNumberFormat="1" applyFont="1" applyFill="1" applyBorder="1" applyAlignment="1" applyProtection="1">
      <alignment horizontal="right"/>
      <protection/>
    </xf>
    <xf numFmtId="198" fontId="0" fillId="0" borderId="11" xfId="0" applyFont="1" applyFill="1" applyBorder="1" applyAlignment="1">
      <alignment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7" fillId="0" borderId="1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198" fontId="0" fillId="0" borderId="0" xfId="0" applyFont="1" applyFill="1" applyAlignment="1">
      <alignment/>
    </xf>
    <xf numFmtId="199" fontId="0" fillId="0" borderId="12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7" fillId="0" borderId="14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>
      <alignment horizontal="center"/>
    </xf>
    <xf numFmtId="199" fontId="7" fillId="0" borderId="16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 applyProtection="1">
      <alignment horizontal="center"/>
      <protection/>
    </xf>
    <xf numFmtId="199" fontId="7" fillId="0" borderId="0" xfId="0" applyNumberFormat="1" applyFont="1" applyFill="1" applyAlignment="1">
      <alignment horizontal="center"/>
    </xf>
    <xf numFmtId="198" fontId="0" fillId="0" borderId="0" xfId="0" applyFont="1" applyFill="1" applyBorder="1" applyAlignment="1">
      <alignment horizontal="fill"/>
    </xf>
    <xf numFmtId="199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/>
    </xf>
    <xf numFmtId="198" fontId="0" fillId="0" borderId="13" xfId="0" applyFont="1" applyFill="1" applyBorder="1" applyAlignment="1">
      <alignment/>
    </xf>
    <xf numFmtId="199" fontId="0" fillId="0" borderId="13" xfId="0" applyNumberFormat="1" applyFont="1" applyFill="1" applyBorder="1" applyAlignment="1">
      <alignment horizontal="center"/>
    </xf>
    <xf numFmtId="198" fontId="0" fillId="0" borderId="18" xfId="0" applyFont="1" applyFill="1" applyBorder="1" applyAlignment="1">
      <alignment/>
    </xf>
    <xf numFmtId="199" fontId="0" fillId="0" borderId="19" xfId="0" applyNumberFormat="1" applyFont="1" applyFill="1" applyBorder="1" applyAlignment="1">
      <alignment horizontal="center"/>
    </xf>
    <xf numFmtId="199" fontId="7" fillId="0" borderId="19" xfId="0" applyNumberFormat="1" applyFont="1" applyFill="1" applyBorder="1" applyAlignment="1">
      <alignment horizontal="center"/>
    </xf>
    <xf numFmtId="198" fontId="0" fillId="0" borderId="20" xfId="0" applyFont="1" applyFill="1" applyBorder="1" applyAlignment="1">
      <alignment horizontal="fill"/>
    </xf>
    <xf numFmtId="199" fontId="0" fillId="0" borderId="0" xfId="0" applyNumberFormat="1" applyFont="1" applyFill="1" applyAlignment="1">
      <alignment horizontal="left"/>
    </xf>
    <xf numFmtId="199" fontId="0" fillId="0" borderId="18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 applyProtection="1">
      <alignment horizontal="center"/>
      <protection/>
    </xf>
    <xf numFmtId="199" fontId="0" fillId="0" borderId="20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right"/>
    </xf>
    <xf numFmtId="199" fontId="0" fillId="0" borderId="15" xfId="0" applyNumberFormat="1" applyFont="1" applyFill="1" applyBorder="1" applyAlignment="1">
      <alignment horizontal="center"/>
    </xf>
    <xf numFmtId="198" fontId="0" fillId="0" borderId="12" xfId="0" applyFont="1" applyFill="1" applyBorder="1" applyAlignment="1">
      <alignment/>
    </xf>
    <xf numFmtId="199" fontId="0" fillId="0" borderId="16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right"/>
    </xf>
    <xf numFmtId="199" fontId="0" fillId="0" borderId="20" xfId="0" applyNumberFormat="1" applyFont="1" applyFill="1" applyBorder="1" applyAlignment="1">
      <alignment horizontal="right"/>
    </xf>
    <xf numFmtId="199" fontId="7" fillId="0" borderId="12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/>
    </xf>
    <xf numFmtId="198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center"/>
    </xf>
    <xf numFmtId="198" fontId="0" fillId="0" borderId="11" xfId="0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199" fontId="7" fillId="0" borderId="0" xfId="0" applyNumberFormat="1" applyFont="1" applyFill="1" applyBorder="1" applyAlignment="1" applyProtection="1">
      <alignment horizontal="center"/>
      <protection/>
    </xf>
    <xf numFmtId="204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Alignment="1">
      <alignment horizontal="center"/>
    </xf>
    <xf numFmtId="198" fontId="0" fillId="0" borderId="11" xfId="0" applyFill="1" applyBorder="1" applyAlignment="1">
      <alignment horizontal="left"/>
    </xf>
    <xf numFmtId="199" fontId="9" fillId="0" borderId="0" xfId="0" applyNumberFormat="1" applyFont="1" applyFill="1" applyAlignment="1">
      <alignment/>
    </xf>
    <xf numFmtId="198" fontId="9" fillId="0" borderId="0" xfId="0" applyFont="1" applyFill="1" applyAlignment="1">
      <alignment/>
    </xf>
    <xf numFmtId="198" fontId="0" fillId="0" borderId="11" xfId="0" applyFont="1" applyFill="1" applyBorder="1" applyAlignment="1">
      <alignment horizontal="left"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ill="1" applyBorder="1" applyAlignment="1">
      <alignment horizontal="right"/>
    </xf>
    <xf numFmtId="199" fontId="0" fillId="0" borderId="10" xfId="0" applyNumberFormat="1" applyFont="1" applyFill="1" applyBorder="1" applyAlignment="1">
      <alignment/>
    </xf>
    <xf numFmtId="198" fontId="0" fillId="0" borderId="10" xfId="0" applyFont="1" applyFill="1" applyBorder="1" applyAlignment="1">
      <alignment/>
    </xf>
    <xf numFmtId="199" fontId="0" fillId="0" borderId="10" xfId="0" applyNumberForma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/>
    </xf>
    <xf numFmtId="198" fontId="0" fillId="0" borderId="0" xfId="0" applyFont="1" applyFill="1" applyBorder="1" applyAlignment="1">
      <alignment/>
    </xf>
    <xf numFmtId="198" fontId="0" fillId="0" borderId="20" xfId="0" applyFont="1" applyFill="1" applyBorder="1" applyAlignment="1">
      <alignment/>
    </xf>
    <xf numFmtId="198" fontId="0" fillId="0" borderId="11" xfId="0" applyFont="1" applyFill="1" applyBorder="1" applyAlignment="1">
      <alignment/>
    </xf>
    <xf numFmtId="198" fontId="0" fillId="0" borderId="11" xfId="0" applyFont="1" applyFill="1" applyBorder="1" applyAlignment="1">
      <alignment horizontal="left"/>
    </xf>
    <xf numFmtId="198" fontId="0" fillId="0" borderId="11" xfId="0" applyFont="1" applyFill="1" applyBorder="1" applyAlignment="1">
      <alignment horizontal="center"/>
    </xf>
    <xf numFmtId="198" fontId="0" fillId="0" borderId="21" xfId="0" applyFont="1" applyFill="1" applyBorder="1" applyAlignment="1">
      <alignment/>
    </xf>
    <xf numFmtId="198" fontId="0" fillId="0" borderId="21" xfId="0" applyFont="1" applyFill="1" applyBorder="1" applyAlignment="1">
      <alignment/>
    </xf>
    <xf numFmtId="198" fontId="0" fillId="0" borderId="22" xfId="0" applyFont="1" applyFill="1" applyBorder="1" applyAlignment="1">
      <alignment/>
    </xf>
    <xf numFmtId="205" fontId="0" fillId="0" borderId="0" xfId="48" applyNumberFormat="1" applyFont="1" applyFill="1" applyAlignment="1">
      <alignment/>
    </xf>
    <xf numFmtId="187" fontId="0" fillId="0" borderId="10" xfId="48" applyFont="1" applyFill="1" applyBorder="1" applyAlignment="1" applyProtection="1">
      <alignment horizontal="right"/>
      <protection/>
    </xf>
    <xf numFmtId="187" fontId="0" fillId="0" borderId="10" xfId="48" applyFont="1" applyFill="1" applyBorder="1" applyAlignment="1">
      <alignment horizontal="right"/>
    </xf>
    <xf numFmtId="187" fontId="0" fillId="0" borderId="10" xfId="48" applyFont="1" applyFill="1" applyBorder="1" applyAlignment="1">
      <alignment horizontal="center"/>
    </xf>
    <xf numFmtId="198" fontId="0" fillId="0" borderId="0" xfId="0" applyFont="1" applyFill="1" applyAlignment="1">
      <alignment/>
    </xf>
    <xf numFmtId="204" fontId="0" fillId="0" borderId="11" xfId="0" applyNumberFormat="1" applyFill="1" applyBorder="1" applyAlignment="1">
      <alignment horizontal="left"/>
    </xf>
    <xf numFmtId="187" fontId="0" fillId="0" borderId="0" xfId="48" applyFont="1" applyFill="1" applyAlignment="1">
      <alignment/>
    </xf>
    <xf numFmtId="199" fontId="0" fillId="0" borderId="15" xfId="0" applyNumberFormat="1" applyFont="1" applyFill="1" applyBorder="1" applyAlignment="1">
      <alignment horizontal="right"/>
    </xf>
    <xf numFmtId="187" fontId="0" fillId="0" borderId="0" xfId="48" applyNumberFormat="1" applyFont="1" applyFill="1" applyAlignment="1">
      <alignment/>
    </xf>
    <xf numFmtId="12" fontId="0" fillId="0" borderId="11" xfId="0" applyNumberFormat="1" applyFont="1" applyFill="1" applyBorder="1" applyAlignment="1">
      <alignment horizontal="left"/>
    </xf>
    <xf numFmtId="206" fontId="0" fillId="0" borderId="0" xfId="48" applyNumberFormat="1" applyFont="1" applyFill="1" applyAlignment="1">
      <alignment/>
    </xf>
    <xf numFmtId="187" fontId="0" fillId="0" borderId="0" xfId="48" applyFont="1" applyFill="1" applyBorder="1" applyAlignment="1">
      <alignment/>
    </xf>
    <xf numFmtId="198" fontId="7" fillId="0" borderId="23" xfId="0" applyFon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205" fontId="0" fillId="0" borderId="21" xfId="48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 horizontal="center"/>
    </xf>
    <xf numFmtId="198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179940396.87</v>
          </cell>
        </row>
        <row r="34">
          <cell r="M34">
            <v>1234582664.9068851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76"/>
  <sheetViews>
    <sheetView showGridLines="0" tabSelected="1" view="pageBreakPreview" zoomScale="60" zoomScalePageLayoutView="0" workbookViewId="0" topLeftCell="A363">
      <selection activeCell="D355" sqref="D355"/>
    </sheetView>
  </sheetViews>
  <sheetFormatPr defaultColWidth="9.77734375" defaultRowHeight="15.75"/>
  <cols>
    <col min="1" max="1" width="14.88671875" style="7" customWidth="1"/>
    <col min="2" max="2" width="13.88671875" style="53" bestFit="1" customWidth="1"/>
    <col min="3" max="3" width="16.5546875" style="53" bestFit="1" customWidth="1"/>
    <col min="4" max="4" width="10.99609375" style="53" customWidth="1"/>
    <col min="5" max="5" width="10.4453125" style="53" bestFit="1" customWidth="1"/>
    <col min="6" max="6" width="14.88671875" style="53" bestFit="1" customWidth="1"/>
    <col min="7" max="7" width="17.10546875" style="18" bestFit="1" customWidth="1"/>
    <col min="8" max="8" width="14.88671875" style="53" bestFit="1" customWidth="1"/>
    <col min="9" max="9" width="10.6640625" style="53" customWidth="1"/>
    <col min="10" max="10" width="11.4453125" style="53" customWidth="1"/>
    <col min="11" max="11" width="10.10546875" style="53" bestFit="1" customWidth="1"/>
    <col min="12" max="12" width="13.99609375" style="18" bestFit="1" customWidth="1"/>
    <col min="13" max="13" width="12.88671875" style="18" bestFit="1" customWidth="1"/>
    <col min="14" max="14" width="11.5546875" style="6" bestFit="1" customWidth="1"/>
    <col min="15" max="15" width="17.5546875" style="7" bestFit="1" customWidth="1"/>
    <col min="16" max="16" width="11.5546875" style="7" bestFit="1" customWidth="1"/>
    <col min="17" max="16384" width="9.77734375" style="7" customWidth="1"/>
  </cols>
  <sheetData>
    <row r="1" spans="1:14" ht="15.75">
      <c r="A1" s="19"/>
      <c r="B1" s="20"/>
      <c r="C1" s="20"/>
      <c r="D1" s="20"/>
      <c r="E1" s="20"/>
      <c r="F1" s="20"/>
      <c r="G1" s="10"/>
      <c r="H1" s="9"/>
      <c r="I1" s="9"/>
      <c r="J1" s="9"/>
      <c r="K1" s="9"/>
      <c r="L1" s="10"/>
      <c r="M1" s="10"/>
      <c r="N1" s="21"/>
    </row>
    <row r="2" spans="1:14" ht="15.75">
      <c r="A2" s="22"/>
      <c r="B2" s="23"/>
      <c r="C2" s="23"/>
      <c r="D2" s="23"/>
      <c r="E2" s="23"/>
      <c r="F2" s="23"/>
      <c r="G2" s="11"/>
      <c r="H2" s="23"/>
      <c r="I2" s="23"/>
      <c r="J2" s="23"/>
      <c r="K2" s="23"/>
      <c r="L2" s="11"/>
      <c r="M2" s="11"/>
      <c r="N2" s="21"/>
    </row>
    <row r="3" spans="1:13" ht="15.7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12"/>
    </row>
    <row r="4" spans="1:13" ht="15.75">
      <c r="A4" s="2"/>
      <c r="B4" s="89" t="s">
        <v>92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13" t="s">
        <v>69</v>
      </c>
    </row>
    <row r="5" spans="1:13" ht="15.75">
      <c r="A5" s="2"/>
      <c r="B5" s="89" t="s">
        <v>171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3"/>
    </row>
    <row r="6" spans="1:14" ht="15.75">
      <c r="A6" s="27"/>
      <c r="B6" s="9"/>
      <c r="C6" s="9"/>
      <c r="D6" s="9"/>
      <c r="E6" s="9"/>
      <c r="F6" s="9"/>
      <c r="G6" s="10"/>
      <c r="H6" s="9"/>
      <c r="I6" s="9"/>
      <c r="J6" s="9"/>
      <c r="K6" s="9"/>
      <c r="L6" s="10"/>
      <c r="M6" s="14"/>
      <c r="N6" s="28"/>
    </row>
    <row r="7" spans="1:13" ht="15.75">
      <c r="A7" s="2"/>
      <c r="B7" s="29"/>
      <c r="C7" s="25"/>
      <c r="D7" s="25"/>
      <c r="E7" s="25"/>
      <c r="F7" s="25"/>
      <c r="G7" s="12"/>
      <c r="H7" s="29"/>
      <c r="I7" s="25"/>
      <c r="J7" s="25"/>
      <c r="K7" s="25"/>
      <c r="L7" s="26"/>
      <c r="M7" s="15"/>
    </row>
    <row r="8" spans="1:13" ht="15.75">
      <c r="A8" s="2"/>
      <c r="B8" s="30" t="s">
        <v>0</v>
      </c>
      <c r="C8" s="9"/>
      <c r="D8" s="10" t="s">
        <v>1</v>
      </c>
      <c r="E8" s="9"/>
      <c r="F8" s="9"/>
      <c r="G8" s="31"/>
      <c r="H8" s="30"/>
      <c r="I8" s="9"/>
      <c r="J8" s="10" t="s">
        <v>2</v>
      </c>
      <c r="K8" s="9"/>
      <c r="L8" s="10"/>
      <c r="M8" s="16" t="s">
        <v>3</v>
      </c>
    </row>
    <row r="9" spans="1:13" ht="13.5" customHeight="1">
      <c r="A9" s="2"/>
      <c r="B9" s="32"/>
      <c r="C9" s="23"/>
      <c r="D9" s="23"/>
      <c r="E9" s="23"/>
      <c r="F9" s="23"/>
      <c r="G9" s="14"/>
      <c r="H9" s="32"/>
      <c r="I9" s="23"/>
      <c r="J9" s="23"/>
      <c r="K9" s="23"/>
      <c r="L9" s="11"/>
      <c r="M9" s="16"/>
    </row>
    <row r="10" spans="1:13" ht="15.75">
      <c r="A10" s="2"/>
      <c r="B10" s="30"/>
      <c r="C10" s="9"/>
      <c r="D10" s="9"/>
      <c r="E10" s="9"/>
      <c r="F10" s="30"/>
      <c r="G10" s="16"/>
      <c r="H10" s="29"/>
      <c r="I10" s="9"/>
      <c r="J10" s="33"/>
      <c r="K10" s="33"/>
      <c r="L10" s="12"/>
      <c r="M10" s="13"/>
    </row>
    <row r="11" spans="1:13" ht="15.75">
      <c r="A11" s="2"/>
      <c r="B11" s="30"/>
      <c r="C11" s="9" t="s">
        <v>49</v>
      </c>
      <c r="D11" s="9"/>
      <c r="E11" s="9"/>
      <c r="F11" s="34" t="s">
        <v>4</v>
      </c>
      <c r="G11" s="16" t="s">
        <v>5</v>
      </c>
      <c r="H11" s="9"/>
      <c r="I11" s="9" t="s">
        <v>31</v>
      </c>
      <c r="J11" s="35"/>
      <c r="K11" s="35" t="s">
        <v>4</v>
      </c>
      <c r="L11" s="13" t="s">
        <v>5</v>
      </c>
      <c r="M11" s="13"/>
    </row>
    <row r="12" spans="1:13" ht="15.75">
      <c r="A12" s="36"/>
      <c r="B12" s="32"/>
      <c r="C12" s="23"/>
      <c r="D12" s="23"/>
      <c r="E12" s="23"/>
      <c r="F12" s="34" t="s">
        <v>6</v>
      </c>
      <c r="G12" s="16" t="s">
        <v>68</v>
      </c>
      <c r="H12" s="32"/>
      <c r="I12" s="23"/>
      <c r="J12" s="37"/>
      <c r="K12" s="35" t="s">
        <v>7</v>
      </c>
      <c r="L12" s="13" t="s">
        <v>68</v>
      </c>
      <c r="M12" s="13"/>
    </row>
    <row r="13" spans="1:13" ht="15.75">
      <c r="A13" s="2"/>
      <c r="B13" s="38"/>
      <c r="C13" s="38"/>
      <c r="D13" s="38"/>
      <c r="E13" s="38"/>
      <c r="F13" s="9"/>
      <c r="G13" s="16" t="s">
        <v>27</v>
      </c>
      <c r="H13" s="30"/>
      <c r="I13" s="29"/>
      <c r="J13" s="29"/>
      <c r="K13" s="30"/>
      <c r="L13" s="16" t="s">
        <v>7</v>
      </c>
      <c r="M13" s="13"/>
    </row>
    <row r="14" spans="1:13" ht="15.75">
      <c r="A14" s="2" t="s">
        <v>29</v>
      </c>
      <c r="B14" s="4" t="s">
        <v>8</v>
      </c>
      <c r="C14" s="4" t="s">
        <v>18</v>
      </c>
      <c r="D14" s="4" t="s">
        <v>4</v>
      </c>
      <c r="E14" s="4" t="s">
        <v>5</v>
      </c>
      <c r="F14" s="9"/>
      <c r="G14" s="16"/>
      <c r="H14" s="34" t="s">
        <v>9</v>
      </c>
      <c r="I14" s="34" t="s">
        <v>10</v>
      </c>
      <c r="J14" s="34" t="s">
        <v>5</v>
      </c>
      <c r="K14" s="30"/>
      <c r="L14" s="16"/>
      <c r="M14" s="13"/>
    </row>
    <row r="15" spans="1:13" ht="15.75">
      <c r="A15" s="36"/>
      <c r="B15" s="8"/>
      <c r="C15" s="8"/>
      <c r="D15" s="8"/>
      <c r="E15" s="8"/>
      <c r="F15" s="23"/>
      <c r="G15" s="39"/>
      <c r="H15" s="40"/>
      <c r="I15" s="40"/>
      <c r="J15" s="40"/>
      <c r="K15" s="32"/>
      <c r="L15" s="41"/>
      <c r="M15" s="14"/>
    </row>
    <row r="16" spans="1:14" ht="10.5" customHeight="1">
      <c r="A16" s="24"/>
      <c r="B16" s="42"/>
      <c r="C16" s="42"/>
      <c r="D16" s="42"/>
      <c r="E16" s="42"/>
      <c r="F16" s="42"/>
      <c r="G16" s="17"/>
      <c r="H16" s="42"/>
      <c r="I16" s="42"/>
      <c r="J16" s="42"/>
      <c r="K16" s="42"/>
      <c r="L16" s="17"/>
      <c r="M16" s="17"/>
      <c r="N16" s="43"/>
    </row>
    <row r="17" spans="1:14" ht="15.75" hidden="1">
      <c r="A17" s="44" t="s">
        <v>11</v>
      </c>
      <c r="B17" s="3">
        <v>9327.2</v>
      </c>
      <c r="C17" s="3">
        <v>2033.7</v>
      </c>
      <c r="D17" s="3">
        <v>2034</v>
      </c>
      <c r="E17" s="3">
        <v>13394.9</v>
      </c>
      <c r="F17" s="3">
        <f>G17-E17</f>
        <v>34706.799999999996</v>
      </c>
      <c r="G17" s="1">
        <v>48101.7</v>
      </c>
      <c r="H17" s="3">
        <v>26641.5</v>
      </c>
      <c r="I17" s="3">
        <v>7241.9</v>
      </c>
      <c r="J17" s="3">
        <v>33883.4</v>
      </c>
      <c r="K17" s="3">
        <f>L17-J17</f>
        <v>27313.299999999996</v>
      </c>
      <c r="L17" s="1">
        <v>61196.7</v>
      </c>
      <c r="M17" s="1">
        <f>G17-L17</f>
        <v>-13095</v>
      </c>
      <c r="N17" s="43"/>
    </row>
    <row r="18" spans="1:14" ht="15.75" hidden="1">
      <c r="A18" s="44" t="s">
        <v>12</v>
      </c>
      <c r="B18" s="3">
        <v>21870.7</v>
      </c>
      <c r="C18" s="3">
        <v>2611.4</v>
      </c>
      <c r="D18" s="3">
        <v>806.9</v>
      </c>
      <c r="E18" s="3">
        <v>25289</v>
      </c>
      <c r="F18" s="3">
        <f>G18-E18</f>
        <v>31315.1</v>
      </c>
      <c r="G18" s="1">
        <v>56604.1</v>
      </c>
      <c r="H18" s="3">
        <v>28793.8</v>
      </c>
      <c r="I18" s="3">
        <v>6273.8</v>
      </c>
      <c r="J18" s="3">
        <v>35067.6</v>
      </c>
      <c r="K18" s="3">
        <f>L18-J18</f>
        <v>31523.1</v>
      </c>
      <c r="L18" s="1">
        <v>66590.7</v>
      </c>
      <c r="M18" s="1">
        <f>G18-L18</f>
        <v>-9986.599999999999</v>
      </c>
      <c r="N18" s="43"/>
    </row>
    <row r="19" spans="1:14" ht="15.75" hidden="1">
      <c r="A19" s="44" t="s">
        <v>13</v>
      </c>
      <c r="B19" s="3">
        <v>22452.9</v>
      </c>
      <c r="C19" s="3">
        <v>3436.3</v>
      </c>
      <c r="D19" s="3">
        <v>867.7</v>
      </c>
      <c r="E19" s="3">
        <v>26756.9</v>
      </c>
      <c r="F19" s="3">
        <f>G19-E19</f>
        <v>37597</v>
      </c>
      <c r="G19" s="1">
        <v>64353.9</v>
      </c>
      <c r="H19" s="3">
        <v>40661.1</v>
      </c>
      <c r="I19" s="3">
        <v>8849.3</v>
      </c>
      <c r="J19" s="3">
        <v>49510.4</v>
      </c>
      <c r="K19" s="3">
        <f>L19-J19</f>
        <v>40852.49999999999</v>
      </c>
      <c r="L19" s="1">
        <v>90362.9</v>
      </c>
      <c r="M19" s="1">
        <f>G19-L19</f>
        <v>-26008.999999999993</v>
      </c>
      <c r="N19" s="43"/>
    </row>
    <row r="20" spans="1:13" ht="15.75" hidden="1">
      <c r="A20" s="44" t="s">
        <v>14</v>
      </c>
      <c r="B20" s="3">
        <v>22638.3</v>
      </c>
      <c r="C20" s="3">
        <v>5382.2</v>
      </c>
      <c r="D20" s="3">
        <f>E20-B20-C20</f>
        <v>360.5000000000009</v>
      </c>
      <c r="E20" s="3">
        <v>28381</v>
      </c>
      <c r="F20" s="3">
        <f>G20-E20</f>
        <v>43282.2</v>
      </c>
      <c r="G20" s="1">
        <v>71663.2</v>
      </c>
      <c r="H20" s="3">
        <v>31545</v>
      </c>
      <c r="I20" s="3">
        <v>5803.1</v>
      </c>
      <c r="J20" s="3">
        <v>37348.1</v>
      </c>
      <c r="K20" s="3">
        <f>L20-J20</f>
        <v>38533.200000000004</v>
      </c>
      <c r="L20" s="1">
        <v>75881.3</v>
      </c>
      <c r="M20" s="1">
        <f>G20-L20</f>
        <v>-4218.100000000006</v>
      </c>
    </row>
    <row r="21" spans="1:13" ht="15.75" hidden="1">
      <c r="A21" s="45">
        <v>2000</v>
      </c>
      <c r="B21" s="3">
        <f aca="true" t="shared" si="0" ref="B21:M21">SUM(B46:B49)</f>
        <v>29170.1</v>
      </c>
      <c r="C21" s="3">
        <f t="shared" si="0"/>
        <v>8736.9</v>
      </c>
      <c r="D21" s="3">
        <f t="shared" si="0"/>
        <v>330.5999999999995</v>
      </c>
      <c r="E21" s="3">
        <f t="shared" si="0"/>
        <v>38268.2</v>
      </c>
      <c r="F21" s="3">
        <f t="shared" si="0"/>
        <v>76615.29999999999</v>
      </c>
      <c r="G21" s="1">
        <f t="shared" si="0"/>
        <v>114883.5</v>
      </c>
      <c r="H21" s="3">
        <f t="shared" si="0"/>
        <v>62811.3</v>
      </c>
      <c r="I21" s="3">
        <f t="shared" si="0"/>
        <v>5112.5</v>
      </c>
      <c r="J21" s="3">
        <f t="shared" si="0"/>
        <v>67923.8</v>
      </c>
      <c r="K21" s="3">
        <f t="shared" si="0"/>
        <v>51843.1</v>
      </c>
      <c r="L21" s="1">
        <f t="shared" si="0"/>
        <v>119766.9</v>
      </c>
      <c r="M21" s="1">
        <f t="shared" si="0"/>
        <v>-4883.400000000005</v>
      </c>
    </row>
    <row r="22" spans="1:13" ht="15.75" hidden="1">
      <c r="A22" s="45">
        <v>2000</v>
      </c>
      <c r="B22" s="3">
        <f aca="true" t="shared" si="1" ref="B22:M22">SUM(B107:B118)</f>
        <v>29170.100000000002</v>
      </c>
      <c r="C22" s="3">
        <f t="shared" si="1"/>
        <v>8736.9</v>
      </c>
      <c r="D22" s="3">
        <f t="shared" si="1"/>
        <v>330.6</v>
      </c>
      <c r="E22" s="3">
        <f t="shared" si="1"/>
        <v>38268.2</v>
      </c>
      <c r="F22" s="3">
        <f t="shared" si="1"/>
        <v>76615.3</v>
      </c>
      <c r="G22" s="1">
        <f t="shared" si="1"/>
        <v>114883.49999999999</v>
      </c>
      <c r="H22" s="3">
        <f t="shared" si="1"/>
        <v>62811.299999999996</v>
      </c>
      <c r="I22" s="3">
        <f t="shared" si="1"/>
        <v>5112.5</v>
      </c>
      <c r="J22" s="3">
        <f t="shared" si="1"/>
        <v>67923.8</v>
      </c>
      <c r="K22" s="3">
        <f t="shared" si="1"/>
        <v>51843.10000000001</v>
      </c>
      <c r="L22" s="1">
        <f t="shared" si="1"/>
        <v>119766.9</v>
      </c>
      <c r="M22" s="1">
        <f t="shared" si="1"/>
        <v>-4883.400000000006</v>
      </c>
    </row>
    <row r="23" spans="1:13" ht="15.75" hidden="1">
      <c r="A23" s="45">
        <v>2001</v>
      </c>
      <c r="B23" s="3">
        <f aca="true" t="shared" si="2" ref="B23:M23">SUM(B120:B131)</f>
        <v>16709.5</v>
      </c>
      <c r="C23" s="3">
        <f t="shared" si="2"/>
        <v>7834.000000000001</v>
      </c>
      <c r="D23" s="3">
        <f t="shared" si="2"/>
        <v>1084.4</v>
      </c>
      <c r="E23" s="3">
        <f t="shared" si="2"/>
        <v>25636.399999999998</v>
      </c>
      <c r="F23" s="3">
        <f t="shared" si="2"/>
        <v>93336.5</v>
      </c>
      <c r="G23" s="1">
        <f t="shared" si="2"/>
        <v>118972.89999999998</v>
      </c>
      <c r="H23" s="3">
        <f t="shared" si="2"/>
        <v>65626.6</v>
      </c>
      <c r="I23" s="3">
        <f t="shared" si="2"/>
        <v>12901.3</v>
      </c>
      <c r="J23" s="3">
        <f t="shared" si="2"/>
        <v>78527.90000000001</v>
      </c>
      <c r="K23" s="3">
        <f t="shared" si="2"/>
        <v>60057.7</v>
      </c>
      <c r="L23" s="1">
        <f t="shared" si="2"/>
        <v>138585.6</v>
      </c>
      <c r="M23" s="1">
        <f t="shared" si="2"/>
        <v>-19612.699999999997</v>
      </c>
    </row>
    <row r="24" spans="1:13" ht="15.75" hidden="1">
      <c r="A24" s="45">
        <v>2002</v>
      </c>
      <c r="B24" s="3">
        <f aca="true" t="shared" si="3" ref="B24:L24">SUM(B56:B59)</f>
        <v>14808.8</v>
      </c>
      <c r="C24" s="3">
        <f t="shared" si="3"/>
        <v>7350.9</v>
      </c>
      <c r="D24" s="3">
        <f t="shared" si="3"/>
        <v>3052.9</v>
      </c>
      <c r="E24" s="3">
        <f t="shared" si="3"/>
        <v>25212.6</v>
      </c>
      <c r="F24" s="3">
        <f t="shared" si="3"/>
        <v>160534</v>
      </c>
      <c r="G24" s="1">
        <f t="shared" si="3"/>
        <v>185746.59999999998</v>
      </c>
      <c r="H24" s="3">
        <f t="shared" si="3"/>
        <v>78367</v>
      </c>
      <c r="I24" s="3">
        <f t="shared" si="3"/>
        <v>10693.900000000001</v>
      </c>
      <c r="J24" s="3">
        <f t="shared" si="3"/>
        <v>90438.29999999999</v>
      </c>
      <c r="K24" s="3">
        <f t="shared" si="3"/>
        <v>66688.1</v>
      </c>
      <c r="L24" s="1">
        <f t="shared" si="3"/>
        <v>157126.4</v>
      </c>
      <c r="M24" s="1">
        <f>SUM(M133:M144)</f>
        <v>28620.199999999997</v>
      </c>
    </row>
    <row r="25" spans="1:13" ht="15.75" hidden="1">
      <c r="A25" s="45">
        <v>2003</v>
      </c>
      <c r="B25" s="3">
        <f aca="true" t="shared" si="4" ref="B25:K25">SUM(B146:B157)</f>
        <v>29607.3</v>
      </c>
      <c r="C25" s="3">
        <f t="shared" si="4"/>
        <v>9649.9</v>
      </c>
      <c r="D25" s="3">
        <f t="shared" si="4"/>
        <v>1481.1000000000004</v>
      </c>
      <c r="E25" s="3">
        <f t="shared" si="4"/>
        <v>40738.3</v>
      </c>
      <c r="F25" s="3">
        <f t="shared" si="4"/>
        <v>197953.4</v>
      </c>
      <c r="G25" s="1">
        <v>238691.8</v>
      </c>
      <c r="H25" s="3">
        <f t="shared" si="4"/>
        <v>104730.19999999998</v>
      </c>
      <c r="I25" s="3">
        <f t="shared" si="4"/>
        <v>8413.2</v>
      </c>
      <c r="J25" s="3">
        <f t="shared" si="4"/>
        <v>116316.29999999999</v>
      </c>
      <c r="K25" s="3">
        <f t="shared" si="4"/>
        <v>93195.70000000001</v>
      </c>
      <c r="L25" s="1">
        <v>209564.7</v>
      </c>
      <c r="M25" s="1">
        <f>G25-L25</f>
        <v>29127.099999999977</v>
      </c>
    </row>
    <row r="26" spans="1:13" ht="15.75" hidden="1">
      <c r="A26" s="45">
        <v>2004</v>
      </c>
      <c r="B26" s="3">
        <f>SUM(B159:B170)</f>
        <v>28250.3</v>
      </c>
      <c r="C26" s="3">
        <f aca="true" t="shared" si="5" ref="C26:L26">SUM(C159:C170)</f>
        <v>9712.899999999998</v>
      </c>
      <c r="D26" s="3">
        <f t="shared" si="5"/>
        <v>1339.1</v>
      </c>
      <c r="E26" s="3">
        <f t="shared" si="5"/>
        <v>39302.299999999996</v>
      </c>
      <c r="F26" s="3">
        <f t="shared" si="5"/>
        <v>232588.8</v>
      </c>
      <c r="G26" s="1">
        <f t="shared" si="5"/>
        <v>271891.1</v>
      </c>
      <c r="H26" s="3">
        <f t="shared" si="5"/>
        <v>113607.6</v>
      </c>
      <c r="I26" s="3">
        <f t="shared" si="5"/>
        <v>9663.8</v>
      </c>
      <c r="J26" s="3">
        <f t="shared" si="5"/>
        <v>150270.99999999997</v>
      </c>
      <c r="K26" s="3">
        <f t="shared" si="5"/>
        <v>132477.2</v>
      </c>
      <c r="L26" s="1">
        <f t="shared" si="5"/>
        <v>282748.2</v>
      </c>
      <c r="M26" s="1">
        <f>SUM(M159:M170)</f>
        <v>-10857.099999999999</v>
      </c>
    </row>
    <row r="27" spans="1:14" ht="15.75" hidden="1">
      <c r="A27" s="45">
        <v>2005</v>
      </c>
      <c r="B27" s="3">
        <f>SUM(B172:B183)</f>
        <v>46791.2</v>
      </c>
      <c r="C27" s="3">
        <f>SUM(C172:C183)</f>
        <v>9412.999999999998</v>
      </c>
      <c r="D27" s="3">
        <f>SUM(D172:D183)</f>
        <v>2029.3000000000004</v>
      </c>
      <c r="E27" s="3">
        <f>SUM(E172:E183)</f>
        <v>58233.49999999999</v>
      </c>
      <c r="F27" s="3">
        <f aca="true" t="shared" si="6" ref="F27:L27">SUM(F172:F183)</f>
        <v>373104.6</v>
      </c>
      <c r="G27" s="1">
        <f t="shared" si="6"/>
        <v>431338.10000000003</v>
      </c>
      <c r="H27" s="3">
        <f t="shared" si="6"/>
        <v>165526.4</v>
      </c>
      <c r="I27" s="3">
        <f t="shared" si="6"/>
        <v>8772.400000000001</v>
      </c>
      <c r="J27" s="3">
        <f t="shared" si="6"/>
        <v>204946.59999999998</v>
      </c>
      <c r="K27" s="3">
        <f t="shared" si="6"/>
        <v>165072.39999999997</v>
      </c>
      <c r="L27" s="1">
        <f t="shared" si="6"/>
        <v>370018.99999999994</v>
      </c>
      <c r="M27" s="1">
        <f aca="true" t="shared" si="7" ref="M27:M90">G27-L27</f>
        <v>61319.10000000009</v>
      </c>
      <c r="N27" s="46"/>
    </row>
    <row r="28" spans="1:14" ht="15.75" hidden="1">
      <c r="A28" s="45">
        <v>2006</v>
      </c>
      <c r="B28" s="3">
        <f aca="true" t="shared" si="8" ref="B28:J28">SUM(B186:B197)</f>
        <v>37624.3</v>
      </c>
      <c r="C28" s="3">
        <f t="shared" si="8"/>
        <v>7930.200000000001</v>
      </c>
      <c r="D28" s="3">
        <f t="shared" si="8"/>
        <v>5457.800000000001</v>
      </c>
      <c r="E28" s="3">
        <f t="shared" si="8"/>
        <v>51012.3</v>
      </c>
      <c r="F28" s="3">
        <f t="shared" si="8"/>
        <v>364684.5</v>
      </c>
      <c r="G28" s="1">
        <f t="shared" si="8"/>
        <v>415696.8</v>
      </c>
      <c r="H28" s="3">
        <f t="shared" si="8"/>
        <v>171192.10000000003</v>
      </c>
      <c r="I28" s="3">
        <f t="shared" si="8"/>
        <v>13550.199999999999</v>
      </c>
      <c r="J28" s="3">
        <f t="shared" si="8"/>
        <v>217991.4</v>
      </c>
      <c r="K28" s="3">
        <v>197775.5</v>
      </c>
      <c r="L28" s="1">
        <f>SUM(L186:L197)</f>
        <v>415767</v>
      </c>
      <c r="M28" s="1">
        <f t="shared" si="7"/>
        <v>-70.20000000001164</v>
      </c>
      <c r="N28" s="46"/>
    </row>
    <row r="29" spans="1:14" ht="15.75" hidden="1">
      <c r="A29" s="45">
        <v>2007</v>
      </c>
      <c r="B29" s="3">
        <f>SUM(B200:B211)</f>
        <v>36090.200000000004</v>
      </c>
      <c r="C29" s="3">
        <f aca="true" t="shared" si="9" ref="C29:K29">SUM(C200:C211)</f>
        <v>8039.599999999999</v>
      </c>
      <c r="D29" s="3">
        <f t="shared" si="9"/>
        <v>1938.9000000000005</v>
      </c>
      <c r="E29" s="3">
        <f t="shared" si="9"/>
        <v>46068.70000000001</v>
      </c>
      <c r="F29" s="3">
        <f t="shared" si="9"/>
        <v>480934.1</v>
      </c>
      <c r="G29" s="1">
        <f t="shared" si="9"/>
        <v>527002.8</v>
      </c>
      <c r="H29" s="3">
        <f>SUM(H200:H211)</f>
        <v>228347.40000000002</v>
      </c>
      <c r="I29" s="3">
        <f>SUM(I200:I211)</f>
        <v>2645.6000000000004</v>
      </c>
      <c r="J29" s="3">
        <f>SUM(J200:J211)</f>
        <v>277030.30000000005</v>
      </c>
      <c r="K29" s="3">
        <f t="shared" si="9"/>
        <v>197028.69999999998</v>
      </c>
      <c r="L29" s="1">
        <f>SUM(L200:L211)</f>
        <v>474059.00000000006</v>
      </c>
      <c r="M29" s="1">
        <f t="shared" si="7"/>
        <v>52943.79999999999</v>
      </c>
      <c r="N29" s="46"/>
    </row>
    <row r="30" spans="1:14" ht="15.75" hidden="1">
      <c r="A30" s="45">
        <v>2008</v>
      </c>
      <c r="B30" s="3">
        <f>SUM(B258:B269)</f>
        <v>33637.83</v>
      </c>
      <c r="C30" s="3">
        <f aca="true" t="shared" si="10" ref="C30:L30">SUM(C258:C269)</f>
        <v>12530.98</v>
      </c>
      <c r="D30" s="3">
        <f t="shared" si="10"/>
        <v>11754.089999999998</v>
      </c>
      <c r="E30" s="3">
        <f t="shared" si="10"/>
        <v>57922.9</v>
      </c>
      <c r="F30" s="3">
        <f t="shared" si="10"/>
        <v>543599.137102</v>
      </c>
      <c r="G30" s="1">
        <f t="shared" si="10"/>
        <v>601522.037102</v>
      </c>
      <c r="H30" s="3">
        <f t="shared" si="10"/>
        <v>312137.64999999997</v>
      </c>
      <c r="I30" s="3">
        <f t="shared" si="10"/>
        <v>1063</v>
      </c>
      <c r="J30" s="3">
        <f t="shared" si="10"/>
        <v>364943.48151400004</v>
      </c>
      <c r="K30" s="3">
        <f t="shared" si="10"/>
        <v>290456.897893</v>
      </c>
      <c r="L30" s="1">
        <f t="shared" si="10"/>
        <v>655400.379407</v>
      </c>
      <c r="M30" s="1">
        <f t="shared" si="7"/>
        <v>-53878.34230500006</v>
      </c>
      <c r="N30" s="46"/>
    </row>
    <row r="31" spans="1:13" ht="15.75" hidden="1">
      <c r="A31" s="45">
        <v>2009</v>
      </c>
      <c r="B31" s="3">
        <f>SUM(B272:B284)</f>
        <v>26903.684001</v>
      </c>
      <c r="C31" s="3">
        <f aca="true" t="shared" si="11" ref="C31:K31">SUM(C272:C284)</f>
        <v>11634.573583000001</v>
      </c>
      <c r="D31" s="3">
        <f>SUM(D272:D283)</f>
        <v>5179.842415999999</v>
      </c>
      <c r="E31" s="3">
        <f t="shared" si="11"/>
        <v>43718.1</v>
      </c>
      <c r="F31" s="3">
        <f t="shared" si="11"/>
        <v>448707.66000000003</v>
      </c>
      <c r="G31" s="1">
        <f t="shared" si="11"/>
        <v>492425.76</v>
      </c>
      <c r="H31" s="3">
        <f t="shared" si="11"/>
        <v>533910.3999999999</v>
      </c>
      <c r="I31" s="3">
        <f t="shared" si="11"/>
        <v>9325.3</v>
      </c>
      <c r="J31" s="3">
        <f t="shared" si="11"/>
        <v>575530.2</v>
      </c>
      <c r="K31" s="3">
        <f t="shared" si="11"/>
        <v>221477.29900000006</v>
      </c>
      <c r="L31" s="1">
        <f>SUM(L272:L284)</f>
        <v>797007.499</v>
      </c>
      <c r="M31" s="1">
        <f t="shared" si="7"/>
        <v>-304581.73899999994</v>
      </c>
    </row>
    <row r="32" spans="1:13" ht="15.75" hidden="1">
      <c r="A32" s="45">
        <v>2010</v>
      </c>
      <c r="B32" s="3">
        <f>SUM(B285:B296)</f>
        <v>56050.28999999999</v>
      </c>
      <c r="C32" s="3">
        <f aca="true" t="shared" si="12" ref="C32:L32">SUM(C285:C296)</f>
        <v>19213.13</v>
      </c>
      <c r="D32" s="3">
        <f t="shared" si="12"/>
        <v>2732.829999999998</v>
      </c>
      <c r="E32" s="3">
        <f t="shared" si="12"/>
        <v>77996.25</v>
      </c>
      <c r="F32" s="3">
        <f>SUM(F285:F296)</f>
        <v>594051.348</v>
      </c>
      <c r="G32" s="1">
        <f t="shared" si="12"/>
        <v>672047.598</v>
      </c>
      <c r="H32" s="3">
        <f t="shared" si="12"/>
        <v>348178.31999999995</v>
      </c>
      <c r="I32" s="3">
        <f t="shared" si="12"/>
        <v>3961.979999999999</v>
      </c>
      <c r="J32" s="3">
        <f t="shared" si="12"/>
        <v>387513.22</v>
      </c>
      <c r="K32" s="3">
        <f t="shared" si="12"/>
        <v>203690.579</v>
      </c>
      <c r="L32" s="1">
        <f t="shared" si="12"/>
        <v>591203.7990000001</v>
      </c>
      <c r="M32" s="1">
        <f t="shared" si="7"/>
        <v>80843.79899999988</v>
      </c>
    </row>
    <row r="33" spans="1:13" ht="15.75">
      <c r="A33" s="45">
        <v>2011</v>
      </c>
      <c r="B33" s="3">
        <f>SUM(B301:B312)</f>
        <v>77746.44</v>
      </c>
      <c r="C33" s="3">
        <f aca="true" t="shared" si="13" ref="C33:L33">SUM(C301:C312)</f>
        <v>19728.15</v>
      </c>
      <c r="D33" s="3">
        <f t="shared" si="13"/>
        <v>13350.519999999999</v>
      </c>
      <c r="E33" s="3">
        <f t="shared" si="13"/>
        <v>110825.11</v>
      </c>
      <c r="F33" s="3">
        <f t="shared" si="13"/>
        <v>710019.9299999999</v>
      </c>
      <c r="G33" s="1">
        <f t="shared" si="13"/>
        <v>820845.04</v>
      </c>
      <c r="H33" s="3">
        <f t="shared" si="13"/>
        <v>337869.054</v>
      </c>
      <c r="I33" s="3">
        <f t="shared" si="13"/>
        <v>2120.507</v>
      </c>
      <c r="J33" s="3">
        <f t="shared" si="13"/>
        <v>420418.56</v>
      </c>
      <c r="K33" s="3">
        <f t="shared" si="13"/>
        <v>237885.3</v>
      </c>
      <c r="L33" s="1">
        <f t="shared" si="13"/>
        <v>658303.86</v>
      </c>
      <c r="M33" s="1">
        <f t="shared" si="7"/>
        <v>162541.18000000005</v>
      </c>
    </row>
    <row r="34" spans="1:13" ht="15.75">
      <c r="A34" s="45">
        <v>2012</v>
      </c>
      <c r="B34" s="3">
        <f>SUM(B316:B327)</f>
        <v>95673.3</v>
      </c>
      <c r="C34" s="3">
        <f aca="true" t="shared" si="14" ref="C34:L34">SUM(C316:C327)</f>
        <v>26614.8</v>
      </c>
      <c r="D34" s="3">
        <f t="shared" si="14"/>
        <v>19533.3</v>
      </c>
      <c r="E34" s="3">
        <f t="shared" si="14"/>
        <v>141821.4</v>
      </c>
      <c r="F34" s="3">
        <f t="shared" si="14"/>
        <v>714531.3200000001</v>
      </c>
      <c r="G34" s="1">
        <f t="shared" si="14"/>
        <v>856352.72</v>
      </c>
      <c r="H34" s="3">
        <f t="shared" si="14"/>
        <v>388248.39999999997</v>
      </c>
      <c r="I34" s="3">
        <f t="shared" si="14"/>
        <v>16242.099999999999</v>
      </c>
      <c r="J34" s="3">
        <f t="shared" si="14"/>
        <v>506823.8</v>
      </c>
      <c r="K34" s="3">
        <f t="shared" si="14"/>
        <v>271465.29</v>
      </c>
      <c r="L34" s="1">
        <f t="shared" si="14"/>
        <v>778289.09</v>
      </c>
      <c r="M34" s="1">
        <f t="shared" si="7"/>
        <v>78063.63</v>
      </c>
    </row>
    <row r="35" spans="1:13" ht="15.75">
      <c r="A35" s="45">
        <v>2013</v>
      </c>
      <c r="B35" s="3">
        <f>+SUM(B330:B341)</f>
        <v>34445.205891275</v>
      </c>
      <c r="C35" s="3">
        <f aca="true" t="shared" si="15" ref="C35:L35">+SUM(C330:C341)</f>
        <v>20314.820682236</v>
      </c>
      <c r="D35" s="3">
        <f t="shared" si="15"/>
        <v>8988.054</v>
      </c>
      <c r="E35" s="3">
        <f t="shared" si="15"/>
        <v>63748.080573511004</v>
      </c>
      <c r="F35" s="3">
        <f t="shared" si="15"/>
        <v>884692.314633477</v>
      </c>
      <c r="G35" s="1">
        <f t="shared" si="15"/>
        <v>948440.3952069879</v>
      </c>
      <c r="H35" s="3">
        <f t="shared" si="15"/>
        <v>459657.2190056476</v>
      </c>
      <c r="I35" s="3">
        <f t="shared" si="15"/>
        <v>20099.10782365286</v>
      </c>
      <c r="J35" s="3">
        <f t="shared" si="15"/>
        <v>572315.4199999999</v>
      </c>
      <c r="K35" s="3">
        <f t="shared" si="15"/>
        <v>293752.2841033442</v>
      </c>
      <c r="L35" s="1">
        <f t="shared" si="15"/>
        <v>866067.7041033441</v>
      </c>
      <c r="M35" s="1">
        <f t="shared" si="7"/>
        <v>82372.69110364374</v>
      </c>
    </row>
    <row r="36" spans="1:14" ht="15.75" hidden="1">
      <c r="A36" s="44" t="s">
        <v>15</v>
      </c>
      <c r="B36" s="3">
        <v>6363</v>
      </c>
      <c r="C36" s="3">
        <v>653.3</v>
      </c>
      <c r="D36" s="3">
        <v>251.1</v>
      </c>
      <c r="E36" s="3">
        <v>7267.4</v>
      </c>
      <c r="F36" s="3">
        <f aca="true" t="shared" si="16" ref="F36:F44">G36-E36</f>
        <v>8166.9</v>
      </c>
      <c r="G36" s="1">
        <v>15434.3</v>
      </c>
      <c r="H36" s="3">
        <v>10059.9</v>
      </c>
      <c r="I36" s="3">
        <v>2560.6</v>
      </c>
      <c r="J36" s="3">
        <v>12620.5</v>
      </c>
      <c r="K36" s="3">
        <f aca="true" t="shared" si="17" ref="K36:K44">L36-J36</f>
        <v>9562.099999999999</v>
      </c>
      <c r="L36" s="1">
        <v>22182.6</v>
      </c>
      <c r="M36" s="1">
        <f t="shared" si="7"/>
        <v>-6748.299999999999</v>
      </c>
      <c r="N36" s="43"/>
    </row>
    <row r="37" spans="1:14" ht="15.75" hidden="1">
      <c r="A37" s="48" t="s">
        <v>100</v>
      </c>
      <c r="B37" s="3">
        <v>6430.2</v>
      </c>
      <c r="C37" s="3">
        <v>671.8</v>
      </c>
      <c r="D37" s="3">
        <v>146.1</v>
      </c>
      <c r="E37" s="3">
        <v>7248.1</v>
      </c>
      <c r="F37" s="3">
        <f t="shared" si="16"/>
        <v>9051.199999999999</v>
      </c>
      <c r="G37" s="1">
        <v>16299.3</v>
      </c>
      <c r="H37" s="3">
        <v>10304.7</v>
      </c>
      <c r="I37" s="3">
        <v>1882.1</v>
      </c>
      <c r="J37" s="3">
        <v>12186.8</v>
      </c>
      <c r="K37" s="3">
        <f t="shared" si="17"/>
        <v>10720.3</v>
      </c>
      <c r="L37" s="1">
        <v>22907.1</v>
      </c>
      <c r="M37" s="1">
        <f t="shared" si="7"/>
        <v>-6607.799999999999</v>
      </c>
      <c r="N37" s="43"/>
    </row>
    <row r="38" spans="1:14" ht="15.75" hidden="1">
      <c r="A38" s="48" t="s">
        <v>101</v>
      </c>
      <c r="B38" s="3">
        <v>4396</v>
      </c>
      <c r="C38" s="3">
        <v>704.7</v>
      </c>
      <c r="D38" s="3">
        <v>174.3</v>
      </c>
      <c r="E38" s="3">
        <v>5275</v>
      </c>
      <c r="F38" s="3">
        <f t="shared" si="16"/>
        <v>9913.4</v>
      </c>
      <c r="G38" s="1">
        <v>15188.4</v>
      </c>
      <c r="H38" s="3">
        <v>10864</v>
      </c>
      <c r="I38" s="3">
        <v>2382.1</v>
      </c>
      <c r="J38" s="3">
        <v>13246.1</v>
      </c>
      <c r="K38" s="3">
        <f t="shared" si="17"/>
        <v>9215.9</v>
      </c>
      <c r="L38" s="1">
        <v>22462</v>
      </c>
      <c r="M38" s="1">
        <f t="shared" si="7"/>
        <v>-7273.6</v>
      </c>
      <c r="N38" s="43"/>
    </row>
    <row r="39" spans="1:13" ht="15.75" hidden="1">
      <c r="A39" s="48" t="s">
        <v>102</v>
      </c>
      <c r="B39" s="3">
        <v>5263.7</v>
      </c>
      <c r="C39" s="3">
        <v>1406.5</v>
      </c>
      <c r="D39" s="3">
        <v>296.2</v>
      </c>
      <c r="E39" s="3">
        <v>6966.4</v>
      </c>
      <c r="F39" s="3">
        <f t="shared" si="16"/>
        <v>10465.500000000002</v>
      </c>
      <c r="G39" s="1">
        <v>17431.9</v>
      </c>
      <c r="H39" s="3">
        <v>9432.5</v>
      </c>
      <c r="I39" s="3">
        <v>2024.5</v>
      </c>
      <c r="J39" s="3">
        <v>11457</v>
      </c>
      <c r="K39" s="3">
        <f t="shared" si="17"/>
        <v>11354.2</v>
      </c>
      <c r="L39" s="1">
        <v>22811.2</v>
      </c>
      <c r="M39" s="1">
        <f t="shared" si="7"/>
        <v>-5379.299999999999</v>
      </c>
    </row>
    <row r="40" spans="1:13" ht="15.75" hidden="1">
      <c r="A40" s="48"/>
      <c r="B40" s="3"/>
      <c r="C40" s="3"/>
      <c r="D40" s="3"/>
      <c r="E40" s="3"/>
      <c r="F40" s="3"/>
      <c r="G40" s="1"/>
      <c r="H40" s="3"/>
      <c r="I40" s="3"/>
      <c r="J40" s="3"/>
      <c r="K40" s="3"/>
      <c r="L40" s="1"/>
      <c r="M40" s="1">
        <f t="shared" si="7"/>
        <v>0</v>
      </c>
    </row>
    <row r="41" spans="1:13" ht="15.75" hidden="1">
      <c r="A41" s="44" t="s">
        <v>26</v>
      </c>
      <c r="B41" s="3">
        <v>7800.3</v>
      </c>
      <c r="C41" s="3">
        <v>866.2</v>
      </c>
      <c r="D41" s="3">
        <v>112.7</v>
      </c>
      <c r="E41" s="3">
        <v>8779.2</v>
      </c>
      <c r="F41" s="3">
        <f t="shared" si="16"/>
        <v>10300.099999999999</v>
      </c>
      <c r="G41" s="1">
        <v>19079.3</v>
      </c>
      <c r="H41" s="3">
        <v>6623.9</v>
      </c>
      <c r="I41" s="3">
        <v>1182.7</v>
      </c>
      <c r="J41" s="3">
        <v>7806.6</v>
      </c>
      <c r="K41" s="3">
        <f t="shared" si="17"/>
        <v>8469.1</v>
      </c>
      <c r="L41" s="1">
        <v>16275.7</v>
      </c>
      <c r="M41" s="1">
        <f t="shared" si="7"/>
        <v>2803.5999999999985</v>
      </c>
    </row>
    <row r="42" spans="1:13" ht="15.75" hidden="1">
      <c r="A42" s="48" t="s">
        <v>103</v>
      </c>
      <c r="B42" s="3">
        <v>3103</v>
      </c>
      <c r="C42" s="4">
        <v>1475.3</v>
      </c>
      <c r="D42" s="3">
        <v>127.3</v>
      </c>
      <c r="E42" s="3">
        <v>4705.6</v>
      </c>
      <c r="F42" s="3">
        <f t="shared" si="16"/>
        <v>11293</v>
      </c>
      <c r="G42" s="1">
        <v>15998.6</v>
      </c>
      <c r="H42" s="3">
        <v>7538.2</v>
      </c>
      <c r="I42" s="3">
        <v>1521.5</v>
      </c>
      <c r="J42" s="3">
        <v>9059.7</v>
      </c>
      <c r="K42" s="3">
        <f t="shared" si="17"/>
        <v>11606.3</v>
      </c>
      <c r="L42" s="1">
        <v>20666</v>
      </c>
      <c r="M42" s="1">
        <f t="shared" si="7"/>
        <v>-4667.4</v>
      </c>
    </row>
    <row r="43" spans="1:13" ht="15.75" hidden="1">
      <c r="A43" s="48" t="s">
        <v>101</v>
      </c>
      <c r="B43" s="3">
        <f>SUM(B101:B103)</f>
        <v>4268</v>
      </c>
      <c r="C43" s="3">
        <f>SUM(C101:C103)</f>
        <v>1834.9</v>
      </c>
      <c r="D43" s="3">
        <v>76.5</v>
      </c>
      <c r="E43" s="3">
        <v>6179.4</v>
      </c>
      <c r="F43" s="3">
        <f t="shared" si="16"/>
        <v>11203.199999999999</v>
      </c>
      <c r="G43" s="1">
        <v>17382.6</v>
      </c>
      <c r="H43" s="3">
        <v>8897.8</v>
      </c>
      <c r="I43" s="4">
        <v>1809.2</v>
      </c>
      <c r="J43" s="3">
        <v>10707</v>
      </c>
      <c r="K43" s="3">
        <f t="shared" si="17"/>
        <v>7700.5</v>
      </c>
      <c r="L43" s="1">
        <v>18407.5</v>
      </c>
      <c r="M43" s="1">
        <f t="shared" si="7"/>
        <v>-1024.9000000000015</v>
      </c>
    </row>
    <row r="44" spans="1:13" ht="15.75" hidden="1">
      <c r="A44" s="48" t="s">
        <v>102</v>
      </c>
      <c r="B44" s="3">
        <f>SUM(B104:B105)</f>
        <v>5199.4</v>
      </c>
      <c r="C44" s="3">
        <v>1205.8</v>
      </c>
      <c r="D44" s="3">
        <v>44</v>
      </c>
      <c r="E44" s="3">
        <v>8716.8</v>
      </c>
      <c r="F44" s="3">
        <f t="shared" si="16"/>
        <v>10485.900000000001</v>
      </c>
      <c r="G44" s="1">
        <v>19202.7</v>
      </c>
      <c r="H44" s="3">
        <f>SUM(H104:H105)</f>
        <v>5413.5</v>
      </c>
      <c r="I44" s="3">
        <f>SUM(I104:I105)</f>
        <v>1070.9</v>
      </c>
      <c r="J44" s="3">
        <v>9774.8</v>
      </c>
      <c r="K44" s="3">
        <f t="shared" si="17"/>
        <v>10757.400000000001</v>
      </c>
      <c r="L44" s="1">
        <v>20532.2</v>
      </c>
      <c r="M44" s="1">
        <f t="shared" si="7"/>
        <v>-1329.5</v>
      </c>
    </row>
    <row r="45" spans="1:13" ht="15.75" hidden="1">
      <c r="A45" s="2"/>
      <c r="B45" s="47"/>
      <c r="C45" s="47"/>
      <c r="D45" s="47"/>
      <c r="E45" s="47"/>
      <c r="F45" s="47"/>
      <c r="G45" s="16"/>
      <c r="H45" s="47"/>
      <c r="I45" s="47"/>
      <c r="J45" s="47"/>
      <c r="K45" s="47"/>
      <c r="L45" s="16"/>
      <c r="M45" s="1">
        <f t="shared" si="7"/>
        <v>0</v>
      </c>
    </row>
    <row r="46" spans="1:13" ht="15.75" hidden="1">
      <c r="A46" s="44" t="s">
        <v>16</v>
      </c>
      <c r="B46" s="3">
        <f>SUM(B107:B109)</f>
        <v>10284.5</v>
      </c>
      <c r="C46" s="3">
        <f>SUM(C107:C109)</f>
        <v>1503.5</v>
      </c>
      <c r="D46" s="3">
        <v>31.9</v>
      </c>
      <c r="E46" s="3">
        <f aca="true" t="shared" si="18" ref="E46:L46">SUM(E107:E109)</f>
        <v>11819.9</v>
      </c>
      <c r="F46" s="3">
        <f t="shared" si="18"/>
        <v>9515.800000000001</v>
      </c>
      <c r="G46" s="1">
        <f t="shared" si="18"/>
        <v>21335.7</v>
      </c>
      <c r="H46" s="3">
        <f t="shared" si="18"/>
        <v>9045.9</v>
      </c>
      <c r="I46" s="3">
        <f t="shared" si="18"/>
        <v>751.7</v>
      </c>
      <c r="J46" s="3">
        <f t="shared" si="18"/>
        <v>9797.6</v>
      </c>
      <c r="K46" s="3">
        <f t="shared" si="18"/>
        <v>8155.799999999999</v>
      </c>
      <c r="L46" s="1">
        <f t="shared" si="18"/>
        <v>17953.4</v>
      </c>
      <c r="M46" s="1">
        <f t="shared" si="7"/>
        <v>3382.2999999999993</v>
      </c>
    </row>
    <row r="47" spans="1:13" ht="15.75" hidden="1">
      <c r="A47" s="44" t="s">
        <v>33</v>
      </c>
      <c r="B47" s="3">
        <f aca="true" t="shared" si="19" ref="B47:L47">SUM(B110:B112)</f>
        <v>7187.7</v>
      </c>
      <c r="C47" s="3">
        <f t="shared" si="19"/>
        <v>1981.7</v>
      </c>
      <c r="D47" s="3">
        <f t="shared" si="19"/>
        <v>88.69999999999982</v>
      </c>
      <c r="E47" s="3">
        <f t="shared" si="19"/>
        <v>9258.1</v>
      </c>
      <c r="F47" s="3">
        <f t="shared" si="19"/>
        <v>10655</v>
      </c>
      <c r="G47" s="1">
        <f t="shared" si="19"/>
        <v>19913.1</v>
      </c>
      <c r="H47" s="3">
        <f t="shared" si="19"/>
        <v>11506.900000000001</v>
      </c>
      <c r="I47" s="3">
        <f t="shared" si="19"/>
        <v>983.8000000000001</v>
      </c>
      <c r="J47" s="3">
        <f t="shared" si="19"/>
        <v>12490.7</v>
      </c>
      <c r="K47" s="3">
        <f t="shared" si="19"/>
        <v>12519.800000000001</v>
      </c>
      <c r="L47" s="1">
        <f t="shared" si="19"/>
        <v>25010.5</v>
      </c>
      <c r="M47" s="1">
        <f t="shared" si="7"/>
        <v>-5097.4000000000015</v>
      </c>
    </row>
    <row r="48" spans="1:13" ht="15.75" hidden="1">
      <c r="A48" s="44" t="s">
        <v>34</v>
      </c>
      <c r="B48" s="3">
        <f aca="true" t="shared" si="20" ref="B48:L48">SUM(B113:B115)</f>
        <v>5682</v>
      </c>
      <c r="C48" s="3">
        <f t="shared" si="20"/>
        <v>3814.9</v>
      </c>
      <c r="D48" s="3">
        <f t="shared" si="20"/>
        <v>8.69999999999959</v>
      </c>
      <c r="E48" s="3">
        <f t="shared" si="20"/>
        <v>9505.6</v>
      </c>
      <c r="F48" s="3">
        <f t="shared" si="20"/>
        <v>32029.399999999998</v>
      </c>
      <c r="G48" s="1">
        <f t="shared" si="20"/>
        <v>41535</v>
      </c>
      <c r="H48" s="3">
        <f t="shared" si="20"/>
        <v>20771.1</v>
      </c>
      <c r="I48" s="3">
        <f t="shared" si="20"/>
        <v>961.4</v>
      </c>
      <c r="J48" s="3">
        <f t="shared" si="20"/>
        <v>21732.5</v>
      </c>
      <c r="K48" s="3">
        <f t="shared" si="20"/>
        <v>14347.000000000002</v>
      </c>
      <c r="L48" s="1">
        <f t="shared" si="20"/>
        <v>36079.5</v>
      </c>
      <c r="M48" s="1">
        <f t="shared" si="7"/>
        <v>5455.5</v>
      </c>
    </row>
    <row r="49" spans="1:13" ht="15.75" hidden="1">
      <c r="A49" s="44" t="s">
        <v>35</v>
      </c>
      <c r="B49" s="3">
        <f aca="true" t="shared" si="21" ref="B49:L49">SUM(B116:B118)</f>
        <v>6015.9</v>
      </c>
      <c r="C49" s="3">
        <f t="shared" si="21"/>
        <v>1436.8</v>
      </c>
      <c r="D49" s="3">
        <f t="shared" si="21"/>
        <v>201.3000000000001</v>
      </c>
      <c r="E49" s="3">
        <f t="shared" si="21"/>
        <v>7684.6</v>
      </c>
      <c r="F49" s="3">
        <f t="shared" si="21"/>
        <v>24415.1</v>
      </c>
      <c r="G49" s="1">
        <f t="shared" si="21"/>
        <v>32099.699999999997</v>
      </c>
      <c r="H49" s="3">
        <f t="shared" si="21"/>
        <v>21487.4</v>
      </c>
      <c r="I49" s="3">
        <f t="shared" si="21"/>
        <v>2415.6000000000004</v>
      </c>
      <c r="J49" s="3">
        <f t="shared" si="21"/>
        <v>23903</v>
      </c>
      <c r="K49" s="3">
        <f t="shared" si="21"/>
        <v>16820.5</v>
      </c>
      <c r="L49" s="1">
        <f t="shared" si="21"/>
        <v>40723.5</v>
      </c>
      <c r="M49" s="1">
        <f t="shared" si="7"/>
        <v>-8623.800000000003</v>
      </c>
    </row>
    <row r="50" spans="1:13" ht="15.75" hidden="1">
      <c r="A50" s="44"/>
      <c r="B50" s="3"/>
      <c r="C50" s="3"/>
      <c r="D50" s="3"/>
      <c r="E50" s="3"/>
      <c r="F50" s="3"/>
      <c r="G50" s="1"/>
      <c r="H50" s="3"/>
      <c r="I50" s="3"/>
      <c r="J50" s="3"/>
      <c r="K50" s="3"/>
      <c r="L50" s="1"/>
      <c r="M50" s="1">
        <f t="shared" si="7"/>
        <v>0</v>
      </c>
    </row>
    <row r="51" spans="1:13" ht="15.75" hidden="1">
      <c r="A51" s="44" t="s">
        <v>25</v>
      </c>
      <c r="B51" s="3">
        <f aca="true" t="shared" si="22" ref="B51:L51">SUM(B120:B122)</f>
        <v>4940.2</v>
      </c>
      <c r="C51" s="3">
        <f t="shared" si="22"/>
        <v>1378.9</v>
      </c>
      <c r="D51" s="3">
        <f t="shared" si="22"/>
        <v>291.0999999999999</v>
      </c>
      <c r="E51" s="3">
        <f t="shared" si="22"/>
        <v>6610.2</v>
      </c>
      <c r="F51" s="3">
        <f t="shared" si="22"/>
        <v>24711.2</v>
      </c>
      <c r="G51" s="1">
        <f t="shared" si="22"/>
        <v>31321.399999999998</v>
      </c>
      <c r="H51" s="3">
        <f t="shared" si="22"/>
        <v>14345.599999999999</v>
      </c>
      <c r="I51" s="3">
        <f t="shared" si="22"/>
        <v>1412.5</v>
      </c>
      <c r="J51" s="3">
        <f t="shared" si="22"/>
        <v>15758.1</v>
      </c>
      <c r="K51" s="3">
        <f t="shared" si="22"/>
        <v>13625.599999999999</v>
      </c>
      <c r="L51" s="1">
        <f t="shared" si="22"/>
        <v>29383.699999999997</v>
      </c>
      <c r="M51" s="1">
        <f t="shared" si="7"/>
        <v>1937.7000000000007</v>
      </c>
    </row>
    <row r="52" spans="1:13" ht="15.75" hidden="1">
      <c r="A52" s="44" t="s">
        <v>33</v>
      </c>
      <c r="B52" s="4">
        <f aca="true" t="shared" si="23" ref="B52:L52">SUM(B123:B125)</f>
        <v>3632.6</v>
      </c>
      <c r="C52" s="4">
        <f t="shared" si="23"/>
        <v>1942.8</v>
      </c>
      <c r="D52" s="4">
        <f t="shared" si="23"/>
        <v>452.99999999999994</v>
      </c>
      <c r="E52" s="4">
        <f t="shared" si="23"/>
        <v>6028.4</v>
      </c>
      <c r="F52" s="4">
        <f t="shared" si="23"/>
        <v>25730.800000000003</v>
      </c>
      <c r="G52" s="5">
        <f t="shared" si="23"/>
        <v>31759.200000000004</v>
      </c>
      <c r="H52" s="4">
        <f t="shared" si="23"/>
        <v>15580.399999999998</v>
      </c>
      <c r="I52" s="4">
        <f t="shared" si="23"/>
        <v>3700.8</v>
      </c>
      <c r="J52" s="4">
        <f t="shared" si="23"/>
        <v>19281.2</v>
      </c>
      <c r="K52" s="4">
        <f t="shared" si="23"/>
        <v>15664.899999999998</v>
      </c>
      <c r="L52" s="5">
        <f t="shared" si="23"/>
        <v>34946.1</v>
      </c>
      <c r="M52" s="1">
        <f t="shared" si="7"/>
        <v>-3186.899999999994</v>
      </c>
    </row>
    <row r="53" spans="1:13" ht="15.75" hidden="1">
      <c r="A53" s="44" t="s">
        <v>34</v>
      </c>
      <c r="B53" s="4">
        <f aca="true" t="shared" si="24" ref="B53:L53">SUM(B126:B128)</f>
        <v>2829.2</v>
      </c>
      <c r="C53" s="4">
        <f t="shared" si="24"/>
        <v>2114.6</v>
      </c>
      <c r="D53" s="4">
        <f t="shared" si="24"/>
        <v>195.70000000000016</v>
      </c>
      <c r="E53" s="4">
        <f t="shared" si="24"/>
        <v>5148</v>
      </c>
      <c r="F53" s="4">
        <f t="shared" si="24"/>
        <v>20290.199999999997</v>
      </c>
      <c r="G53" s="5">
        <f t="shared" si="24"/>
        <v>25438.199999999997</v>
      </c>
      <c r="H53" s="4">
        <f t="shared" si="24"/>
        <v>17918.8</v>
      </c>
      <c r="I53" s="4">
        <f t="shared" si="24"/>
        <v>7322.400000000001</v>
      </c>
      <c r="J53" s="4">
        <f t="shared" si="24"/>
        <v>25241.2</v>
      </c>
      <c r="K53" s="4">
        <f t="shared" si="24"/>
        <v>14091.099999999999</v>
      </c>
      <c r="L53" s="5">
        <f t="shared" si="24"/>
        <v>39332.3</v>
      </c>
      <c r="M53" s="1">
        <f t="shared" si="7"/>
        <v>-13894.100000000006</v>
      </c>
    </row>
    <row r="54" spans="1:13" ht="15.75" hidden="1">
      <c r="A54" s="44" t="s">
        <v>35</v>
      </c>
      <c r="B54" s="4">
        <f aca="true" t="shared" si="25" ref="B54:L54">SUM(B129:B131)</f>
        <v>5307.5</v>
      </c>
      <c r="C54" s="4">
        <f t="shared" si="25"/>
        <v>2397.7</v>
      </c>
      <c r="D54" s="4">
        <f t="shared" si="25"/>
        <v>144.60000000000025</v>
      </c>
      <c r="E54" s="4">
        <f t="shared" si="25"/>
        <v>7849.799999999999</v>
      </c>
      <c r="F54" s="4">
        <f t="shared" si="25"/>
        <v>22604.299999999996</v>
      </c>
      <c r="G54" s="5">
        <f t="shared" si="25"/>
        <v>30454.1</v>
      </c>
      <c r="H54" s="4">
        <f t="shared" si="25"/>
        <v>17781.8</v>
      </c>
      <c r="I54" s="4">
        <f t="shared" si="25"/>
        <v>465.6</v>
      </c>
      <c r="J54" s="4">
        <f t="shared" si="25"/>
        <v>18247.4</v>
      </c>
      <c r="K54" s="4">
        <f t="shared" si="25"/>
        <v>16676.1</v>
      </c>
      <c r="L54" s="5">
        <f t="shared" si="25"/>
        <v>34923.5</v>
      </c>
      <c r="M54" s="1">
        <f t="shared" si="7"/>
        <v>-4469.4000000000015</v>
      </c>
    </row>
    <row r="55" spans="1:13" ht="18" customHeight="1" hidden="1">
      <c r="A55" s="45"/>
      <c r="B55" s="3"/>
      <c r="C55" s="3"/>
      <c r="D55" s="3"/>
      <c r="E55" s="3"/>
      <c r="F55" s="3"/>
      <c r="G55" s="1"/>
      <c r="H55" s="3"/>
      <c r="I55" s="3"/>
      <c r="J55" s="3"/>
      <c r="K55" s="3"/>
      <c r="L55" s="1"/>
      <c r="M55" s="1">
        <f t="shared" si="7"/>
        <v>0</v>
      </c>
    </row>
    <row r="56" spans="1:13" ht="18" hidden="1">
      <c r="A56" s="44" t="s">
        <v>83</v>
      </c>
      <c r="B56" s="4">
        <f aca="true" t="shared" si="26" ref="B56:L56">SUM(B133:B135)</f>
        <v>3176</v>
      </c>
      <c r="C56" s="4">
        <f t="shared" si="26"/>
        <v>1598.8000000000002</v>
      </c>
      <c r="D56" s="4">
        <f t="shared" si="26"/>
        <v>1032.6</v>
      </c>
      <c r="E56" s="4">
        <f t="shared" si="26"/>
        <v>5807.4</v>
      </c>
      <c r="F56" s="4">
        <f t="shared" si="26"/>
        <v>37112.5</v>
      </c>
      <c r="G56" s="5">
        <f t="shared" si="26"/>
        <v>42919.899999999994</v>
      </c>
      <c r="H56" s="4">
        <f t="shared" si="26"/>
        <v>16292.7</v>
      </c>
      <c r="I56" s="4">
        <f t="shared" si="26"/>
        <v>3136.4</v>
      </c>
      <c r="J56" s="4">
        <f t="shared" si="26"/>
        <v>19429.1</v>
      </c>
      <c r="K56" s="4">
        <f t="shared" si="26"/>
        <v>13707.500000000002</v>
      </c>
      <c r="L56" s="5">
        <f t="shared" si="26"/>
        <v>33136.600000000006</v>
      </c>
      <c r="M56" s="1">
        <f t="shared" si="7"/>
        <v>9783.299999999988</v>
      </c>
    </row>
    <row r="57" spans="1:13" ht="18" hidden="1">
      <c r="A57" s="44" t="s">
        <v>84</v>
      </c>
      <c r="B57" s="4">
        <f aca="true" t="shared" si="27" ref="B57:L57">SUM(B136:B138)</f>
        <v>1427.5</v>
      </c>
      <c r="C57" s="4">
        <f t="shared" si="27"/>
        <v>1629.3999999999999</v>
      </c>
      <c r="D57" s="4">
        <f t="shared" si="27"/>
        <v>783.8</v>
      </c>
      <c r="E57" s="4">
        <f t="shared" si="27"/>
        <v>3840.7</v>
      </c>
      <c r="F57" s="4">
        <f t="shared" si="27"/>
        <v>19995.5</v>
      </c>
      <c r="G57" s="5">
        <f t="shared" si="27"/>
        <v>23836.199999999997</v>
      </c>
      <c r="H57" s="4">
        <f t="shared" si="27"/>
        <v>14584.2</v>
      </c>
      <c r="I57" s="4">
        <f t="shared" si="27"/>
        <v>4802.1</v>
      </c>
      <c r="J57" s="4">
        <f t="shared" si="27"/>
        <v>20763.699999999997</v>
      </c>
      <c r="K57" s="4">
        <f t="shared" si="27"/>
        <v>17303.3</v>
      </c>
      <c r="L57" s="5">
        <f t="shared" si="27"/>
        <v>38067</v>
      </c>
      <c r="M57" s="1">
        <f t="shared" si="7"/>
        <v>-14230.800000000003</v>
      </c>
    </row>
    <row r="58" spans="1:13" ht="18" hidden="1">
      <c r="A58" s="44" t="s">
        <v>85</v>
      </c>
      <c r="B58" s="4">
        <f aca="true" t="shared" si="28" ref="B58:L58">SUM(B139:B141)</f>
        <v>3670</v>
      </c>
      <c r="C58" s="4">
        <f t="shared" si="28"/>
        <v>2384</v>
      </c>
      <c r="D58" s="4">
        <f t="shared" si="28"/>
        <v>488.7999999999997</v>
      </c>
      <c r="E58" s="4">
        <f t="shared" si="28"/>
        <v>6542.799999999999</v>
      </c>
      <c r="F58" s="4">
        <f t="shared" si="28"/>
        <v>24445.4</v>
      </c>
      <c r="G58" s="5">
        <f t="shared" si="28"/>
        <v>30988.199999999997</v>
      </c>
      <c r="H58" s="4">
        <f t="shared" si="28"/>
        <v>21291.899999999998</v>
      </c>
      <c r="I58" s="4">
        <f t="shared" si="28"/>
        <v>1338.7</v>
      </c>
      <c r="J58" s="4">
        <f t="shared" si="28"/>
        <v>22630.6</v>
      </c>
      <c r="K58" s="4">
        <f t="shared" si="28"/>
        <v>15032.3</v>
      </c>
      <c r="L58" s="5">
        <f t="shared" si="28"/>
        <v>37662.9</v>
      </c>
      <c r="M58" s="1">
        <f t="shared" si="7"/>
        <v>-6674.700000000004</v>
      </c>
    </row>
    <row r="59" spans="1:13" ht="18" hidden="1">
      <c r="A59" s="44" t="s">
        <v>86</v>
      </c>
      <c r="B59" s="4">
        <f aca="true" t="shared" si="29" ref="B59:L59">SUM(B142:B144)</f>
        <v>6535.299999999999</v>
      </c>
      <c r="C59" s="4">
        <f t="shared" si="29"/>
        <v>1738.6999999999998</v>
      </c>
      <c r="D59" s="4">
        <f t="shared" si="29"/>
        <v>747.7000000000002</v>
      </c>
      <c r="E59" s="4">
        <f t="shared" si="29"/>
        <v>9021.7</v>
      </c>
      <c r="F59" s="4">
        <f t="shared" si="29"/>
        <v>78980.6</v>
      </c>
      <c r="G59" s="5">
        <f t="shared" si="29"/>
        <v>88002.3</v>
      </c>
      <c r="H59" s="4">
        <f t="shared" si="29"/>
        <v>26198.199999999997</v>
      </c>
      <c r="I59" s="4">
        <f t="shared" si="29"/>
        <v>1416.6999999999998</v>
      </c>
      <c r="J59" s="4">
        <f t="shared" si="29"/>
        <v>27614.899999999998</v>
      </c>
      <c r="K59" s="4">
        <f t="shared" si="29"/>
        <v>20645</v>
      </c>
      <c r="L59" s="5">
        <f t="shared" si="29"/>
        <v>48259.9</v>
      </c>
      <c r="M59" s="1">
        <f t="shared" si="7"/>
        <v>39742.4</v>
      </c>
    </row>
    <row r="60" spans="1:13" ht="15.75" hidden="1">
      <c r="A60" s="2"/>
      <c r="B60" s="47"/>
      <c r="C60" s="47"/>
      <c r="D60" s="47"/>
      <c r="E60" s="47"/>
      <c r="F60" s="47"/>
      <c r="G60" s="16"/>
      <c r="H60" s="47"/>
      <c r="I60" s="47"/>
      <c r="J60" s="47"/>
      <c r="K60" s="47"/>
      <c r="L60" s="16"/>
      <c r="M60" s="1">
        <f t="shared" si="7"/>
        <v>0</v>
      </c>
    </row>
    <row r="61" spans="1:13" ht="18" hidden="1">
      <c r="A61" s="44" t="s">
        <v>87</v>
      </c>
      <c r="B61" s="4">
        <f aca="true" t="shared" si="30" ref="B61:L61">SUM(B146:B148)</f>
        <v>11040.8</v>
      </c>
      <c r="C61" s="4">
        <f t="shared" si="30"/>
        <v>1855.3999999999999</v>
      </c>
      <c r="D61" s="4">
        <f t="shared" si="30"/>
        <v>362.0000000000001</v>
      </c>
      <c r="E61" s="4">
        <f t="shared" si="30"/>
        <v>13258.2</v>
      </c>
      <c r="F61" s="4">
        <f t="shared" si="30"/>
        <v>37573.3</v>
      </c>
      <c r="G61" s="5">
        <f t="shared" si="30"/>
        <v>50831.5</v>
      </c>
      <c r="H61" s="4">
        <f t="shared" si="30"/>
        <v>25732.699999999997</v>
      </c>
      <c r="I61" s="4">
        <f t="shared" si="30"/>
        <v>1203.6</v>
      </c>
      <c r="J61" s="4">
        <f t="shared" si="30"/>
        <v>26936.300000000003</v>
      </c>
      <c r="K61" s="4">
        <f t="shared" si="30"/>
        <v>17027.7</v>
      </c>
      <c r="L61" s="5">
        <f t="shared" si="30"/>
        <v>43964</v>
      </c>
      <c r="M61" s="1">
        <f t="shared" si="7"/>
        <v>6867.5</v>
      </c>
    </row>
    <row r="62" spans="1:13" ht="18" hidden="1">
      <c r="A62" s="44" t="s">
        <v>84</v>
      </c>
      <c r="B62" s="4">
        <f aca="true" t="shared" si="31" ref="B62:L62">SUM(B149:B151)</f>
        <v>8750.7</v>
      </c>
      <c r="C62" s="4">
        <f t="shared" si="31"/>
        <v>2998.6</v>
      </c>
      <c r="D62" s="4">
        <f t="shared" si="31"/>
        <v>511.7000000000003</v>
      </c>
      <c r="E62" s="4">
        <f t="shared" si="31"/>
        <v>12261</v>
      </c>
      <c r="F62" s="4">
        <f t="shared" si="31"/>
        <v>73714.09999999999</v>
      </c>
      <c r="G62" s="5">
        <f t="shared" si="31"/>
        <v>85975.1</v>
      </c>
      <c r="H62" s="4">
        <f t="shared" si="31"/>
        <v>27134.7</v>
      </c>
      <c r="I62" s="4">
        <f t="shared" si="31"/>
        <v>1531.6</v>
      </c>
      <c r="J62" s="4">
        <f t="shared" si="31"/>
        <v>28666.300000000003</v>
      </c>
      <c r="K62" s="4">
        <f t="shared" si="31"/>
        <v>21169.2</v>
      </c>
      <c r="L62" s="5">
        <f t="shared" si="31"/>
        <v>49835.5</v>
      </c>
      <c r="M62" s="1">
        <f t="shared" si="7"/>
        <v>36139.600000000006</v>
      </c>
    </row>
    <row r="63" spans="1:13" ht="18" hidden="1">
      <c r="A63" s="44" t="s">
        <v>85</v>
      </c>
      <c r="B63" s="4">
        <f aca="true" t="shared" si="32" ref="B63:L63">SUM(B151:B154)</f>
        <v>9189.8</v>
      </c>
      <c r="C63" s="4">
        <f t="shared" si="32"/>
        <v>4035.1000000000004</v>
      </c>
      <c r="D63" s="4">
        <f t="shared" si="32"/>
        <v>513.4000000000001</v>
      </c>
      <c r="E63" s="4">
        <f t="shared" si="32"/>
        <v>13738.3</v>
      </c>
      <c r="F63" s="4">
        <f t="shared" si="32"/>
        <v>55877.399999999994</v>
      </c>
      <c r="G63" s="5">
        <f t="shared" si="32"/>
        <v>69615.7</v>
      </c>
      <c r="H63" s="4">
        <f t="shared" si="32"/>
        <v>39628.5</v>
      </c>
      <c r="I63" s="4">
        <f t="shared" si="32"/>
        <v>2885.7</v>
      </c>
      <c r="J63" s="4">
        <f t="shared" si="32"/>
        <v>42514.2</v>
      </c>
      <c r="K63" s="4">
        <f t="shared" si="32"/>
        <v>30722.1</v>
      </c>
      <c r="L63" s="5">
        <f t="shared" si="32"/>
        <v>73236.3</v>
      </c>
      <c r="M63" s="1">
        <f t="shared" si="7"/>
        <v>-3620.600000000006</v>
      </c>
    </row>
    <row r="64" spans="1:13" ht="18" hidden="1">
      <c r="A64" s="44" t="s">
        <v>86</v>
      </c>
      <c r="B64" s="4">
        <f aca="true" t="shared" si="33" ref="B64:L64">SUM(B155:B157)</f>
        <v>3967.2</v>
      </c>
      <c r="C64" s="4">
        <f t="shared" si="33"/>
        <v>1965.1</v>
      </c>
      <c r="D64" s="4">
        <f t="shared" si="33"/>
        <v>357.19999999999993</v>
      </c>
      <c r="E64" s="4">
        <f t="shared" si="33"/>
        <v>6289.5</v>
      </c>
      <c r="F64" s="4">
        <f t="shared" si="33"/>
        <v>46521</v>
      </c>
      <c r="G64" s="5">
        <f t="shared" si="33"/>
        <v>52810.5</v>
      </c>
      <c r="H64" s="4">
        <f t="shared" si="33"/>
        <v>22178</v>
      </c>
      <c r="I64" s="4">
        <f t="shared" si="33"/>
        <v>2949.1000000000004</v>
      </c>
      <c r="J64" s="4">
        <f t="shared" si="33"/>
        <v>28300</v>
      </c>
      <c r="K64" s="4">
        <f t="shared" si="33"/>
        <v>31989.2</v>
      </c>
      <c r="L64" s="5">
        <f t="shared" si="33"/>
        <v>60289.2</v>
      </c>
      <c r="M64" s="1">
        <f t="shared" si="7"/>
        <v>-7478.699999999997</v>
      </c>
    </row>
    <row r="65" spans="1:13" ht="18" customHeight="1" hidden="1">
      <c r="A65" s="45"/>
      <c r="B65" s="3"/>
      <c r="C65" s="3"/>
      <c r="D65" s="3"/>
      <c r="E65" s="3"/>
      <c r="F65" s="3"/>
      <c r="G65" s="1"/>
      <c r="H65" s="3"/>
      <c r="I65" s="3"/>
      <c r="J65" s="3"/>
      <c r="K65" s="3"/>
      <c r="L65" s="1"/>
      <c r="M65" s="1">
        <f t="shared" si="7"/>
        <v>0</v>
      </c>
    </row>
    <row r="66" spans="1:13" ht="18" hidden="1">
      <c r="A66" s="44" t="s">
        <v>88</v>
      </c>
      <c r="B66" s="4">
        <f>SUM(B159:B161)</f>
        <v>2089.8</v>
      </c>
      <c r="C66" s="4">
        <f>SUM(C159:C161)</f>
        <v>2328</v>
      </c>
      <c r="D66" s="4">
        <f>SUM(D159:D161)</f>
        <v>549.9000000000001</v>
      </c>
      <c r="E66" s="4">
        <f>SUM(E159:E161)</f>
        <v>4967.7</v>
      </c>
      <c r="F66" s="4">
        <f aca="true" t="shared" si="34" ref="F66:L66">SUM(F159:F161)</f>
        <v>57720.8</v>
      </c>
      <c r="G66" s="4">
        <f t="shared" si="34"/>
        <v>62688.5</v>
      </c>
      <c r="H66" s="4">
        <f t="shared" si="34"/>
        <v>21314.300000000003</v>
      </c>
      <c r="I66" s="4">
        <f t="shared" si="34"/>
        <v>2538.5</v>
      </c>
      <c r="J66" s="4">
        <f t="shared" si="34"/>
        <v>27554.299999999996</v>
      </c>
      <c r="K66" s="4">
        <f t="shared" si="34"/>
        <v>35261.9</v>
      </c>
      <c r="L66" s="5">
        <f t="shared" si="34"/>
        <v>62816.200000000004</v>
      </c>
      <c r="M66" s="1">
        <f t="shared" si="7"/>
        <v>-127.70000000000437</v>
      </c>
    </row>
    <row r="67" spans="1:13" ht="18" hidden="1">
      <c r="A67" s="44" t="s">
        <v>84</v>
      </c>
      <c r="B67" s="4">
        <f>SUM(B162:B164)</f>
        <v>357.7</v>
      </c>
      <c r="C67" s="4">
        <f>SUM(C162:C164)</f>
        <v>2200.4</v>
      </c>
      <c r="D67" s="4">
        <f>SUM(D162:D164)</f>
        <v>618</v>
      </c>
      <c r="E67" s="4">
        <f>SUM(E162:E164)</f>
        <v>3176.1</v>
      </c>
      <c r="F67" s="4">
        <f aca="true" t="shared" si="35" ref="F67:L67">SUM(F162:F164)</f>
        <v>42949.799999999996</v>
      </c>
      <c r="G67" s="4">
        <f t="shared" si="35"/>
        <v>46125.899999999994</v>
      </c>
      <c r="H67" s="4">
        <f t="shared" si="35"/>
        <v>26161.9</v>
      </c>
      <c r="I67" s="4">
        <f t="shared" si="35"/>
        <v>2135.6000000000004</v>
      </c>
      <c r="J67" s="4">
        <f t="shared" si="35"/>
        <v>37416.899999999994</v>
      </c>
      <c r="K67" s="4">
        <f t="shared" si="35"/>
        <v>29927.799999999996</v>
      </c>
      <c r="L67" s="5">
        <f t="shared" si="35"/>
        <v>67344.7</v>
      </c>
      <c r="M67" s="1">
        <f t="shared" si="7"/>
        <v>-21218.800000000003</v>
      </c>
    </row>
    <row r="68" spans="1:14" ht="18" hidden="1">
      <c r="A68" s="44" t="s">
        <v>85</v>
      </c>
      <c r="B68" s="4">
        <f>SUM(B165:B167)</f>
        <v>9784.1</v>
      </c>
      <c r="C68" s="4">
        <f>SUM(C165:C167)</f>
        <v>2878.7000000000003</v>
      </c>
      <c r="D68" s="4">
        <f>SUM(D165:D167)</f>
        <v>97.79999999999916</v>
      </c>
      <c r="E68" s="4">
        <f>SUM(E165:E167)</f>
        <v>12760.599999999999</v>
      </c>
      <c r="F68" s="4">
        <f aca="true" t="shared" si="36" ref="F68:L68">SUM(F165:F167)</f>
        <v>44932.9</v>
      </c>
      <c r="G68" s="4">
        <f t="shared" si="36"/>
        <v>57693.5</v>
      </c>
      <c r="H68" s="4">
        <f t="shared" si="36"/>
        <v>30830.199999999997</v>
      </c>
      <c r="I68" s="4">
        <f t="shared" si="36"/>
        <v>2635.7</v>
      </c>
      <c r="J68" s="4">
        <f t="shared" si="36"/>
        <v>40907.1</v>
      </c>
      <c r="K68" s="4">
        <f t="shared" si="36"/>
        <v>31016.600000000006</v>
      </c>
      <c r="L68" s="5">
        <f t="shared" si="36"/>
        <v>71923.7</v>
      </c>
      <c r="M68" s="1">
        <f t="shared" si="7"/>
        <v>-14230.199999999997</v>
      </c>
      <c r="N68" s="49"/>
    </row>
    <row r="69" spans="1:13" ht="18" hidden="1">
      <c r="A69" s="44" t="s">
        <v>86</v>
      </c>
      <c r="B69" s="4">
        <f>SUM(B168:B170)</f>
        <v>16018.7</v>
      </c>
      <c r="C69" s="4">
        <f>SUM(C168:C170)</f>
        <v>2305.8</v>
      </c>
      <c r="D69" s="4">
        <f>SUM(D168:D170)</f>
        <v>73.40000000000077</v>
      </c>
      <c r="E69" s="4">
        <f>SUM(E168:E170)</f>
        <v>18397.9</v>
      </c>
      <c r="F69" s="4">
        <f aca="true" t="shared" si="37" ref="F69:L69">SUM(F168:F170)</f>
        <v>86985.3</v>
      </c>
      <c r="G69" s="4">
        <f t="shared" si="37"/>
        <v>105383.20000000001</v>
      </c>
      <c r="H69" s="4">
        <f t="shared" si="37"/>
        <v>35301.2</v>
      </c>
      <c r="I69" s="4">
        <f t="shared" si="37"/>
        <v>2354</v>
      </c>
      <c r="J69" s="4">
        <f t="shared" si="37"/>
        <v>44392.7</v>
      </c>
      <c r="K69" s="4">
        <f t="shared" si="37"/>
        <v>36270.9</v>
      </c>
      <c r="L69" s="5">
        <f t="shared" si="37"/>
        <v>80663.6</v>
      </c>
      <c r="M69" s="1">
        <f t="shared" si="7"/>
        <v>24719.600000000006</v>
      </c>
    </row>
    <row r="70" spans="1:13" ht="15.75" hidden="1">
      <c r="A70" s="2"/>
      <c r="B70" s="47"/>
      <c r="C70" s="47"/>
      <c r="D70" s="47"/>
      <c r="E70" s="47"/>
      <c r="F70" s="47"/>
      <c r="G70" s="16"/>
      <c r="H70" s="47"/>
      <c r="I70" s="47"/>
      <c r="J70" s="47"/>
      <c r="K70" s="47"/>
      <c r="L70" s="5"/>
      <c r="M70" s="1">
        <f t="shared" si="7"/>
        <v>0</v>
      </c>
    </row>
    <row r="71" spans="1:13" ht="15.75" hidden="1">
      <c r="A71" s="50">
        <v>2005</v>
      </c>
      <c r="B71" s="47"/>
      <c r="C71" s="47"/>
      <c r="D71" s="47"/>
      <c r="E71" s="47"/>
      <c r="F71" s="47"/>
      <c r="G71" s="16"/>
      <c r="H71" s="47"/>
      <c r="I71" s="47"/>
      <c r="J71" s="47"/>
      <c r="K71" s="47"/>
      <c r="L71" s="5"/>
      <c r="M71" s="1">
        <f t="shared" si="7"/>
        <v>0</v>
      </c>
    </row>
    <row r="72" spans="1:13" ht="18" hidden="1">
      <c r="A72" s="44" t="s">
        <v>89</v>
      </c>
      <c r="B72" s="4">
        <f aca="true" t="shared" si="38" ref="B72:G72">SUM(B172:B174)</f>
        <v>23794.9</v>
      </c>
      <c r="C72" s="4">
        <f t="shared" si="38"/>
        <v>1948.3</v>
      </c>
      <c r="D72" s="4">
        <f t="shared" si="38"/>
        <v>146.3000000000003</v>
      </c>
      <c r="E72" s="4">
        <f t="shared" si="38"/>
        <v>25889.5</v>
      </c>
      <c r="F72" s="4">
        <f t="shared" si="38"/>
        <v>98819.5</v>
      </c>
      <c r="G72" s="4">
        <f t="shared" si="38"/>
        <v>124709</v>
      </c>
      <c r="H72" s="4">
        <f>SUM(H172:H174)</f>
        <v>38129.3</v>
      </c>
      <c r="I72" s="4">
        <f>SUM(I172:I174)</f>
        <v>1763.5</v>
      </c>
      <c r="J72" s="4">
        <f>SUM(J172:J174)</f>
        <v>47883.8</v>
      </c>
      <c r="K72" s="4">
        <f>SUM(K172:K174)</f>
        <v>31621.8</v>
      </c>
      <c r="L72" s="5">
        <f>SUM(L172:L174)</f>
        <v>79505.6</v>
      </c>
      <c r="M72" s="1">
        <f t="shared" si="7"/>
        <v>45203.399999999994</v>
      </c>
    </row>
    <row r="73" spans="1:13" ht="18" hidden="1">
      <c r="A73" s="44" t="s">
        <v>84</v>
      </c>
      <c r="B73" s="4">
        <f>SUM(B175:B177)</f>
        <v>9852.5</v>
      </c>
      <c r="C73" s="4">
        <f>SUM(C175:C177)</f>
        <v>3657.2</v>
      </c>
      <c r="D73" s="4">
        <f>SUM(D175:D177)</f>
        <v>185.9000000000002</v>
      </c>
      <c r="E73" s="4">
        <f>SUM(E175:E177)</f>
        <v>13695.599999999999</v>
      </c>
      <c r="F73" s="4">
        <f>SUM(F175:F177)</f>
        <v>72493</v>
      </c>
      <c r="G73" s="4">
        <f aca="true" t="shared" si="39" ref="G73:L73">SUM(G175:G177)</f>
        <v>86188.6</v>
      </c>
      <c r="H73" s="4">
        <f t="shared" si="39"/>
        <v>45814.1</v>
      </c>
      <c r="I73" s="4">
        <f t="shared" si="39"/>
        <v>2022</v>
      </c>
      <c r="J73" s="4">
        <f t="shared" si="39"/>
        <v>56456.6</v>
      </c>
      <c r="K73" s="4">
        <f t="shared" si="39"/>
        <v>41400.899999999994</v>
      </c>
      <c r="L73" s="5">
        <f t="shared" si="39"/>
        <v>97857.5</v>
      </c>
      <c r="M73" s="1">
        <f t="shared" si="7"/>
        <v>-11668.899999999994</v>
      </c>
    </row>
    <row r="74" spans="1:13" ht="18" hidden="1">
      <c r="A74" s="44" t="s">
        <v>85</v>
      </c>
      <c r="B74" s="4">
        <f>SUM(B178:B180)</f>
        <v>6786.900000000001</v>
      </c>
      <c r="C74" s="4">
        <f>SUM(C178:C180)</f>
        <v>2421.8</v>
      </c>
      <c r="D74" s="4">
        <f>SUM(D178:D180)</f>
        <v>187.69999999999982</v>
      </c>
      <c r="E74" s="4">
        <f>SUM(E178:E180)</f>
        <v>9396.400000000001</v>
      </c>
      <c r="F74" s="4">
        <f>SUM(F178:F180)</f>
        <v>98620.5</v>
      </c>
      <c r="G74" s="4">
        <f aca="true" t="shared" si="40" ref="G74:L74">SUM(G178:G180)</f>
        <v>108016.9</v>
      </c>
      <c r="H74" s="4">
        <f t="shared" si="40"/>
        <v>41316.9</v>
      </c>
      <c r="I74" s="4">
        <f t="shared" si="40"/>
        <v>1915.3</v>
      </c>
      <c r="J74" s="4">
        <f t="shared" si="40"/>
        <v>50656.2</v>
      </c>
      <c r="K74" s="4">
        <f t="shared" si="40"/>
        <v>47377.1</v>
      </c>
      <c r="L74" s="5">
        <f t="shared" si="40"/>
        <v>98033.29999999999</v>
      </c>
      <c r="M74" s="1">
        <f t="shared" si="7"/>
        <v>9983.600000000006</v>
      </c>
    </row>
    <row r="75" spans="1:13" ht="18" hidden="1">
      <c r="A75" s="44" t="s">
        <v>86</v>
      </c>
      <c r="B75" s="4">
        <f>SUM(B181:B183)</f>
        <v>6356.9</v>
      </c>
      <c r="C75" s="4">
        <f>SUM(C181:C183)</f>
        <v>1385.7</v>
      </c>
      <c r="D75" s="4">
        <f>SUM(D181:D183)</f>
        <v>1509.4</v>
      </c>
      <c r="E75" s="4">
        <f>SUM(E181:E183)</f>
        <v>9252</v>
      </c>
      <c r="F75" s="4">
        <f>SUM(F181:F183)</f>
        <v>103171.6</v>
      </c>
      <c r="G75" s="4">
        <f aca="true" t="shared" si="41" ref="G75:L75">SUM(G181:G183)</f>
        <v>112423.59999999999</v>
      </c>
      <c r="H75" s="4">
        <f t="shared" si="41"/>
        <v>40266.100000000006</v>
      </c>
      <c r="I75" s="4">
        <f t="shared" si="41"/>
        <v>3071.6000000000004</v>
      </c>
      <c r="J75" s="4">
        <f t="shared" si="41"/>
        <v>49950</v>
      </c>
      <c r="K75" s="4">
        <f t="shared" si="41"/>
        <v>44672.6</v>
      </c>
      <c r="L75" s="5">
        <f t="shared" si="41"/>
        <v>94622.6</v>
      </c>
      <c r="M75" s="1">
        <f t="shared" si="7"/>
        <v>17800.999999999985</v>
      </c>
    </row>
    <row r="76" spans="1:13" ht="18" customHeight="1" hidden="1">
      <c r="A76" s="44"/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1">
        <f t="shared" si="7"/>
        <v>0</v>
      </c>
    </row>
    <row r="77" spans="1:13" ht="15.75" hidden="1">
      <c r="A77" s="50">
        <v>2006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1">
        <f t="shared" si="7"/>
        <v>0</v>
      </c>
    </row>
    <row r="78" spans="1:13" ht="18" hidden="1">
      <c r="A78" s="44" t="s">
        <v>89</v>
      </c>
      <c r="B78" s="4">
        <f aca="true" t="shared" si="42" ref="B78:L78">SUM(B186:B188)</f>
        <v>3928.8</v>
      </c>
      <c r="C78" s="4">
        <f t="shared" si="42"/>
        <v>1674.8000000000002</v>
      </c>
      <c r="D78" s="4">
        <f t="shared" si="42"/>
        <v>784.9999999999997</v>
      </c>
      <c r="E78" s="4">
        <f t="shared" si="42"/>
        <v>6388.599999999999</v>
      </c>
      <c r="F78" s="4">
        <f t="shared" si="42"/>
        <v>64450.6</v>
      </c>
      <c r="G78" s="5">
        <f t="shared" si="42"/>
        <v>70839.2</v>
      </c>
      <c r="H78" s="4">
        <f t="shared" si="42"/>
        <v>38733.8</v>
      </c>
      <c r="I78" s="4">
        <f t="shared" si="42"/>
        <v>5738.7</v>
      </c>
      <c r="J78" s="4">
        <f t="shared" si="42"/>
        <v>53037.4</v>
      </c>
      <c r="K78" s="4">
        <f t="shared" si="42"/>
        <v>39930.5</v>
      </c>
      <c r="L78" s="5">
        <f t="shared" si="42"/>
        <v>92967.9</v>
      </c>
      <c r="M78" s="1">
        <f t="shared" si="7"/>
        <v>-22128.699999999997</v>
      </c>
    </row>
    <row r="79" spans="1:13" ht="18" hidden="1">
      <c r="A79" s="44" t="s">
        <v>84</v>
      </c>
      <c r="B79" s="4">
        <f aca="true" t="shared" si="43" ref="B79:L79">SUM(B189:B191)</f>
        <v>1957.6</v>
      </c>
      <c r="C79" s="4">
        <f t="shared" si="43"/>
        <v>2846.8999999999996</v>
      </c>
      <c r="D79" s="4">
        <f t="shared" si="43"/>
        <v>61.500000000000114</v>
      </c>
      <c r="E79" s="4">
        <f t="shared" si="43"/>
        <v>4866</v>
      </c>
      <c r="F79" s="4">
        <f t="shared" si="43"/>
        <v>66053.2</v>
      </c>
      <c r="G79" s="5">
        <f t="shared" si="43"/>
        <v>70919.2</v>
      </c>
      <c r="H79" s="4">
        <f t="shared" si="43"/>
        <v>39030.1</v>
      </c>
      <c r="I79" s="4">
        <f t="shared" si="43"/>
        <v>2463.2</v>
      </c>
      <c r="J79" s="4">
        <f t="shared" si="43"/>
        <v>51439.8</v>
      </c>
      <c r="K79" s="4">
        <f t="shared" si="43"/>
        <v>51074.7</v>
      </c>
      <c r="L79" s="5">
        <f t="shared" si="43"/>
        <v>102514.5</v>
      </c>
      <c r="M79" s="1">
        <f t="shared" si="7"/>
        <v>-31595.300000000003</v>
      </c>
    </row>
    <row r="80" spans="1:14" ht="18" hidden="1">
      <c r="A80" s="44" t="s">
        <v>85</v>
      </c>
      <c r="B80" s="4">
        <f aca="true" t="shared" si="44" ref="B80:L80">SUM(B192:B194)</f>
        <v>9514.2</v>
      </c>
      <c r="C80" s="4">
        <f t="shared" si="44"/>
        <v>2527.6</v>
      </c>
      <c r="D80" s="4">
        <f t="shared" si="44"/>
        <v>3489.1000000000013</v>
      </c>
      <c r="E80" s="4">
        <f t="shared" si="44"/>
        <v>15530.900000000001</v>
      </c>
      <c r="F80" s="4">
        <f t="shared" si="44"/>
        <v>100410.4</v>
      </c>
      <c r="G80" s="5">
        <f t="shared" si="44"/>
        <v>115941.3</v>
      </c>
      <c r="H80" s="4">
        <f t="shared" si="44"/>
        <v>51182.8</v>
      </c>
      <c r="I80" s="4">
        <f t="shared" si="44"/>
        <v>2842.3</v>
      </c>
      <c r="J80" s="4">
        <f t="shared" si="44"/>
        <v>60914.100000000006</v>
      </c>
      <c r="K80" s="4">
        <f t="shared" si="44"/>
        <v>50655.5</v>
      </c>
      <c r="L80" s="5">
        <f t="shared" si="44"/>
        <v>111569.6</v>
      </c>
      <c r="M80" s="1">
        <f t="shared" si="7"/>
        <v>4371.699999999997</v>
      </c>
      <c r="N80" s="49"/>
    </row>
    <row r="81" spans="1:13" ht="18" hidden="1">
      <c r="A81" s="44" t="s">
        <v>86</v>
      </c>
      <c r="B81" s="4">
        <f aca="true" t="shared" si="45" ref="B81:L81">SUM(B195:B197)</f>
        <v>22223.7</v>
      </c>
      <c r="C81" s="4">
        <f t="shared" si="45"/>
        <v>880.9</v>
      </c>
      <c r="D81" s="4">
        <f t="shared" si="45"/>
        <v>1122.2000000000003</v>
      </c>
      <c r="E81" s="4">
        <f t="shared" si="45"/>
        <v>24226.800000000003</v>
      </c>
      <c r="F81" s="4">
        <f t="shared" si="45"/>
        <v>133770.3</v>
      </c>
      <c r="G81" s="5">
        <f t="shared" si="45"/>
        <v>157997.09999999998</v>
      </c>
      <c r="H81" s="4">
        <f t="shared" si="45"/>
        <v>42245.4</v>
      </c>
      <c r="I81" s="4">
        <f t="shared" si="45"/>
        <v>2506</v>
      </c>
      <c r="J81" s="4">
        <f t="shared" si="45"/>
        <v>52600.1</v>
      </c>
      <c r="K81" s="4">
        <f t="shared" si="45"/>
        <v>56114.9</v>
      </c>
      <c r="L81" s="5">
        <f t="shared" si="45"/>
        <v>108715</v>
      </c>
      <c r="M81" s="1">
        <f t="shared" si="7"/>
        <v>49282.09999999998</v>
      </c>
    </row>
    <row r="82" spans="1:13" ht="18" customHeight="1" hidden="1">
      <c r="A82" s="2"/>
      <c r="B82" s="47"/>
      <c r="C82" s="47"/>
      <c r="D82" s="47"/>
      <c r="E82" s="47"/>
      <c r="F82" s="47"/>
      <c r="G82" s="16"/>
      <c r="H82" s="47"/>
      <c r="I82" s="47"/>
      <c r="J82" s="47"/>
      <c r="K82" s="47"/>
      <c r="L82" s="16"/>
      <c r="M82" s="1">
        <f t="shared" si="7"/>
        <v>0</v>
      </c>
    </row>
    <row r="83" spans="1:13" ht="18" customHeight="1" hidden="1">
      <c r="A83" s="50">
        <v>2007</v>
      </c>
      <c r="B83" s="47"/>
      <c r="C83" s="47"/>
      <c r="D83" s="47"/>
      <c r="E83" s="47"/>
      <c r="F83" s="47"/>
      <c r="G83" s="16"/>
      <c r="H83" s="47"/>
      <c r="I83" s="47"/>
      <c r="J83" s="47"/>
      <c r="K83" s="47"/>
      <c r="L83" s="16"/>
      <c r="M83" s="1">
        <f t="shared" si="7"/>
        <v>0</v>
      </c>
    </row>
    <row r="84" spans="1:13" ht="18" customHeight="1" hidden="1">
      <c r="A84" s="44" t="s">
        <v>90</v>
      </c>
      <c r="B84" s="4">
        <f aca="true" t="shared" si="46" ref="B84:L84">SUM(B200:B202)</f>
        <v>11169.5</v>
      </c>
      <c r="C84" s="4">
        <f t="shared" si="46"/>
        <v>1495.8999999999999</v>
      </c>
      <c r="D84" s="4">
        <f t="shared" si="46"/>
        <v>301.0000000000006</v>
      </c>
      <c r="E84" s="4">
        <f t="shared" si="46"/>
        <v>12966.400000000001</v>
      </c>
      <c r="F84" s="4">
        <f t="shared" si="46"/>
        <v>92050.2</v>
      </c>
      <c r="G84" s="5">
        <f t="shared" si="46"/>
        <v>105016.6</v>
      </c>
      <c r="H84" s="4">
        <f t="shared" si="46"/>
        <v>44375</v>
      </c>
      <c r="I84" s="4">
        <f t="shared" si="46"/>
        <v>56.8</v>
      </c>
      <c r="J84" s="4">
        <f t="shared" si="46"/>
        <v>53555.399999999994</v>
      </c>
      <c r="K84" s="4">
        <f t="shared" si="46"/>
        <v>48301.1</v>
      </c>
      <c r="L84" s="5">
        <f t="shared" si="46"/>
        <v>101856.5</v>
      </c>
      <c r="M84" s="1">
        <f t="shared" si="7"/>
        <v>3160.100000000006</v>
      </c>
    </row>
    <row r="85" spans="1:13" ht="18" hidden="1">
      <c r="A85" s="44" t="s">
        <v>84</v>
      </c>
      <c r="B85" s="4">
        <f aca="true" t="shared" si="47" ref="B85:L85">SUM(B203:B205)</f>
        <v>14824.5</v>
      </c>
      <c r="C85" s="4">
        <f t="shared" si="47"/>
        <v>2819.2</v>
      </c>
      <c r="D85" s="4">
        <f t="shared" si="47"/>
        <v>60.09999999999968</v>
      </c>
      <c r="E85" s="4">
        <f t="shared" si="47"/>
        <v>17703.800000000003</v>
      </c>
      <c r="F85" s="4">
        <f t="shared" si="47"/>
        <v>109850.2</v>
      </c>
      <c r="G85" s="5">
        <f t="shared" si="47"/>
        <v>127554</v>
      </c>
      <c r="H85" s="4">
        <f t="shared" si="47"/>
        <v>52720.600000000006</v>
      </c>
      <c r="I85" s="4">
        <f t="shared" si="47"/>
        <v>1012.5999999999999</v>
      </c>
      <c r="J85" s="4">
        <f t="shared" si="47"/>
        <v>65765.6</v>
      </c>
      <c r="K85" s="4">
        <f t="shared" si="47"/>
        <v>51245.6</v>
      </c>
      <c r="L85" s="5">
        <f t="shared" si="47"/>
        <v>117011.2</v>
      </c>
      <c r="M85" s="1">
        <f t="shared" si="7"/>
        <v>10542.800000000003</v>
      </c>
    </row>
    <row r="86" spans="1:13" ht="18" hidden="1">
      <c r="A86" s="44" t="s">
        <v>85</v>
      </c>
      <c r="B86" s="4">
        <f aca="true" t="shared" si="48" ref="B86:L86">SUM(B206:B208)</f>
        <v>4314.799999999999</v>
      </c>
      <c r="C86" s="4">
        <f t="shared" si="48"/>
        <v>2089.8</v>
      </c>
      <c r="D86" s="4">
        <f t="shared" si="48"/>
        <v>172.10000000000036</v>
      </c>
      <c r="E86" s="4">
        <f t="shared" si="48"/>
        <v>6576.700000000001</v>
      </c>
      <c r="F86" s="4">
        <f t="shared" si="48"/>
        <v>95762.29999999999</v>
      </c>
      <c r="G86" s="5">
        <f t="shared" si="48"/>
        <v>102339</v>
      </c>
      <c r="H86" s="4">
        <f t="shared" si="48"/>
        <v>66349.20000000001</v>
      </c>
      <c r="I86" s="4">
        <f t="shared" si="48"/>
        <v>1410.2</v>
      </c>
      <c r="J86" s="4">
        <f t="shared" si="48"/>
        <v>81029.8</v>
      </c>
      <c r="K86" s="4">
        <f t="shared" si="48"/>
        <v>45507.79999999999</v>
      </c>
      <c r="L86" s="5">
        <f t="shared" si="48"/>
        <v>126537.59999999999</v>
      </c>
      <c r="M86" s="1">
        <f t="shared" si="7"/>
        <v>-24198.59999999999</v>
      </c>
    </row>
    <row r="87" spans="1:13" ht="18" customHeight="1" hidden="1">
      <c r="A87" s="44" t="s">
        <v>86</v>
      </c>
      <c r="B87" s="4">
        <f aca="true" t="shared" si="49" ref="B87:L87">SUM(B209:B211)</f>
        <v>5781.4</v>
      </c>
      <c r="C87" s="4">
        <f t="shared" si="49"/>
        <v>1634.6999999999998</v>
      </c>
      <c r="D87" s="4">
        <f t="shared" si="49"/>
        <v>1405.6999999999998</v>
      </c>
      <c r="E87" s="4">
        <f t="shared" si="49"/>
        <v>8821.8</v>
      </c>
      <c r="F87" s="4">
        <f t="shared" si="49"/>
        <v>183271.40000000002</v>
      </c>
      <c r="G87" s="5">
        <f t="shared" si="49"/>
        <v>192093.2</v>
      </c>
      <c r="H87" s="4">
        <f t="shared" si="49"/>
        <v>64902.6</v>
      </c>
      <c r="I87" s="4">
        <f t="shared" si="49"/>
        <v>166</v>
      </c>
      <c r="J87" s="4">
        <f t="shared" si="49"/>
        <v>76679.5</v>
      </c>
      <c r="K87" s="4">
        <f t="shared" si="49"/>
        <v>51974.2</v>
      </c>
      <c r="L87" s="5">
        <f t="shared" si="49"/>
        <v>128653.70000000001</v>
      </c>
      <c r="M87" s="1">
        <f t="shared" si="7"/>
        <v>63439.5</v>
      </c>
    </row>
    <row r="88" spans="1:13" ht="18" customHeight="1" hidden="1">
      <c r="A88" s="44"/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1">
        <f t="shared" si="7"/>
        <v>0</v>
      </c>
    </row>
    <row r="89" spans="1:13" ht="15.75" hidden="1">
      <c r="A89" s="50">
        <v>2008</v>
      </c>
      <c r="B89" s="4"/>
      <c r="C89" s="4"/>
      <c r="D89" s="4"/>
      <c r="E89" s="4"/>
      <c r="F89" s="3"/>
      <c r="G89" s="5"/>
      <c r="H89" s="4"/>
      <c r="I89" s="4"/>
      <c r="J89" s="4"/>
      <c r="K89" s="3"/>
      <c r="L89" s="5"/>
      <c r="M89" s="1">
        <f t="shared" si="7"/>
        <v>0</v>
      </c>
    </row>
    <row r="90" spans="1:13" ht="18" hidden="1">
      <c r="A90" s="44" t="s">
        <v>130</v>
      </c>
      <c r="B90" s="4">
        <f aca="true" t="shared" si="50" ref="B90:L90">SUM(B258:B260)</f>
        <v>8395.7</v>
      </c>
      <c r="C90" s="4">
        <f t="shared" si="50"/>
        <v>2934.6000000000004</v>
      </c>
      <c r="D90" s="4">
        <f t="shared" si="50"/>
        <v>11046.8</v>
      </c>
      <c r="E90" s="4">
        <f t="shared" si="50"/>
        <v>22377.1</v>
      </c>
      <c r="F90" s="4">
        <f t="shared" si="50"/>
        <v>112563.637102</v>
      </c>
      <c r="G90" s="5">
        <f t="shared" si="50"/>
        <v>134940.737102</v>
      </c>
      <c r="H90" s="4">
        <f t="shared" si="50"/>
        <v>63220.2</v>
      </c>
      <c r="I90" s="4">
        <f t="shared" si="50"/>
        <v>135.9</v>
      </c>
      <c r="J90" s="4">
        <f t="shared" si="50"/>
        <v>74472.951514</v>
      </c>
      <c r="K90" s="4">
        <f t="shared" si="50"/>
        <v>59037.927893</v>
      </c>
      <c r="L90" s="5">
        <f t="shared" si="50"/>
        <v>133510.879407</v>
      </c>
      <c r="M90" s="1">
        <f t="shared" si="7"/>
        <v>1429.8576950000133</v>
      </c>
    </row>
    <row r="91" spans="1:13" ht="18" hidden="1">
      <c r="A91" s="44" t="s">
        <v>95</v>
      </c>
      <c r="B91" s="4">
        <f aca="true" t="shared" si="51" ref="B91:L91">SUM(B261:B263)</f>
        <v>1410.6000000000001</v>
      </c>
      <c r="C91" s="4">
        <f t="shared" si="51"/>
        <v>4442</v>
      </c>
      <c r="D91" s="4">
        <f t="shared" si="51"/>
        <v>11.800000000000068</v>
      </c>
      <c r="E91" s="4">
        <f t="shared" si="51"/>
        <v>5864.400000000001</v>
      </c>
      <c r="F91" s="4">
        <f t="shared" si="51"/>
        <v>94535</v>
      </c>
      <c r="G91" s="5">
        <f t="shared" si="51"/>
        <v>100399.4</v>
      </c>
      <c r="H91" s="4">
        <f t="shared" si="51"/>
        <v>66826.3</v>
      </c>
      <c r="I91" s="4">
        <f t="shared" si="51"/>
        <v>322.40000000000003</v>
      </c>
      <c r="J91" s="4">
        <f t="shared" si="51"/>
        <v>83510.9</v>
      </c>
      <c r="K91" s="4">
        <f t="shared" si="51"/>
        <v>63519.99999999999</v>
      </c>
      <c r="L91" s="5">
        <f t="shared" si="51"/>
        <v>147030.9</v>
      </c>
      <c r="M91" s="1">
        <f aca="true" t="shared" si="52" ref="M91:M154">G91-L91</f>
        <v>-46631.5</v>
      </c>
    </row>
    <row r="92" spans="1:13" ht="18" hidden="1">
      <c r="A92" s="44" t="s">
        <v>96</v>
      </c>
      <c r="B92" s="4">
        <f aca="true" t="shared" si="53" ref="B92:L92">SUM(B264:B266)</f>
        <v>8717.73</v>
      </c>
      <c r="C92" s="4">
        <f t="shared" si="53"/>
        <v>4309.08</v>
      </c>
      <c r="D92" s="4">
        <f t="shared" si="53"/>
        <v>450.39000000000055</v>
      </c>
      <c r="E92" s="4">
        <f t="shared" si="53"/>
        <v>13477.199999999999</v>
      </c>
      <c r="F92" s="4">
        <f t="shared" si="53"/>
        <v>118897.29999999999</v>
      </c>
      <c r="G92" s="5">
        <f t="shared" si="53"/>
        <v>132374.5</v>
      </c>
      <c r="H92" s="4">
        <f t="shared" si="53"/>
        <v>85282.45</v>
      </c>
      <c r="I92" s="4">
        <f t="shared" si="53"/>
        <v>428</v>
      </c>
      <c r="J92" s="4">
        <f t="shared" si="53"/>
        <v>96905.23000000001</v>
      </c>
      <c r="K92" s="4">
        <f t="shared" si="53"/>
        <v>78977.26999999999</v>
      </c>
      <c r="L92" s="5">
        <f t="shared" si="53"/>
        <v>175882.5</v>
      </c>
      <c r="M92" s="1">
        <f t="shared" si="52"/>
        <v>-43508</v>
      </c>
    </row>
    <row r="93" spans="1:13" ht="18" hidden="1">
      <c r="A93" s="44" t="s">
        <v>129</v>
      </c>
      <c r="B93" s="4">
        <f aca="true" t="shared" si="54" ref="B93:L93">SUM(B267:B269)</f>
        <v>15113.8</v>
      </c>
      <c r="C93" s="4">
        <f t="shared" si="54"/>
        <v>845.3</v>
      </c>
      <c r="D93" s="4">
        <f t="shared" si="54"/>
        <v>245.10000000000056</v>
      </c>
      <c r="E93" s="4">
        <f t="shared" si="54"/>
        <v>16204.2</v>
      </c>
      <c r="F93" s="4">
        <f t="shared" si="54"/>
        <v>217603.2</v>
      </c>
      <c r="G93" s="5">
        <f t="shared" si="54"/>
        <v>233807.40000000002</v>
      </c>
      <c r="H93" s="4">
        <f t="shared" si="54"/>
        <v>96808.7</v>
      </c>
      <c r="I93" s="4">
        <f t="shared" si="54"/>
        <v>176.7</v>
      </c>
      <c r="J93" s="4">
        <f t="shared" si="54"/>
        <v>110054.4</v>
      </c>
      <c r="K93" s="4">
        <f t="shared" si="54"/>
        <v>88921.70000000001</v>
      </c>
      <c r="L93" s="5">
        <f t="shared" si="54"/>
        <v>198976.1</v>
      </c>
      <c r="M93" s="1">
        <f t="shared" si="52"/>
        <v>34831.30000000002</v>
      </c>
    </row>
    <row r="94" spans="1:13" ht="15.75" hidden="1">
      <c r="A94" s="2"/>
      <c r="B94" s="47"/>
      <c r="C94" s="47"/>
      <c r="D94" s="47"/>
      <c r="E94" s="47"/>
      <c r="F94" s="47"/>
      <c r="G94" s="16"/>
      <c r="H94" s="47"/>
      <c r="I94" s="47"/>
      <c r="J94" s="47"/>
      <c r="K94" s="47"/>
      <c r="L94" s="16"/>
      <c r="M94" s="1">
        <f t="shared" si="52"/>
        <v>0</v>
      </c>
    </row>
    <row r="95" spans="1:13" ht="18" customHeight="1" hidden="1">
      <c r="A95" s="50">
        <v>2009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1">
        <f t="shared" si="52"/>
        <v>0</v>
      </c>
    </row>
    <row r="96" spans="1:13" ht="18" customHeight="1" hidden="1">
      <c r="A96" s="54" t="s">
        <v>141</v>
      </c>
      <c r="B96" s="4">
        <f aca="true" t="shared" si="55" ref="B96:L96">SUM(B272:B274)</f>
        <v>10763.7</v>
      </c>
      <c r="C96" s="4">
        <f t="shared" si="55"/>
        <v>1274.2</v>
      </c>
      <c r="D96" s="4">
        <f t="shared" si="55"/>
        <v>451.4999999999998</v>
      </c>
      <c r="E96" s="4">
        <f t="shared" si="55"/>
        <v>12489.4</v>
      </c>
      <c r="F96" s="4">
        <f t="shared" si="55"/>
        <v>111871.8</v>
      </c>
      <c r="G96" s="1">
        <f t="shared" si="55"/>
        <v>124361.2</v>
      </c>
      <c r="H96" s="4">
        <f t="shared" si="55"/>
        <v>127666.5</v>
      </c>
      <c r="I96" s="4">
        <f t="shared" si="55"/>
        <v>1618.7</v>
      </c>
      <c r="J96" s="4">
        <f t="shared" si="55"/>
        <v>142223.4</v>
      </c>
      <c r="K96" s="4">
        <f t="shared" si="55"/>
        <v>58066</v>
      </c>
      <c r="L96" s="1">
        <f t="shared" si="55"/>
        <v>200289.4</v>
      </c>
      <c r="M96" s="1">
        <f t="shared" si="52"/>
        <v>-75928.2</v>
      </c>
    </row>
    <row r="97" spans="1:13" ht="18" customHeight="1" hidden="1">
      <c r="A97" s="44" t="s">
        <v>97</v>
      </c>
      <c r="B97" s="4">
        <f aca="true" t="shared" si="56" ref="B97:L97">SUM(B275:B277)</f>
        <v>5176.4</v>
      </c>
      <c r="C97" s="4">
        <f t="shared" si="56"/>
        <v>4566.2</v>
      </c>
      <c r="D97" s="4">
        <f t="shared" si="56"/>
        <v>2988.6000000000004</v>
      </c>
      <c r="E97" s="4">
        <f t="shared" si="56"/>
        <v>12731.2</v>
      </c>
      <c r="F97" s="4">
        <f t="shared" si="56"/>
        <v>102362.20000000001</v>
      </c>
      <c r="G97" s="1">
        <f t="shared" si="56"/>
        <v>115093.40000000001</v>
      </c>
      <c r="H97" s="4">
        <f t="shared" si="56"/>
        <v>95364.29999999999</v>
      </c>
      <c r="I97" s="4">
        <f t="shared" si="56"/>
        <v>1441.1</v>
      </c>
      <c r="J97" s="4">
        <f t="shared" si="56"/>
        <v>116161.69999999998</v>
      </c>
      <c r="K97" s="4">
        <f t="shared" si="56"/>
        <v>57264.700000000004</v>
      </c>
      <c r="L97" s="1">
        <f t="shared" si="56"/>
        <v>173426.4</v>
      </c>
      <c r="M97" s="1">
        <f t="shared" si="52"/>
        <v>-58332.999999999985</v>
      </c>
    </row>
    <row r="98" spans="1:13" ht="18" customHeight="1" hidden="1">
      <c r="A98" s="44" t="s">
        <v>119</v>
      </c>
      <c r="B98" s="4">
        <f aca="true" t="shared" si="57" ref="B98:L98">SUM(B278:B280)</f>
        <v>2540</v>
      </c>
      <c r="C98" s="4">
        <f t="shared" si="57"/>
        <v>3673.3</v>
      </c>
      <c r="D98" s="4">
        <f t="shared" si="57"/>
        <v>213.39999999999998</v>
      </c>
      <c r="E98" s="4">
        <f t="shared" si="57"/>
        <v>6426.700000000001</v>
      </c>
      <c r="F98" s="4">
        <f t="shared" si="57"/>
        <v>112309.86</v>
      </c>
      <c r="G98" s="1">
        <f t="shared" si="57"/>
        <v>118736.56</v>
      </c>
      <c r="H98" s="4">
        <f t="shared" si="57"/>
        <v>130277.6</v>
      </c>
      <c r="I98" s="4">
        <f t="shared" si="57"/>
        <v>5823.5</v>
      </c>
      <c r="J98" s="4">
        <f t="shared" si="57"/>
        <v>136101.1</v>
      </c>
      <c r="K98" s="4">
        <f t="shared" si="57"/>
        <v>45349.799</v>
      </c>
      <c r="L98" s="1">
        <f t="shared" si="57"/>
        <v>181450.899</v>
      </c>
      <c r="M98" s="1">
        <f t="shared" si="52"/>
        <v>-62714.33900000001</v>
      </c>
    </row>
    <row r="99" spans="1:14" ht="18" hidden="1">
      <c r="A99" s="44" t="s">
        <v>120</v>
      </c>
      <c r="B99" s="4">
        <f aca="true" t="shared" si="58" ref="B99:L99">SUM(B281:B284)</f>
        <v>8423.584001</v>
      </c>
      <c r="C99" s="4">
        <f t="shared" si="58"/>
        <v>2120.873583</v>
      </c>
      <c r="D99" s="4">
        <f t="shared" si="58"/>
        <v>1526.3424159999997</v>
      </c>
      <c r="E99" s="4">
        <f t="shared" si="58"/>
        <v>12070.8</v>
      </c>
      <c r="F99" s="4">
        <f t="shared" si="58"/>
        <v>122163.8</v>
      </c>
      <c r="G99" s="5">
        <f t="shared" si="58"/>
        <v>134234.6</v>
      </c>
      <c r="H99" s="4">
        <f t="shared" si="58"/>
        <v>180602</v>
      </c>
      <c r="I99" s="4">
        <f t="shared" si="58"/>
        <v>442</v>
      </c>
      <c r="J99" s="4">
        <f t="shared" si="58"/>
        <v>181044</v>
      </c>
      <c r="K99" s="4">
        <f t="shared" si="58"/>
        <v>60796.800000000025</v>
      </c>
      <c r="L99" s="5">
        <f t="shared" si="58"/>
        <v>241840.80000000002</v>
      </c>
      <c r="M99" s="1">
        <f t="shared" si="52"/>
        <v>-107606.20000000001</v>
      </c>
      <c r="N99" s="34"/>
    </row>
    <row r="100" spans="1:13" ht="15.75" hidden="1">
      <c r="A100" s="44"/>
      <c r="B100" s="3"/>
      <c r="C100" s="3"/>
      <c r="D100" s="3"/>
      <c r="E100" s="3"/>
      <c r="F100" s="3"/>
      <c r="G100" s="1"/>
      <c r="H100" s="3"/>
      <c r="I100" s="3"/>
      <c r="J100" s="3"/>
      <c r="K100" s="3"/>
      <c r="L100" s="1"/>
      <c r="M100" s="1">
        <f t="shared" si="52"/>
        <v>0</v>
      </c>
    </row>
    <row r="101" spans="1:13" ht="15.75" hidden="1">
      <c r="A101" s="44" t="s">
        <v>19</v>
      </c>
      <c r="B101" s="4">
        <v>946.9</v>
      </c>
      <c r="C101" s="4">
        <v>535.2</v>
      </c>
      <c r="D101" s="3">
        <v>30</v>
      </c>
      <c r="E101" s="3">
        <v>1512.1</v>
      </c>
      <c r="F101" s="3">
        <f>G101-E101</f>
        <v>3584.7999999999997</v>
      </c>
      <c r="G101" s="1">
        <v>5096.9</v>
      </c>
      <c r="H101" s="4">
        <f>382.6+182.6+1923.4</f>
        <v>2488.6000000000004</v>
      </c>
      <c r="I101" s="4">
        <v>911.8</v>
      </c>
      <c r="J101" s="3">
        <v>3400.4</v>
      </c>
      <c r="K101" s="3">
        <f>L101-J101</f>
        <v>2736.7000000000003</v>
      </c>
      <c r="L101" s="1">
        <v>6137.1</v>
      </c>
      <c r="M101" s="1">
        <f t="shared" si="52"/>
        <v>-1040.2000000000007</v>
      </c>
    </row>
    <row r="102" spans="1:13" ht="15.75" hidden="1">
      <c r="A102" s="44" t="s">
        <v>20</v>
      </c>
      <c r="B102" s="4">
        <v>1367.5</v>
      </c>
      <c r="C102" s="4">
        <v>593.7</v>
      </c>
      <c r="D102" s="3">
        <v>34.9</v>
      </c>
      <c r="E102" s="3">
        <v>1996.1</v>
      </c>
      <c r="F102" s="3">
        <f>G102-E102</f>
        <v>3446.2999999999997</v>
      </c>
      <c r="G102" s="1">
        <v>5442.4</v>
      </c>
      <c r="H102" s="4">
        <f>1423.6+209.4+1495.2</f>
        <v>3128.2</v>
      </c>
      <c r="I102" s="4">
        <v>322.6</v>
      </c>
      <c r="J102" s="3">
        <v>3450.8</v>
      </c>
      <c r="K102" s="3">
        <f>L102-J102</f>
        <v>2489.3</v>
      </c>
      <c r="L102" s="1">
        <v>5940.1</v>
      </c>
      <c r="M102" s="1">
        <f t="shared" si="52"/>
        <v>-497.7000000000007</v>
      </c>
    </row>
    <row r="103" spans="1:13" ht="15.75" hidden="1">
      <c r="A103" s="44" t="s">
        <v>21</v>
      </c>
      <c r="B103" s="4">
        <v>1953.6</v>
      </c>
      <c r="C103" s="4">
        <v>706</v>
      </c>
      <c r="D103" s="3">
        <v>11.6</v>
      </c>
      <c r="E103" s="3">
        <v>2671.2</v>
      </c>
      <c r="F103" s="3">
        <f>G103-E103</f>
        <v>4172.1</v>
      </c>
      <c r="G103" s="1">
        <v>6843.3</v>
      </c>
      <c r="H103" s="4">
        <f>515.6+427.7+2337.7</f>
        <v>3281</v>
      </c>
      <c r="I103" s="4">
        <v>574.8</v>
      </c>
      <c r="J103" s="3">
        <v>3855.8</v>
      </c>
      <c r="K103" s="3">
        <f>L103-J103</f>
        <v>2474.5</v>
      </c>
      <c r="L103" s="1">
        <v>6330.3</v>
      </c>
      <c r="M103" s="1">
        <f t="shared" si="52"/>
        <v>513</v>
      </c>
    </row>
    <row r="104" spans="1:13" ht="15.75" hidden="1">
      <c r="A104" s="44" t="s">
        <v>22</v>
      </c>
      <c r="B104" s="4">
        <v>2455.3</v>
      </c>
      <c r="C104" s="4">
        <v>382.9</v>
      </c>
      <c r="D104" s="3">
        <v>21</v>
      </c>
      <c r="E104" s="3">
        <v>2859.2</v>
      </c>
      <c r="F104" s="3">
        <f>G104-E104</f>
        <v>2966.6000000000004</v>
      </c>
      <c r="G104" s="1">
        <v>5825.8</v>
      </c>
      <c r="H104" s="4">
        <f>335.4+229.7+1594.7</f>
        <v>2159.8</v>
      </c>
      <c r="I104" s="4">
        <v>304.3</v>
      </c>
      <c r="J104" s="3">
        <v>2464.1</v>
      </c>
      <c r="K104" s="3">
        <f>L104-J104</f>
        <v>2412.1</v>
      </c>
      <c r="L104" s="1">
        <v>4876.2</v>
      </c>
      <c r="M104" s="1">
        <f t="shared" si="52"/>
        <v>949.6000000000004</v>
      </c>
    </row>
    <row r="105" spans="1:13" ht="15.75" hidden="1">
      <c r="A105" s="44" t="s">
        <v>23</v>
      </c>
      <c r="B105" s="4">
        <v>2744.1</v>
      </c>
      <c r="C105" s="4">
        <v>413.1</v>
      </c>
      <c r="D105" s="3">
        <v>9.9</v>
      </c>
      <c r="E105" s="3">
        <v>3167.1</v>
      </c>
      <c r="F105" s="3">
        <f>G105-E105</f>
        <v>3777.6</v>
      </c>
      <c r="G105" s="1">
        <v>6944.7</v>
      </c>
      <c r="H105" s="3">
        <f>343.8+427.1+2482.8</f>
        <v>3253.7000000000003</v>
      </c>
      <c r="I105" s="4">
        <v>766.6</v>
      </c>
      <c r="J105" s="3">
        <v>4020.3</v>
      </c>
      <c r="K105" s="3">
        <f>L105-J105</f>
        <v>3792.3</v>
      </c>
      <c r="L105" s="1">
        <v>7812.6</v>
      </c>
      <c r="M105" s="1">
        <f t="shared" si="52"/>
        <v>-867.9000000000005</v>
      </c>
    </row>
    <row r="106" spans="1:13" ht="15.75" hidden="1">
      <c r="A106" s="44"/>
      <c r="B106" s="3"/>
      <c r="C106" s="3"/>
      <c r="D106" s="3"/>
      <c r="E106" s="3"/>
      <c r="F106" s="3"/>
      <c r="G106" s="1"/>
      <c r="H106" s="3"/>
      <c r="I106" s="3"/>
      <c r="J106" s="3"/>
      <c r="K106" s="3"/>
      <c r="L106" s="1"/>
      <c r="M106" s="1">
        <f t="shared" si="52"/>
        <v>0</v>
      </c>
    </row>
    <row r="107" spans="1:13" ht="15.75" hidden="1">
      <c r="A107" s="44" t="s">
        <v>17</v>
      </c>
      <c r="B107" s="4">
        <v>2399.3</v>
      </c>
      <c r="C107" s="4">
        <v>371.7</v>
      </c>
      <c r="D107" s="4">
        <f>SUM(E107-B107-C107)</f>
        <v>13.89999999999992</v>
      </c>
      <c r="E107" s="3">
        <v>2784.9</v>
      </c>
      <c r="F107" s="3">
        <f aca="true" t="shared" si="59" ref="F107:F118">G107-E107</f>
        <v>3760.2000000000003</v>
      </c>
      <c r="G107" s="5">
        <v>6545.1</v>
      </c>
      <c r="H107" s="4">
        <f aca="true" t="shared" si="60" ref="H107:H113">J107-I107</f>
        <v>2884.3</v>
      </c>
      <c r="I107" s="4">
        <v>4.6</v>
      </c>
      <c r="J107" s="3">
        <v>2888.9</v>
      </c>
      <c r="K107" s="3">
        <f aca="true" t="shared" si="61" ref="K107:K118">L107-J107</f>
        <v>1648.7000000000003</v>
      </c>
      <c r="L107" s="5">
        <v>4537.6</v>
      </c>
      <c r="M107" s="1">
        <f t="shared" si="52"/>
        <v>2007.5</v>
      </c>
    </row>
    <row r="108" spans="1:13" ht="15.75" hidden="1">
      <c r="A108" s="44" t="s">
        <v>24</v>
      </c>
      <c r="B108" s="4">
        <v>4724</v>
      </c>
      <c r="C108" s="4">
        <v>407.1</v>
      </c>
      <c r="D108" s="4">
        <f aca="true" t="shared" si="62" ref="D108:D116">SUM(E108-B108-C108)</f>
        <v>10.000000000000341</v>
      </c>
      <c r="E108" s="3">
        <v>5141.1</v>
      </c>
      <c r="F108" s="3">
        <f t="shared" si="59"/>
        <v>2825.5</v>
      </c>
      <c r="G108" s="5">
        <v>7966.6</v>
      </c>
      <c r="H108" s="4">
        <f t="shared" si="60"/>
        <v>2878.7</v>
      </c>
      <c r="I108" s="4">
        <v>60.4</v>
      </c>
      <c r="J108" s="3">
        <v>2939.1</v>
      </c>
      <c r="K108" s="3">
        <f t="shared" si="61"/>
        <v>3378.7999999999997</v>
      </c>
      <c r="L108" s="5">
        <v>6317.9</v>
      </c>
      <c r="M108" s="1">
        <f t="shared" si="52"/>
        <v>1648.7000000000007</v>
      </c>
    </row>
    <row r="109" spans="1:13" ht="15.75" hidden="1">
      <c r="A109" s="44" t="s">
        <v>28</v>
      </c>
      <c r="B109" s="4">
        <v>3161.2</v>
      </c>
      <c r="C109" s="4">
        <v>724.7</v>
      </c>
      <c r="D109" s="4">
        <f t="shared" si="62"/>
        <v>8.000000000000227</v>
      </c>
      <c r="E109" s="3">
        <v>3893.9</v>
      </c>
      <c r="F109" s="3">
        <f t="shared" si="59"/>
        <v>2930.1</v>
      </c>
      <c r="G109" s="5">
        <v>6824</v>
      </c>
      <c r="H109" s="4">
        <f t="shared" si="60"/>
        <v>3282.8999999999996</v>
      </c>
      <c r="I109" s="4">
        <v>686.7</v>
      </c>
      <c r="J109" s="3">
        <v>3969.6</v>
      </c>
      <c r="K109" s="3">
        <f t="shared" si="61"/>
        <v>3128.2999999999997</v>
      </c>
      <c r="L109" s="5">
        <v>7097.9</v>
      </c>
      <c r="M109" s="1">
        <f t="shared" si="52"/>
        <v>-273.89999999999964</v>
      </c>
    </row>
    <row r="110" spans="1:13" ht="15.75" hidden="1">
      <c r="A110" s="44" t="s">
        <v>30</v>
      </c>
      <c r="B110" s="4">
        <v>2653</v>
      </c>
      <c r="C110" s="4">
        <v>610</v>
      </c>
      <c r="D110" s="4">
        <f t="shared" si="62"/>
        <v>77.90000000000009</v>
      </c>
      <c r="E110" s="3">
        <v>3340.9</v>
      </c>
      <c r="F110" s="3">
        <f t="shared" si="59"/>
        <v>2686.6</v>
      </c>
      <c r="G110" s="5">
        <v>6027.5</v>
      </c>
      <c r="H110" s="4">
        <f t="shared" si="60"/>
        <v>3913.4000000000005</v>
      </c>
      <c r="I110" s="4">
        <v>477.2</v>
      </c>
      <c r="J110" s="3">
        <v>4390.6</v>
      </c>
      <c r="K110" s="3">
        <f t="shared" si="61"/>
        <v>2571.5</v>
      </c>
      <c r="L110" s="5">
        <v>6962.1</v>
      </c>
      <c r="M110" s="1">
        <f t="shared" si="52"/>
        <v>-934.6000000000004</v>
      </c>
    </row>
    <row r="111" spans="1:13" ht="15.75" hidden="1">
      <c r="A111" s="44" t="s">
        <v>32</v>
      </c>
      <c r="B111" s="4">
        <v>3075.4</v>
      </c>
      <c r="C111" s="4">
        <v>722.7</v>
      </c>
      <c r="D111" s="4">
        <f t="shared" si="62"/>
        <v>7.099999999999682</v>
      </c>
      <c r="E111" s="3">
        <v>3805.2</v>
      </c>
      <c r="F111" s="3">
        <f t="shared" si="59"/>
        <v>4026.5</v>
      </c>
      <c r="G111" s="5">
        <v>7831.7</v>
      </c>
      <c r="H111" s="4">
        <f t="shared" si="60"/>
        <v>4332.8</v>
      </c>
      <c r="I111" s="4">
        <v>451</v>
      </c>
      <c r="J111" s="3">
        <v>4783.8</v>
      </c>
      <c r="K111" s="3">
        <f t="shared" si="61"/>
        <v>4364.400000000001</v>
      </c>
      <c r="L111" s="5">
        <v>9148.2</v>
      </c>
      <c r="M111" s="1">
        <f t="shared" si="52"/>
        <v>-1316.500000000001</v>
      </c>
    </row>
    <row r="112" spans="1:14" ht="15.75" hidden="1">
      <c r="A112" s="44" t="s">
        <v>36</v>
      </c>
      <c r="B112" s="4">
        <v>1459.3</v>
      </c>
      <c r="C112" s="4">
        <v>649</v>
      </c>
      <c r="D112" s="4">
        <f t="shared" si="62"/>
        <v>3.7000000000000455</v>
      </c>
      <c r="E112" s="3">
        <v>2112</v>
      </c>
      <c r="F112" s="3">
        <f t="shared" si="59"/>
        <v>3941.8999999999996</v>
      </c>
      <c r="G112" s="5">
        <v>6053.9</v>
      </c>
      <c r="H112" s="4">
        <f t="shared" si="60"/>
        <v>3260.7000000000003</v>
      </c>
      <c r="I112" s="4">
        <v>55.6</v>
      </c>
      <c r="J112" s="3">
        <v>3316.3</v>
      </c>
      <c r="K112" s="3">
        <f t="shared" si="61"/>
        <v>5583.900000000001</v>
      </c>
      <c r="L112" s="5">
        <v>8900.2</v>
      </c>
      <c r="M112" s="1">
        <f t="shared" si="52"/>
        <v>-2846.300000000001</v>
      </c>
      <c r="N112" s="43"/>
    </row>
    <row r="113" spans="1:14" ht="15.75" hidden="1">
      <c r="A113" s="44" t="s">
        <v>48</v>
      </c>
      <c r="B113" s="4">
        <v>2203.8</v>
      </c>
      <c r="C113" s="4">
        <v>1230.2</v>
      </c>
      <c r="D113" s="4">
        <f t="shared" si="62"/>
        <v>1.4999999999997726</v>
      </c>
      <c r="E113" s="3">
        <v>3435.5</v>
      </c>
      <c r="F113" s="3">
        <f t="shared" si="59"/>
        <v>16054.099999999999</v>
      </c>
      <c r="G113" s="5">
        <v>19489.6</v>
      </c>
      <c r="H113" s="4">
        <f t="shared" si="60"/>
        <v>8530.6</v>
      </c>
      <c r="I113" s="4">
        <v>186.4</v>
      </c>
      <c r="J113" s="3">
        <v>8717</v>
      </c>
      <c r="K113" s="3">
        <f t="shared" si="61"/>
        <v>5069.1</v>
      </c>
      <c r="L113" s="5">
        <v>13786.1</v>
      </c>
      <c r="M113" s="1">
        <f t="shared" si="52"/>
        <v>5703.499999999998</v>
      </c>
      <c r="N113" s="43"/>
    </row>
    <row r="114" spans="1:13" ht="15.75" hidden="1">
      <c r="A114" s="2" t="s">
        <v>50</v>
      </c>
      <c r="B114" s="4">
        <v>1102.3</v>
      </c>
      <c r="C114" s="4">
        <v>1497.8</v>
      </c>
      <c r="D114" s="4">
        <f t="shared" si="62"/>
        <v>3.099999999999909</v>
      </c>
      <c r="E114" s="4">
        <v>2603.2</v>
      </c>
      <c r="F114" s="3">
        <f t="shared" si="59"/>
        <v>5916.8</v>
      </c>
      <c r="G114" s="5">
        <v>8520</v>
      </c>
      <c r="H114" s="4">
        <f>J114-I114</f>
        <v>6041.5</v>
      </c>
      <c r="I114" s="4">
        <v>563.5</v>
      </c>
      <c r="J114" s="4">
        <v>6605</v>
      </c>
      <c r="K114" s="3">
        <f t="shared" si="61"/>
        <v>3881.2000000000007</v>
      </c>
      <c r="L114" s="5">
        <v>10486.2</v>
      </c>
      <c r="M114" s="1">
        <f t="shared" si="52"/>
        <v>-1966.2000000000007</v>
      </c>
    </row>
    <row r="115" spans="1:13" ht="15.75" hidden="1">
      <c r="A115" s="44" t="s">
        <v>51</v>
      </c>
      <c r="B115" s="4">
        <v>2375.9</v>
      </c>
      <c r="C115" s="4">
        <v>1086.9</v>
      </c>
      <c r="D115" s="4">
        <f t="shared" si="62"/>
        <v>4.099999999999909</v>
      </c>
      <c r="E115" s="4">
        <v>3466.9</v>
      </c>
      <c r="F115" s="3">
        <f t="shared" si="59"/>
        <v>10058.5</v>
      </c>
      <c r="G115" s="5">
        <v>13525.4</v>
      </c>
      <c r="H115" s="4">
        <f>J115-I115</f>
        <v>6199</v>
      </c>
      <c r="I115" s="4">
        <v>211.5</v>
      </c>
      <c r="J115" s="4">
        <v>6410.5</v>
      </c>
      <c r="K115" s="3">
        <f t="shared" si="61"/>
        <v>5396.700000000001</v>
      </c>
      <c r="L115" s="5">
        <v>11807.2</v>
      </c>
      <c r="M115" s="1">
        <f t="shared" si="52"/>
        <v>1718.199999999999</v>
      </c>
    </row>
    <row r="116" spans="1:13" ht="15.75" hidden="1">
      <c r="A116" s="44" t="s">
        <v>52</v>
      </c>
      <c r="B116" s="4">
        <v>1808.2</v>
      </c>
      <c r="C116" s="4">
        <v>1016.8</v>
      </c>
      <c r="D116" s="4">
        <f t="shared" si="62"/>
        <v>12.900000000000091</v>
      </c>
      <c r="E116" s="4">
        <v>2837.9</v>
      </c>
      <c r="F116" s="3">
        <f t="shared" si="59"/>
        <v>6272.9</v>
      </c>
      <c r="G116" s="5">
        <v>9110.8</v>
      </c>
      <c r="H116" s="4">
        <f>J116-I116</f>
        <v>7909.2</v>
      </c>
      <c r="I116" s="4">
        <v>430.8</v>
      </c>
      <c r="J116" s="4">
        <v>8340</v>
      </c>
      <c r="K116" s="3">
        <f t="shared" si="61"/>
        <v>4792.4</v>
      </c>
      <c r="L116" s="5">
        <v>13132.4</v>
      </c>
      <c r="M116" s="1">
        <f t="shared" si="52"/>
        <v>-4021.6000000000004</v>
      </c>
    </row>
    <row r="117" spans="1:13" ht="15.75" hidden="1">
      <c r="A117" s="44" t="s">
        <v>54</v>
      </c>
      <c r="B117" s="4">
        <v>2801.8</v>
      </c>
      <c r="C117" s="4">
        <v>293.2</v>
      </c>
      <c r="D117" s="4">
        <v>5.1</v>
      </c>
      <c r="E117" s="4">
        <v>3130.7</v>
      </c>
      <c r="F117" s="3">
        <f t="shared" si="59"/>
        <v>9464.7</v>
      </c>
      <c r="G117" s="5">
        <v>12595.4</v>
      </c>
      <c r="H117" s="4">
        <f>J117-I117</f>
        <v>6778.299999999999</v>
      </c>
      <c r="I117" s="4">
        <v>840.1</v>
      </c>
      <c r="J117" s="4">
        <v>7618.4</v>
      </c>
      <c r="K117" s="3">
        <f t="shared" si="61"/>
        <v>6131.200000000001</v>
      </c>
      <c r="L117" s="5">
        <v>13749.6</v>
      </c>
      <c r="M117" s="1">
        <f t="shared" si="52"/>
        <v>-1154.2000000000007</v>
      </c>
    </row>
    <row r="118" spans="1:13" ht="15.75" hidden="1">
      <c r="A118" s="44" t="s">
        <v>55</v>
      </c>
      <c r="B118" s="4">
        <v>1405.9</v>
      </c>
      <c r="C118" s="4">
        <v>126.8</v>
      </c>
      <c r="D118" s="4">
        <v>183.3</v>
      </c>
      <c r="E118" s="4">
        <v>1716</v>
      </c>
      <c r="F118" s="3">
        <f t="shared" si="59"/>
        <v>8677.5</v>
      </c>
      <c r="G118" s="5">
        <v>10393.5</v>
      </c>
      <c r="H118" s="4">
        <f>J118-I118</f>
        <v>6799.900000000001</v>
      </c>
      <c r="I118" s="4">
        <v>1144.7</v>
      </c>
      <c r="J118" s="4">
        <v>7944.6</v>
      </c>
      <c r="K118" s="3">
        <f t="shared" si="61"/>
        <v>5896.9</v>
      </c>
      <c r="L118" s="5">
        <v>13841.5</v>
      </c>
      <c r="M118" s="1">
        <f t="shared" si="52"/>
        <v>-3448</v>
      </c>
    </row>
    <row r="119" spans="1:14" ht="15.75" hidden="1">
      <c r="A119" s="2"/>
      <c r="B119" s="4"/>
      <c r="C119" s="4"/>
      <c r="D119" s="4"/>
      <c r="E119" s="4"/>
      <c r="F119" s="3"/>
      <c r="G119" s="5"/>
      <c r="H119" s="4"/>
      <c r="I119" s="4"/>
      <c r="J119" s="4"/>
      <c r="K119" s="3"/>
      <c r="L119" s="5"/>
      <c r="M119" s="1">
        <f t="shared" si="52"/>
        <v>0</v>
      </c>
      <c r="N119" s="43"/>
    </row>
    <row r="120" spans="1:13" ht="15.75" hidden="1">
      <c r="A120" s="44" t="s">
        <v>42</v>
      </c>
      <c r="B120" s="4">
        <v>1377.1</v>
      </c>
      <c r="C120" s="4">
        <v>360.6</v>
      </c>
      <c r="D120" s="4">
        <f aca="true" t="shared" si="63" ref="D120:D131">E120-B120-C120</f>
        <v>12.500000000000114</v>
      </c>
      <c r="E120" s="4">
        <v>1750.2</v>
      </c>
      <c r="F120" s="3">
        <f aca="true" t="shared" si="64" ref="F120:F131">G120-E120</f>
        <v>6638.2</v>
      </c>
      <c r="G120" s="5">
        <v>8388.4</v>
      </c>
      <c r="H120" s="4">
        <f aca="true" t="shared" si="65" ref="H120:H131">J120-I120</f>
        <v>5162.6</v>
      </c>
      <c r="I120" s="4">
        <v>56.4</v>
      </c>
      <c r="J120" s="4">
        <v>5219</v>
      </c>
      <c r="K120" s="3">
        <f aca="true" t="shared" si="66" ref="K120:K131">L120-J120</f>
        <v>4224.799999999999</v>
      </c>
      <c r="L120" s="5">
        <v>9443.8</v>
      </c>
      <c r="M120" s="1">
        <f t="shared" si="52"/>
        <v>-1055.3999999999996</v>
      </c>
    </row>
    <row r="121" spans="1:13" ht="15.75" hidden="1">
      <c r="A121" s="44" t="s">
        <v>57</v>
      </c>
      <c r="B121" s="4">
        <v>1611.4</v>
      </c>
      <c r="C121" s="4">
        <v>471.6</v>
      </c>
      <c r="D121" s="4">
        <f t="shared" si="63"/>
        <v>123.80000000000007</v>
      </c>
      <c r="E121" s="4">
        <v>2206.8</v>
      </c>
      <c r="F121" s="3">
        <f t="shared" si="64"/>
        <v>9870</v>
      </c>
      <c r="G121" s="5">
        <v>12076.8</v>
      </c>
      <c r="H121" s="4">
        <f t="shared" si="65"/>
        <v>3625.2999999999997</v>
      </c>
      <c r="I121" s="4">
        <v>321.9</v>
      </c>
      <c r="J121" s="4">
        <v>3947.2</v>
      </c>
      <c r="K121" s="3">
        <f t="shared" si="66"/>
        <v>5008.3</v>
      </c>
      <c r="L121" s="5">
        <v>8955.5</v>
      </c>
      <c r="M121" s="1">
        <f t="shared" si="52"/>
        <v>3121.2999999999993</v>
      </c>
    </row>
    <row r="122" spans="1:13" ht="15.75" hidden="1">
      <c r="A122" s="44" t="s">
        <v>58</v>
      </c>
      <c r="B122" s="4">
        <v>1951.7</v>
      </c>
      <c r="C122" s="4">
        <v>546.7</v>
      </c>
      <c r="D122" s="4">
        <f t="shared" si="63"/>
        <v>154.79999999999973</v>
      </c>
      <c r="E122" s="4">
        <v>2653.2</v>
      </c>
      <c r="F122" s="3">
        <f t="shared" si="64"/>
        <v>8203</v>
      </c>
      <c r="G122" s="5">
        <v>10856.2</v>
      </c>
      <c r="H122" s="4">
        <f t="shared" si="65"/>
        <v>5557.7</v>
      </c>
      <c r="I122" s="4">
        <v>1034.2</v>
      </c>
      <c r="J122" s="4">
        <v>6591.9</v>
      </c>
      <c r="K122" s="3">
        <f t="shared" si="66"/>
        <v>4392.5</v>
      </c>
      <c r="L122" s="5">
        <v>10984.4</v>
      </c>
      <c r="M122" s="1">
        <f t="shared" si="52"/>
        <v>-128.1999999999989</v>
      </c>
    </row>
    <row r="123" spans="1:13" ht="15.75" hidden="1">
      <c r="A123" s="44" t="s">
        <v>59</v>
      </c>
      <c r="B123" s="4">
        <v>1661.4</v>
      </c>
      <c r="C123" s="4">
        <v>289.2</v>
      </c>
      <c r="D123" s="4">
        <f t="shared" si="63"/>
        <v>21.39999999999992</v>
      </c>
      <c r="E123" s="4">
        <v>1972</v>
      </c>
      <c r="F123" s="3">
        <f t="shared" si="64"/>
        <v>5752.1</v>
      </c>
      <c r="G123" s="5">
        <v>7724.1</v>
      </c>
      <c r="H123" s="4">
        <f t="shared" si="65"/>
        <v>4519.6</v>
      </c>
      <c r="I123" s="4">
        <v>904</v>
      </c>
      <c r="J123" s="4">
        <v>5423.6</v>
      </c>
      <c r="K123" s="3">
        <f t="shared" si="66"/>
        <v>3755.7999999999993</v>
      </c>
      <c r="L123" s="5">
        <v>9179.4</v>
      </c>
      <c r="M123" s="1">
        <f t="shared" si="52"/>
        <v>-1455.2999999999993</v>
      </c>
    </row>
    <row r="124" spans="1:13" ht="15.75" hidden="1">
      <c r="A124" s="44" t="s">
        <v>70</v>
      </c>
      <c r="B124" s="4">
        <v>1826.5</v>
      </c>
      <c r="C124" s="4">
        <v>637.1</v>
      </c>
      <c r="D124" s="4">
        <f t="shared" si="63"/>
        <v>199.89999999999998</v>
      </c>
      <c r="E124" s="4">
        <v>2663.5</v>
      </c>
      <c r="F124" s="3">
        <f t="shared" si="64"/>
        <v>13524.2</v>
      </c>
      <c r="G124" s="5">
        <v>16187.7</v>
      </c>
      <c r="H124" s="4">
        <f t="shared" si="65"/>
        <v>6537.999999999999</v>
      </c>
      <c r="I124" s="4">
        <v>1720.8</v>
      </c>
      <c r="J124" s="4">
        <v>8258.8</v>
      </c>
      <c r="K124" s="3">
        <f t="shared" si="66"/>
        <v>6017</v>
      </c>
      <c r="L124" s="5">
        <v>14275.8</v>
      </c>
      <c r="M124" s="1">
        <f t="shared" si="52"/>
        <v>1911.9000000000015</v>
      </c>
    </row>
    <row r="125" spans="1:13" ht="15.75" hidden="1">
      <c r="A125" s="44" t="s">
        <v>60</v>
      </c>
      <c r="B125" s="4">
        <v>144.7</v>
      </c>
      <c r="C125" s="4">
        <v>1016.5</v>
      </c>
      <c r="D125" s="4">
        <f t="shared" si="63"/>
        <v>231.70000000000005</v>
      </c>
      <c r="E125" s="4">
        <v>1392.9</v>
      </c>
      <c r="F125" s="3">
        <f t="shared" si="64"/>
        <v>6454.5</v>
      </c>
      <c r="G125" s="5">
        <v>7847.4</v>
      </c>
      <c r="H125" s="4">
        <f t="shared" si="65"/>
        <v>4522.8</v>
      </c>
      <c r="I125" s="4">
        <v>1076</v>
      </c>
      <c r="J125" s="4">
        <v>5598.8</v>
      </c>
      <c r="K125" s="3">
        <f t="shared" si="66"/>
        <v>5892.099999999999</v>
      </c>
      <c r="L125" s="5">
        <v>11490.9</v>
      </c>
      <c r="M125" s="1">
        <f t="shared" si="52"/>
        <v>-3643.5</v>
      </c>
    </row>
    <row r="126" spans="1:13" ht="15.75" hidden="1">
      <c r="A126" s="44" t="s">
        <v>61</v>
      </c>
      <c r="B126" s="4">
        <v>9.1</v>
      </c>
      <c r="C126" s="4">
        <v>546.3</v>
      </c>
      <c r="D126" s="4">
        <f t="shared" si="63"/>
        <v>4.100000000000023</v>
      </c>
      <c r="E126" s="4">
        <v>559.5</v>
      </c>
      <c r="F126" s="3">
        <f t="shared" si="64"/>
        <v>5596.9</v>
      </c>
      <c r="G126" s="5">
        <v>6156.4</v>
      </c>
      <c r="H126" s="4">
        <f t="shared" si="65"/>
        <v>5383</v>
      </c>
      <c r="I126" s="4">
        <v>556.1</v>
      </c>
      <c r="J126" s="4">
        <v>5939.1</v>
      </c>
      <c r="K126" s="3">
        <f t="shared" si="66"/>
        <v>3961.6000000000004</v>
      </c>
      <c r="L126" s="5">
        <v>9900.7</v>
      </c>
      <c r="M126" s="1">
        <f t="shared" si="52"/>
        <v>-3744.300000000001</v>
      </c>
    </row>
    <row r="127" spans="1:13" ht="15.75" hidden="1">
      <c r="A127" s="48" t="s">
        <v>109</v>
      </c>
      <c r="B127" s="4">
        <v>1350.6</v>
      </c>
      <c r="C127" s="4">
        <v>1204.2</v>
      </c>
      <c r="D127" s="4">
        <f t="shared" si="63"/>
        <v>188.60000000000014</v>
      </c>
      <c r="E127" s="4">
        <v>2743.4</v>
      </c>
      <c r="F127" s="3">
        <f t="shared" si="64"/>
        <v>7912</v>
      </c>
      <c r="G127" s="5">
        <v>10655.4</v>
      </c>
      <c r="H127" s="4">
        <f t="shared" si="65"/>
        <v>6613.799999999999</v>
      </c>
      <c r="I127" s="4">
        <v>4561.6</v>
      </c>
      <c r="J127" s="4">
        <v>11175.4</v>
      </c>
      <c r="K127" s="3">
        <f t="shared" si="66"/>
        <v>5225.699999999999</v>
      </c>
      <c r="L127" s="5">
        <v>16401.1</v>
      </c>
      <c r="M127" s="1">
        <f t="shared" si="52"/>
        <v>-5745.699999999999</v>
      </c>
    </row>
    <row r="128" spans="1:13" ht="15.75" hidden="1">
      <c r="A128" s="48" t="s">
        <v>38</v>
      </c>
      <c r="B128" s="4">
        <v>1469.5</v>
      </c>
      <c r="C128" s="4">
        <v>364.1</v>
      </c>
      <c r="D128" s="4">
        <v>3</v>
      </c>
      <c r="E128" s="4">
        <v>1845.1</v>
      </c>
      <c r="F128" s="3">
        <f>G128-E128</f>
        <v>6781.299999999999</v>
      </c>
      <c r="G128" s="5">
        <v>8626.4</v>
      </c>
      <c r="H128" s="4">
        <f t="shared" si="65"/>
        <v>5922</v>
      </c>
      <c r="I128" s="4">
        <v>2204.7</v>
      </c>
      <c r="J128" s="4">
        <v>8126.7</v>
      </c>
      <c r="K128" s="3">
        <f t="shared" si="66"/>
        <v>4903.8</v>
      </c>
      <c r="L128" s="5">
        <v>13030.5</v>
      </c>
      <c r="M128" s="1">
        <f t="shared" si="52"/>
        <v>-4404.1</v>
      </c>
    </row>
    <row r="129" spans="1:13" ht="15.75" hidden="1">
      <c r="A129" s="48" t="s">
        <v>115</v>
      </c>
      <c r="B129" s="4">
        <v>1780</v>
      </c>
      <c r="C129" s="4">
        <v>887.8</v>
      </c>
      <c r="D129" s="4">
        <f t="shared" si="63"/>
        <v>16.500000000000227</v>
      </c>
      <c r="E129" s="4">
        <v>2684.3</v>
      </c>
      <c r="F129" s="3">
        <f t="shared" si="64"/>
        <v>6524.599999999999</v>
      </c>
      <c r="G129" s="5">
        <v>9208.9</v>
      </c>
      <c r="H129" s="4">
        <f t="shared" si="65"/>
        <v>6188.8</v>
      </c>
      <c r="I129" s="4">
        <v>150.9</v>
      </c>
      <c r="J129" s="4">
        <v>6339.7</v>
      </c>
      <c r="K129" s="3">
        <f t="shared" si="66"/>
        <v>4337.3</v>
      </c>
      <c r="L129" s="5">
        <v>10677</v>
      </c>
      <c r="M129" s="1">
        <f t="shared" si="52"/>
        <v>-1468.1000000000004</v>
      </c>
    </row>
    <row r="130" spans="1:13" ht="15.75" hidden="1">
      <c r="A130" s="48" t="s">
        <v>40</v>
      </c>
      <c r="B130" s="4">
        <v>1643.3</v>
      </c>
      <c r="C130" s="4">
        <v>799.3</v>
      </c>
      <c r="D130" s="4">
        <f t="shared" si="63"/>
        <v>121.5</v>
      </c>
      <c r="E130" s="4">
        <v>2564.1</v>
      </c>
      <c r="F130" s="3">
        <f t="shared" si="64"/>
        <v>8054.299999999999</v>
      </c>
      <c r="G130" s="5">
        <v>10618.4</v>
      </c>
      <c r="H130" s="4">
        <f t="shared" si="65"/>
        <v>5435.200000000001</v>
      </c>
      <c r="I130" s="4">
        <v>64.4</v>
      </c>
      <c r="J130" s="4">
        <v>5499.6</v>
      </c>
      <c r="K130" s="3">
        <f t="shared" si="66"/>
        <v>4876.199999999999</v>
      </c>
      <c r="L130" s="5">
        <v>10375.8</v>
      </c>
      <c r="M130" s="1">
        <f t="shared" si="52"/>
        <v>242.60000000000036</v>
      </c>
    </row>
    <row r="131" spans="1:13" ht="15.75" hidden="1">
      <c r="A131" s="48" t="s">
        <v>116</v>
      </c>
      <c r="B131" s="4">
        <v>1884.2</v>
      </c>
      <c r="C131" s="4">
        <v>710.6</v>
      </c>
      <c r="D131" s="4">
        <f t="shared" si="63"/>
        <v>6.600000000000023</v>
      </c>
      <c r="E131" s="4">
        <v>2601.4</v>
      </c>
      <c r="F131" s="3">
        <f t="shared" si="64"/>
        <v>8025.4</v>
      </c>
      <c r="G131" s="5">
        <v>10626.8</v>
      </c>
      <c r="H131" s="4">
        <f t="shared" si="65"/>
        <v>6157.8</v>
      </c>
      <c r="I131" s="4">
        <v>250.3</v>
      </c>
      <c r="J131" s="4">
        <v>6408.1</v>
      </c>
      <c r="K131" s="3">
        <f t="shared" si="66"/>
        <v>7462.6</v>
      </c>
      <c r="L131" s="5">
        <v>13870.7</v>
      </c>
      <c r="M131" s="1">
        <f t="shared" si="52"/>
        <v>-3243.9000000000015</v>
      </c>
    </row>
    <row r="132" spans="1:13" ht="15.75" hidden="1">
      <c r="A132" s="48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1">
        <f t="shared" si="52"/>
        <v>0</v>
      </c>
    </row>
    <row r="133" spans="1:13" ht="15.75" hidden="1">
      <c r="A133" s="44" t="s">
        <v>56</v>
      </c>
      <c r="B133" s="4">
        <v>1407.5</v>
      </c>
      <c r="C133" s="4">
        <v>546.7</v>
      </c>
      <c r="D133" s="4">
        <f aca="true" t="shared" si="67" ref="D133:D144">E133-B133-C133</f>
        <v>452.89999999999986</v>
      </c>
      <c r="E133" s="4">
        <v>2407.1</v>
      </c>
      <c r="F133" s="3">
        <f aca="true" t="shared" si="68" ref="F133:F144">G133-E133</f>
        <v>11682.699999999999</v>
      </c>
      <c r="G133" s="5">
        <v>14089.8</v>
      </c>
      <c r="H133" s="4">
        <f aca="true" t="shared" si="69" ref="H133:H144">J133-I133</f>
        <v>6617.6</v>
      </c>
      <c r="I133" s="4">
        <v>1032.9</v>
      </c>
      <c r="J133" s="4">
        <v>7650.5</v>
      </c>
      <c r="K133" s="3">
        <f aca="true" t="shared" si="70" ref="K133:K144">L133-J133</f>
        <v>4270.700000000001</v>
      </c>
      <c r="L133" s="5">
        <v>11921.2</v>
      </c>
      <c r="M133" s="1">
        <f t="shared" si="52"/>
        <v>2168.5999999999985</v>
      </c>
    </row>
    <row r="134" spans="1:13" ht="15.75" hidden="1">
      <c r="A134" s="44" t="s">
        <v>43</v>
      </c>
      <c r="B134" s="4">
        <v>928.9</v>
      </c>
      <c r="C134" s="4">
        <v>494.7</v>
      </c>
      <c r="D134" s="4">
        <f t="shared" si="67"/>
        <v>142.10000000000008</v>
      </c>
      <c r="E134" s="4">
        <v>1565.7</v>
      </c>
      <c r="F134" s="3">
        <f t="shared" si="68"/>
        <v>7092.3</v>
      </c>
      <c r="G134" s="5">
        <v>8658</v>
      </c>
      <c r="H134" s="4">
        <f t="shared" si="69"/>
        <v>4890.1</v>
      </c>
      <c r="I134" s="4">
        <v>974.9</v>
      </c>
      <c r="J134" s="4">
        <v>5865</v>
      </c>
      <c r="K134" s="3">
        <f t="shared" si="70"/>
        <v>4815.700000000001</v>
      </c>
      <c r="L134" s="5">
        <v>10680.7</v>
      </c>
      <c r="M134" s="1">
        <f t="shared" si="52"/>
        <v>-2022.7000000000007</v>
      </c>
    </row>
    <row r="135" spans="1:13" ht="15.75" hidden="1">
      <c r="A135" s="44" t="s">
        <v>44</v>
      </c>
      <c r="B135" s="4">
        <v>839.6</v>
      </c>
      <c r="C135" s="4">
        <v>557.4</v>
      </c>
      <c r="D135" s="4">
        <f t="shared" si="67"/>
        <v>437.5999999999999</v>
      </c>
      <c r="E135" s="4">
        <v>1834.6</v>
      </c>
      <c r="F135" s="3">
        <f t="shared" si="68"/>
        <v>18337.5</v>
      </c>
      <c r="G135" s="5">
        <v>20172.1</v>
      </c>
      <c r="H135" s="4">
        <f t="shared" si="69"/>
        <v>4785</v>
      </c>
      <c r="I135" s="4">
        <v>1128.6</v>
      </c>
      <c r="J135" s="4">
        <v>5913.6</v>
      </c>
      <c r="K135" s="3">
        <f t="shared" si="70"/>
        <v>4621.1</v>
      </c>
      <c r="L135" s="5">
        <v>10534.7</v>
      </c>
      <c r="M135" s="1">
        <f t="shared" si="52"/>
        <v>9637.399999999998</v>
      </c>
    </row>
    <row r="136" spans="1:13" ht="15.75" hidden="1">
      <c r="A136" s="44" t="s">
        <v>45</v>
      </c>
      <c r="B136" s="4">
        <v>305.8</v>
      </c>
      <c r="C136" s="4">
        <v>694.9</v>
      </c>
      <c r="D136" s="4">
        <f t="shared" si="67"/>
        <v>312.4</v>
      </c>
      <c r="E136" s="4">
        <v>1313.1</v>
      </c>
      <c r="F136" s="3">
        <f t="shared" si="68"/>
        <v>7903.799999999999</v>
      </c>
      <c r="G136" s="5">
        <v>9216.9</v>
      </c>
      <c r="H136" s="4">
        <f t="shared" si="69"/>
        <v>5958.4</v>
      </c>
      <c r="I136" s="4">
        <v>1318.5</v>
      </c>
      <c r="J136" s="4">
        <v>7276.9</v>
      </c>
      <c r="K136" s="3">
        <f t="shared" si="70"/>
        <v>6198.700000000001</v>
      </c>
      <c r="L136" s="5">
        <v>13475.6</v>
      </c>
      <c r="M136" s="1">
        <f t="shared" si="52"/>
        <v>-4258.700000000001</v>
      </c>
    </row>
    <row r="137" spans="1:13" ht="15.75" hidden="1">
      <c r="A137" s="44" t="s">
        <v>66</v>
      </c>
      <c r="B137" s="4">
        <v>528.9</v>
      </c>
      <c r="C137" s="4">
        <v>792.7</v>
      </c>
      <c r="D137" s="4">
        <f t="shared" si="67"/>
        <v>167.9999999999999</v>
      </c>
      <c r="E137" s="4">
        <v>1489.6</v>
      </c>
      <c r="F137" s="3">
        <f t="shared" si="68"/>
        <v>7611.699999999999</v>
      </c>
      <c r="G137" s="5">
        <v>9101.3</v>
      </c>
      <c r="H137" s="4">
        <f t="shared" si="69"/>
        <v>4833.5</v>
      </c>
      <c r="I137" s="4">
        <v>1905.7</v>
      </c>
      <c r="J137" s="4">
        <v>6739.2</v>
      </c>
      <c r="K137" s="3">
        <f t="shared" si="70"/>
        <v>5038.3</v>
      </c>
      <c r="L137" s="5">
        <v>11777.5</v>
      </c>
      <c r="M137" s="1">
        <f t="shared" si="52"/>
        <v>-2676.2000000000007</v>
      </c>
    </row>
    <row r="138" spans="1:14" ht="15.75" hidden="1">
      <c r="A138" s="44" t="s">
        <v>65</v>
      </c>
      <c r="B138" s="4">
        <v>592.8</v>
      </c>
      <c r="C138" s="4">
        <v>141.8</v>
      </c>
      <c r="D138" s="4">
        <f t="shared" si="67"/>
        <v>303.40000000000003</v>
      </c>
      <c r="E138" s="4">
        <v>1038</v>
      </c>
      <c r="F138" s="3">
        <f t="shared" si="68"/>
        <v>4480</v>
      </c>
      <c r="G138" s="5">
        <v>5518</v>
      </c>
      <c r="H138" s="4">
        <v>3792.3</v>
      </c>
      <c r="I138" s="4">
        <v>1577.9</v>
      </c>
      <c r="J138" s="4">
        <v>6747.6</v>
      </c>
      <c r="K138" s="3">
        <f t="shared" si="70"/>
        <v>6066.299999999999</v>
      </c>
      <c r="L138" s="5">
        <v>12813.9</v>
      </c>
      <c r="M138" s="1">
        <f t="shared" si="52"/>
        <v>-7295.9</v>
      </c>
      <c r="N138" s="51"/>
    </row>
    <row r="139" spans="1:13" ht="15.75" hidden="1">
      <c r="A139" s="44" t="s">
        <v>64</v>
      </c>
      <c r="B139" s="4">
        <v>1127.5</v>
      </c>
      <c r="C139" s="4">
        <v>638.6</v>
      </c>
      <c r="D139" s="4">
        <f t="shared" si="67"/>
        <v>245.9999999999999</v>
      </c>
      <c r="E139" s="4">
        <v>2012.1</v>
      </c>
      <c r="F139" s="3">
        <f t="shared" si="68"/>
        <v>10319.6</v>
      </c>
      <c r="G139" s="5">
        <v>12331.7</v>
      </c>
      <c r="H139" s="4">
        <f t="shared" si="69"/>
        <v>7954.3</v>
      </c>
      <c r="I139" s="4">
        <v>178.2</v>
      </c>
      <c r="J139" s="4">
        <v>8132.5</v>
      </c>
      <c r="K139" s="3">
        <f t="shared" si="70"/>
        <v>4791.700000000001</v>
      </c>
      <c r="L139" s="5">
        <v>12924.2</v>
      </c>
      <c r="M139" s="1">
        <f t="shared" si="52"/>
        <v>-592.5</v>
      </c>
    </row>
    <row r="140" spans="1:13" ht="15.75" hidden="1">
      <c r="A140" s="2" t="s">
        <v>53</v>
      </c>
      <c r="B140" s="4">
        <v>1026.8</v>
      </c>
      <c r="C140" s="4">
        <v>957.6</v>
      </c>
      <c r="D140" s="4">
        <f t="shared" si="67"/>
        <v>159.29999999999984</v>
      </c>
      <c r="E140" s="4">
        <v>2143.7</v>
      </c>
      <c r="F140" s="3">
        <f t="shared" si="68"/>
        <v>6497.2</v>
      </c>
      <c r="G140" s="5">
        <v>8640.9</v>
      </c>
      <c r="H140" s="4">
        <f t="shared" si="69"/>
        <v>6440.5</v>
      </c>
      <c r="I140" s="4">
        <v>996.7</v>
      </c>
      <c r="J140" s="4">
        <v>7437.2</v>
      </c>
      <c r="K140" s="3">
        <f t="shared" si="70"/>
        <v>5009.099999999999</v>
      </c>
      <c r="L140" s="5">
        <v>12446.3</v>
      </c>
      <c r="M140" s="1">
        <f t="shared" si="52"/>
        <v>-3805.3999999999996</v>
      </c>
    </row>
    <row r="141" spans="1:13" ht="15.75" hidden="1">
      <c r="A141" s="44" t="s">
        <v>38</v>
      </c>
      <c r="B141" s="4">
        <v>1515.7</v>
      </c>
      <c r="C141" s="4">
        <v>787.8</v>
      </c>
      <c r="D141" s="4">
        <f t="shared" si="67"/>
        <v>83.5</v>
      </c>
      <c r="E141" s="4">
        <v>2387</v>
      </c>
      <c r="F141" s="3">
        <f t="shared" si="68"/>
        <v>7628.6</v>
      </c>
      <c r="G141" s="5">
        <v>10015.6</v>
      </c>
      <c r="H141" s="4">
        <f t="shared" si="69"/>
        <v>6897.099999999999</v>
      </c>
      <c r="I141" s="4">
        <v>163.8</v>
      </c>
      <c r="J141" s="4">
        <v>7060.9</v>
      </c>
      <c r="K141" s="3">
        <f t="shared" si="70"/>
        <v>5231.5</v>
      </c>
      <c r="L141" s="5">
        <v>12292.4</v>
      </c>
      <c r="M141" s="1">
        <f t="shared" si="52"/>
        <v>-2276.7999999999993</v>
      </c>
    </row>
    <row r="142" spans="1:13" ht="15.75" hidden="1">
      <c r="A142" s="44" t="s">
        <v>39</v>
      </c>
      <c r="B142" s="4">
        <v>2132.7</v>
      </c>
      <c r="C142" s="4">
        <v>992.8</v>
      </c>
      <c r="D142" s="4">
        <f t="shared" si="67"/>
        <v>535.6000000000001</v>
      </c>
      <c r="E142" s="4">
        <v>3661.1</v>
      </c>
      <c r="F142" s="3">
        <f t="shared" si="68"/>
        <v>29299.6</v>
      </c>
      <c r="G142" s="5">
        <v>32960.7</v>
      </c>
      <c r="H142" s="4">
        <f t="shared" si="69"/>
        <v>8489</v>
      </c>
      <c r="I142" s="4">
        <v>214.3</v>
      </c>
      <c r="J142" s="4">
        <v>8703.3</v>
      </c>
      <c r="K142" s="3">
        <f t="shared" si="70"/>
        <v>7069.4000000000015</v>
      </c>
      <c r="L142" s="5">
        <v>15772.7</v>
      </c>
      <c r="M142" s="1">
        <f t="shared" si="52"/>
        <v>17187.999999999996</v>
      </c>
    </row>
    <row r="143" spans="1:13" ht="15.75" hidden="1">
      <c r="A143" s="44" t="s">
        <v>40</v>
      </c>
      <c r="B143" s="4">
        <v>2766.5</v>
      </c>
      <c r="C143" s="4">
        <v>523.3</v>
      </c>
      <c r="D143" s="4">
        <f t="shared" si="67"/>
        <v>142.20000000000005</v>
      </c>
      <c r="E143" s="4">
        <v>3432</v>
      </c>
      <c r="F143" s="3">
        <f t="shared" si="68"/>
        <v>29239.4</v>
      </c>
      <c r="G143" s="5">
        <v>32671.4</v>
      </c>
      <c r="H143" s="4">
        <f t="shared" si="69"/>
        <v>9195.6</v>
      </c>
      <c r="I143" s="4">
        <v>1188.3</v>
      </c>
      <c r="J143" s="4">
        <v>10383.9</v>
      </c>
      <c r="K143" s="3">
        <f t="shared" si="70"/>
        <v>6144.4</v>
      </c>
      <c r="L143" s="5">
        <v>16528.3</v>
      </c>
      <c r="M143" s="1">
        <f t="shared" si="52"/>
        <v>16143.100000000002</v>
      </c>
    </row>
    <row r="144" spans="1:13" ht="15.75" hidden="1">
      <c r="A144" s="44" t="s">
        <v>41</v>
      </c>
      <c r="B144" s="4">
        <v>1636.1</v>
      </c>
      <c r="C144" s="4">
        <v>222.6</v>
      </c>
      <c r="D144" s="4">
        <f t="shared" si="67"/>
        <v>69.9</v>
      </c>
      <c r="E144" s="4">
        <v>1928.6</v>
      </c>
      <c r="F144" s="3">
        <f t="shared" si="68"/>
        <v>20441.600000000002</v>
      </c>
      <c r="G144" s="5">
        <v>22370.2</v>
      </c>
      <c r="H144" s="4">
        <f t="shared" si="69"/>
        <v>8513.6</v>
      </c>
      <c r="I144" s="4">
        <v>14.1</v>
      </c>
      <c r="J144" s="4">
        <v>8527.7</v>
      </c>
      <c r="K144" s="3">
        <f t="shared" si="70"/>
        <v>7431.199999999999</v>
      </c>
      <c r="L144" s="5">
        <v>15958.9</v>
      </c>
      <c r="M144" s="1">
        <f t="shared" si="52"/>
        <v>6411.300000000001</v>
      </c>
    </row>
    <row r="145" spans="1:13" ht="15.75" hidden="1">
      <c r="A145" s="2"/>
      <c r="B145" s="47"/>
      <c r="C145" s="47"/>
      <c r="D145" s="47"/>
      <c r="E145" s="47"/>
      <c r="F145" s="47"/>
      <c r="G145" s="16"/>
      <c r="H145" s="47"/>
      <c r="I145" s="47"/>
      <c r="J145" s="47"/>
      <c r="K145" s="47"/>
      <c r="L145" s="16"/>
      <c r="M145" s="1">
        <f t="shared" si="52"/>
        <v>0</v>
      </c>
    </row>
    <row r="146" spans="1:13" ht="15.75" hidden="1">
      <c r="A146" s="44" t="s">
        <v>62</v>
      </c>
      <c r="B146" s="4">
        <v>2084.4</v>
      </c>
      <c r="C146" s="4">
        <v>530.6</v>
      </c>
      <c r="D146" s="4">
        <f aca="true" t="shared" si="71" ref="D146:D157">E146-B146-C146</f>
        <v>64.99999999999989</v>
      </c>
      <c r="E146" s="4">
        <v>2680</v>
      </c>
      <c r="F146" s="3">
        <f aca="true" t="shared" si="72" ref="F146:F157">G146-E146</f>
        <v>13991.599999999999</v>
      </c>
      <c r="G146" s="5">
        <v>16671.6</v>
      </c>
      <c r="H146" s="4">
        <f aca="true" t="shared" si="73" ref="H146:H155">J146-I146</f>
        <v>10014.2</v>
      </c>
      <c r="I146" s="4">
        <v>639</v>
      </c>
      <c r="J146" s="4">
        <v>10653.2</v>
      </c>
      <c r="K146" s="3">
        <f aca="true" t="shared" si="74" ref="K146:K157">L146-J146</f>
        <v>6332.799999999999</v>
      </c>
      <c r="L146" s="5">
        <v>16986</v>
      </c>
      <c r="M146" s="1">
        <f t="shared" si="52"/>
        <v>-314.40000000000146</v>
      </c>
    </row>
    <row r="147" spans="1:13" ht="15.75" hidden="1">
      <c r="A147" s="48" t="s">
        <v>118</v>
      </c>
      <c r="B147" s="4">
        <v>4759.6</v>
      </c>
      <c r="C147" s="4">
        <v>537.5</v>
      </c>
      <c r="D147" s="4">
        <f t="shared" si="71"/>
        <v>148.5</v>
      </c>
      <c r="E147" s="4">
        <v>5445.6</v>
      </c>
      <c r="F147" s="3">
        <f t="shared" si="72"/>
        <v>12656.4</v>
      </c>
      <c r="G147" s="5">
        <v>18102</v>
      </c>
      <c r="H147" s="4">
        <f t="shared" si="73"/>
        <v>6978.9</v>
      </c>
      <c r="I147" s="4">
        <v>88.3</v>
      </c>
      <c r="J147" s="4">
        <v>7067.2</v>
      </c>
      <c r="K147" s="3">
        <f t="shared" si="74"/>
        <v>5406.900000000001</v>
      </c>
      <c r="L147" s="5">
        <v>12474.1</v>
      </c>
      <c r="M147" s="1">
        <f t="shared" si="52"/>
        <v>5627.9</v>
      </c>
    </row>
    <row r="148" spans="1:13" ht="15.75" hidden="1">
      <c r="A148" s="44" t="s">
        <v>44</v>
      </c>
      <c r="B148" s="4">
        <v>4196.8</v>
      </c>
      <c r="C148" s="4">
        <v>787.3</v>
      </c>
      <c r="D148" s="4">
        <f t="shared" si="71"/>
        <v>148.50000000000023</v>
      </c>
      <c r="E148" s="4">
        <v>5132.6</v>
      </c>
      <c r="F148" s="3">
        <f t="shared" si="72"/>
        <v>10925.3</v>
      </c>
      <c r="G148" s="5">
        <v>16057.9</v>
      </c>
      <c r="H148" s="4">
        <f t="shared" si="73"/>
        <v>8739.6</v>
      </c>
      <c r="I148" s="4">
        <v>476.3</v>
      </c>
      <c r="J148" s="4">
        <v>9215.9</v>
      </c>
      <c r="K148" s="3">
        <f t="shared" si="74"/>
        <v>5288</v>
      </c>
      <c r="L148" s="5">
        <v>14503.9</v>
      </c>
      <c r="M148" s="1">
        <f t="shared" si="52"/>
        <v>1554</v>
      </c>
    </row>
    <row r="149" spans="1:13" ht="15.75" hidden="1">
      <c r="A149" s="48" t="s">
        <v>105</v>
      </c>
      <c r="B149" s="4">
        <v>2679.4</v>
      </c>
      <c r="C149" s="4">
        <v>877.4</v>
      </c>
      <c r="D149" s="4">
        <f t="shared" si="71"/>
        <v>119.19999999999993</v>
      </c>
      <c r="E149" s="4">
        <v>3676</v>
      </c>
      <c r="F149" s="3">
        <f t="shared" si="72"/>
        <v>9628.7</v>
      </c>
      <c r="G149" s="5">
        <v>13304.7</v>
      </c>
      <c r="H149" s="4">
        <f t="shared" si="73"/>
        <v>8282.9</v>
      </c>
      <c r="I149" s="4">
        <v>431.7</v>
      </c>
      <c r="J149" s="4">
        <v>8714.6</v>
      </c>
      <c r="K149" s="3">
        <f t="shared" si="74"/>
        <v>6767.5</v>
      </c>
      <c r="L149" s="5">
        <v>15482.1</v>
      </c>
      <c r="M149" s="1">
        <f t="shared" si="52"/>
        <v>-2177.3999999999996</v>
      </c>
    </row>
    <row r="150" spans="1:13" ht="15.75" hidden="1">
      <c r="A150" s="48" t="s">
        <v>106</v>
      </c>
      <c r="B150" s="4">
        <v>2730.1</v>
      </c>
      <c r="C150" s="4">
        <v>916.9</v>
      </c>
      <c r="D150" s="4">
        <f t="shared" si="71"/>
        <v>129.3000000000003</v>
      </c>
      <c r="E150" s="4">
        <v>3776.3</v>
      </c>
      <c r="F150" s="3">
        <f t="shared" si="72"/>
        <v>48353</v>
      </c>
      <c r="G150" s="5">
        <v>52129.3</v>
      </c>
      <c r="H150" s="4">
        <f t="shared" si="73"/>
        <v>8908.1</v>
      </c>
      <c r="I150" s="4">
        <v>943.1</v>
      </c>
      <c r="J150" s="4">
        <v>9851.2</v>
      </c>
      <c r="K150" s="3">
        <f t="shared" si="74"/>
        <v>6689.200000000001</v>
      </c>
      <c r="L150" s="5">
        <v>16540.4</v>
      </c>
      <c r="M150" s="1">
        <f t="shared" si="52"/>
        <v>35588.9</v>
      </c>
    </row>
    <row r="151" spans="1:13" ht="15.75" hidden="1">
      <c r="A151" s="48" t="s">
        <v>107</v>
      </c>
      <c r="B151" s="4">
        <v>3341.2</v>
      </c>
      <c r="C151" s="4">
        <v>1204.3</v>
      </c>
      <c r="D151" s="4">
        <f t="shared" si="71"/>
        <v>263.20000000000005</v>
      </c>
      <c r="E151" s="4">
        <v>4808.7</v>
      </c>
      <c r="F151" s="3">
        <f t="shared" si="72"/>
        <v>15732.399999999998</v>
      </c>
      <c r="G151" s="5">
        <v>20541.1</v>
      </c>
      <c r="H151" s="4">
        <f t="shared" si="73"/>
        <v>9943.7</v>
      </c>
      <c r="I151" s="4">
        <v>156.8</v>
      </c>
      <c r="J151" s="4">
        <v>10100.5</v>
      </c>
      <c r="K151" s="3">
        <f t="shared" si="74"/>
        <v>7712.5</v>
      </c>
      <c r="L151" s="5">
        <v>17813</v>
      </c>
      <c r="M151" s="1">
        <f t="shared" si="52"/>
        <v>2728.0999999999985</v>
      </c>
    </row>
    <row r="152" spans="1:13" ht="15.75" hidden="1">
      <c r="A152" s="48" t="s">
        <v>108</v>
      </c>
      <c r="B152" s="4">
        <v>1729.3</v>
      </c>
      <c r="C152" s="4">
        <v>1259</v>
      </c>
      <c r="D152" s="4">
        <f t="shared" si="71"/>
        <v>111.70000000000005</v>
      </c>
      <c r="E152" s="4">
        <v>3100</v>
      </c>
      <c r="F152" s="3">
        <f t="shared" si="72"/>
        <v>10054.8</v>
      </c>
      <c r="G152" s="5">
        <v>13154.8</v>
      </c>
      <c r="H152" s="4">
        <f t="shared" si="73"/>
        <v>11844.400000000001</v>
      </c>
      <c r="I152" s="4">
        <v>320.3</v>
      </c>
      <c r="J152" s="4">
        <v>12164.7</v>
      </c>
      <c r="K152" s="3">
        <f t="shared" si="74"/>
        <v>6249.299999999999</v>
      </c>
      <c r="L152" s="5">
        <v>18414</v>
      </c>
      <c r="M152" s="1">
        <f t="shared" si="52"/>
        <v>-5259.200000000001</v>
      </c>
    </row>
    <row r="153" spans="1:13" ht="15.75" hidden="1">
      <c r="A153" s="48" t="s">
        <v>114</v>
      </c>
      <c r="B153" s="4">
        <v>2534</v>
      </c>
      <c r="C153" s="4">
        <v>689.5</v>
      </c>
      <c r="D153" s="4">
        <f t="shared" si="71"/>
        <v>94.69999999999982</v>
      </c>
      <c r="E153" s="4">
        <v>3318.2</v>
      </c>
      <c r="F153" s="3">
        <f t="shared" si="72"/>
        <v>14014.7</v>
      </c>
      <c r="G153" s="5">
        <v>17332.9</v>
      </c>
      <c r="H153" s="4">
        <f t="shared" si="73"/>
        <v>8974.5</v>
      </c>
      <c r="I153" s="4">
        <v>805</v>
      </c>
      <c r="J153" s="4">
        <v>9779.5</v>
      </c>
      <c r="K153" s="3">
        <f t="shared" si="74"/>
        <v>7758.299999999999</v>
      </c>
      <c r="L153" s="5">
        <v>17537.8</v>
      </c>
      <c r="M153" s="1">
        <f t="shared" si="52"/>
        <v>-204.89999999999782</v>
      </c>
    </row>
    <row r="154" spans="1:13" ht="15.75" hidden="1">
      <c r="A154" s="48" t="s">
        <v>117</v>
      </c>
      <c r="B154" s="4">
        <v>1585.3</v>
      </c>
      <c r="C154" s="4">
        <v>882.3</v>
      </c>
      <c r="D154" s="4">
        <f t="shared" si="71"/>
        <v>43.80000000000018</v>
      </c>
      <c r="E154" s="4">
        <v>2511.4</v>
      </c>
      <c r="F154" s="3">
        <f t="shared" si="72"/>
        <v>16075.500000000002</v>
      </c>
      <c r="G154" s="5">
        <v>18586.9</v>
      </c>
      <c r="H154" s="4">
        <f t="shared" si="73"/>
        <v>8865.9</v>
      </c>
      <c r="I154" s="4">
        <v>1603.6</v>
      </c>
      <c r="J154" s="4">
        <v>10469.5</v>
      </c>
      <c r="K154" s="3">
        <f t="shared" si="74"/>
        <v>9002</v>
      </c>
      <c r="L154" s="5">
        <v>19471.5</v>
      </c>
      <c r="M154" s="1">
        <f t="shared" si="52"/>
        <v>-884.5999999999985</v>
      </c>
    </row>
    <row r="155" spans="1:13" ht="15.75" hidden="1">
      <c r="A155" s="48" t="s">
        <v>115</v>
      </c>
      <c r="B155" s="4">
        <v>1266.3</v>
      </c>
      <c r="C155" s="4">
        <v>1014.1</v>
      </c>
      <c r="D155" s="4">
        <f t="shared" si="71"/>
        <v>180.9000000000002</v>
      </c>
      <c r="E155" s="4">
        <v>2461.3</v>
      </c>
      <c r="F155" s="3">
        <f t="shared" si="72"/>
        <v>11095.8</v>
      </c>
      <c r="G155" s="5">
        <v>13557.1</v>
      </c>
      <c r="H155" s="4">
        <f t="shared" si="73"/>
        <v>8363.5</v>
      </c>
      <c r="I155" s="4">
        <v>1262.9</v>
      </c>
      <c r="J155" s="4">
        <v>9626.4</v>
      </c>
      <c r="K155" s="3">
        <f t="shared" si="74"/>
        <v>9645.300000000001</v>
      </c>
      <c r="L155" s="5">
        <v>19271.7</v>
      </c>
      <c r="M155" s="1">
        <f aca="true" t="shared" si="75" ref="M155:M212">G155-L155</f>
        <v>-5714.6</v>
      </c>
    </row>
    <row r="156" spans="1:13" ht="15.75" hidden="1">
      <c r="A156" s="48" t="s">
        <v>112</v>
      </c>
      <c r="B156" s="4">
        <v>1862.2</v>
      </c>
      <c r="C156" s="4">
        <v>353</v>
      </c>
      <c r="D156" s="4">
        <f t="shared" si="71"/>
        <v>103.39999999999986</v>
      </c>
      <c r="E156" s="4">
        <v>2318.6</v>
      </c>
      <c r="F156" s="3">
        <f t="shared" si="72"/>
        <v>17393.300000000003</v>
      </c>
      <c r="G156" s="5">
        <v>19711.9</v>
      </c>
      <c r="H156" s="4">
        <v>6578.3</v>
      </c>
      <c r="I156" s="4">
        <v>846.7</v>
      </c>
      <c r="J156" s="4">
        <v>8806.9</v>
      </c>
      <c r="K156" s="3">
        <f t="shared" si="74"/>
        <v>11318.1</v>
      </c>
      <c r="L156" s="5">
        <v>20125</v>
      </c>
      <c r="M156" s="1">
        <f t="shared" si="75"/>
        <v>-413.09999999999854</v>
      </c>
    </row>
    <row r="157" spans="1:13" ht="15.75" hidden="1">
      <c r="A157" s="48" t="s">
        <v>116</v>
      </c>
      <c r="B157" s="4">
        <v>838.7</v>
      </c>
      <c r="C157" s="4">
        <v>598</v>
      </c>
      <c r="D157" s="4">
        <f t="shared" si="71"/>
        <v>72.89999999999986</v>
      </c>
      <c r="E157" s="4">
        <v>1509.6</v>
      </c>
      <c r="F157" s="3">
        <f t="shared" si="72"/>
        <v>18031.9</v>
      </c>
      <c r="G157" s="5">
        <v>19541.5</v>
      </c>
      <c r="H157" s="4">
        <v>7236.2</v>
      </c>
      <c r="I157" s="4">
        <v>839.5</v>
      </c>
      <c r="J157" s="4">
        <v>9866.7</v>
      </c>
      <c r="K157" s="3">
        <f t="shared" si="74"/>
        <v>11025.8</v>
      </c>
      <c r="L157" s="5">
        <v>20892.5</v>
      </c>
      <c r="M157" s="1">
        <f t="shared" si="75"/>
        <v>-1351</v>
      </c>
    </row>
    <row r="158" spans="1:13" ht="15.75" hidden="1">
      <c r="A158" s="44"/>
      <c r="B158" s="4"/>
      <c r="C158" s="4"/>
      <c r="D158" s="4"/>
      <c r="E158" s="4"/>
      <c r="F158" s="3"/>
      <c r="G158" s="5"/>
      <c r="H158" s="4"/>
      <c r="I158" s="4"/>
      <c r="J158" s="4"/>
      <c r="K158" s="3"/>
      <c r="L158" s="5"/>
      <c r="M158" s="1">
        <f t="shared" si="75"/>
        <v>0</v>
      </c>
    </row>
    <row r="159" spans="1:13" ht="15.75" hidden="1">
      <c r="A159" s="44" t="s">
        <v>63</v>
      </c>
      <c r="B159" s="4">
        <v>684</v>
      </c>
      <c r="C159" s="4">
        <v>608</v>
      </c>
      <c r="D159" s="4">
        <f aca="true" t="shared" si="76" ref="D159:D170">E159-B159-C159</f>
        <v>26.5</v>
      </c>
      <c r="E159" s="4">
        <v>1318.5</v>
      </c>
      <c r="F159" s="3">
        <f aca="true" t="shared" si="77" ref="F159:F170">G159-E159</f>
        <v>17601.4</v>
      </c>
      <c r="G159" s="5">
        <v>18919.9</v>
      </c>
      <c r="H159" s="4">
        <v>6590.3</v>
      </c>
      <c r="I159" s="4">
        <v>417</v>
      </c>
      <c r="J159" s="4">
        <v>8750.8</v>
      </c>
      <c r="K159" s="3">
        <f aca="true" t="shared" si="78" ref="K159:K170">L159-J159</f>
        <v>9471.100000000002</v>
      </c>
      <c r="L159" s="5">
        <v>18221.9</v>
      </c>
      <c r="M159" s="1">
        <f t="shared" si="75"/>
        <v>698</v>
      </c>
    </row>
    <row r="160" spans="1:13" ht="15.75" hidden="1">
      <c r="A160" s="48" t="s">
        <v>72</v>
      </c>
      <c r="B160" s="4">
        <v>642.8</v>
      </c>
      <c r="C160" s="4">
        <v>673.7</v>
      </c>
      <c r="D160" s="4">
        <f t="shared" si="76"/>
        <v>226.70000000000005</v>
      </c>
      <c r="E160" s="4">
        <v>1543.2</v>
      </c>
      <c r="F160" s="3">
        <f t="shared" si="77"/>
        <v>24281.2</v>
      </c>
      <c r="G160" s="5">
        <v>25824.4</v>
      </c>
      <c r="H160" s="4">
        <v>6772.9</v>
      </c>
      <c r="I160" s="4">
        <v>1000</v>
      </c>
      <c r="J160" s="4">
        <v>8367.4</v>
      </c>
      <c r="K160" s="3">
        <f t="shared" si="78"/>
        <v>6843.800000000001</v>
      </c>
      <c r="L160" s="5">
        <v>15211.2</v>
      </c>
      <c r="M160" s="1">
        <f t="shared" si="75"/>
        <v>10613.2</v>
      </c>
    </row>
    <row r="161" spans="1:13" ht="15.75" hidden="1">
      <c r="A161" s="48" t="s">
        <v>73</v>
      </c>
      <c r="B161" s="4">
        <v>763</v>
      </c>
      <c r="C161" s="4">
        <v>1046.3</v>
      </c>
      <c r="D161" s="4">
        <f t="shared" si="76"/>
        <v>296.70000000000005</v>
      </c>
      <c r="E161" s="4">
        <v>2106</v>
      </c>
      <c r="F161" s="3">
        <f t="shared" si="77"/>
        <v>15838.2</v>
      </c>
      <c r="G161" s="5">
        <v>17944.2</v>
      </c>
      <c r="H161" s="4">
        <v>7951.1</v>
      </c>
      <c r="I161" s="4">
        <v>1121.5</v>
      </c>
      <c r="J161" s="4">
        <v>10436.1</v>
      </c>
      <c r="K161" s="3">
        <f t="shared" si="78"/>
        <v>18947</v>
      </c>
      <c r="L161" s="5">
        <v>29383.1</v>
      </c>
      <c r="M161" s="1">
        <f t="shared" si="75"/>
        <v>-11438.899999999998</v>
      </c>
    </row>
    <row r="162" spans="1:13" ht="15.75" hidden="1">
      <c r="A162" s="48" t="s">
        <v>74</v>
      </c>
      <c r="B162" s="4">
        <v>133.5</v>
      </c>
      <c r="C162" s="4">
        <v>639.2</v>
      </c>
      <c r="D162" s="4">
        <f t="shared" si="76"/>
        <v>227.89999999999998</v>
      </c>
      <c r="E162" s="4">
        <v>1000.6</v>
      </c>
      <c r="F162" s="3">
        <f t="shared" si="77"/>
        <v>13810.4</v>
      </c>
      <c r="G162" s="5">
        <v>14811</v>
      </c>
      <c r="H162" s="4">
        <v>7380.4</v>
      </c>
      <c r="I162" s="4">
        <v>586.2</v>
      </c>
      <c r="J162" s="4">
        <v>10483.4</v>
      </c>
      <c r="K162" s="3">
        <f t="shared" si="78"/>
        <v>11358.199999999999</v>
      </c>
      <c r="L162" s="5">
        <v>21841.6</v>
      </c>
      <c r="M162" s="1">
        <f t="shared" si="75"/>
        <v>-7030.5999999999985</v>
      </c>
    </row>
    <row r="163" spans="1:13" ht="15.75" hidden="1">
      <c r="A163" s="48" t="s">
        <v>75</v>
      </c>
      <c r="B163" s="4">
        <v>215.5</v>
      </c>
      <c r="C163" s="4">
        <v>1119</v>
      </c>
      <c r="D163" s="4">
        <f t="shared" si="76"/>
        <v>184.4000000000001</v>
      </c>
      <c r="E163" s="4">
        <v>1518.9</v>
      </c>
      <c r="F163" s="3">
        <f t="shared" si="77"/>
        <v>15218.199999999999</v>
      </c>
      <c r="G163" s="5">
        <v>16737.1</v>
      </c>
      <c r="H163" s="4">
        <v>7642.3</v>
      </c>
      <c r="I163" s="4">
        <v>970.2</v>
      </c>
      <c r="J163" s="4">
        <v>10887.7</v>
      </c>
      <c r="K163" s="3">
        <f t="shared" si="78"/>
        <v>10106.599999999999</v>
      </c>
      <c r="L163" s="5">
        <v>20994.3</v>
      </c>
      <c r="M163" s="1">
        <f t="shared" si="75"/>
        <v>-4257.200000000001</v>
      </c>
    </row>
    <row r="164" spans="1:13" ht="15.75" hidden="1">
      <c r="A164" s="48" t="s">
        <v>76</v>
      </c>
      <c r="B164" s="4">
        <v>8.7</v>
      </c>
      <c r="C164" s="4">
        <v>442.2</v>
      </c>
      <c r="D164" s="4">
        <f t="shared" si="76"/>
        <v>205.7</v>
      </c>
      <c r="E164" s="4">
        <v>656.6</v>
      </c>
      <c r="F164" s="3">
        <f t="shared" si="77"/>
        <v>13921.199999999999</v>
      </c>
      <c r="G164" s="5">
        <v>14577.8</v>
      </c>
      <c r="H164" s="4">
        <v>11139.2</v>
      </c>
      <c r="I164" s="4">
        <v>579.2</v>
      </c>
      <c r="J164" s="4">
        <v>16045.8</v>
      </c>
      <c r="K164" s="3">
        <f t="shared" si="78"/>
        <v>8463</v>
      </c>
      <c r="L164" s="5">
        <v>24508.8</v>
      </c>
      <c r="M164" s="1">
        <f t="shared" si="75"/>
        <v>-9931</v>
      </c>
    </row>
    <row r="165" spans="1:13" ht="15.75" hidden="1">
      <c r="A165" s="48" t="s">
        <v>77</v>
      </c>
      <c r="B165" s="4">
        <v>508.4</v>
      </c>
      <c r="C165" s="4">
        <v>963.4</v>
      </c>
      <c r="D165" s="4">
        <f t="shared" si="76"/>
        <v>45.799999999999955</v>
      </c>
      <c r="E165" s="3">
        <v>1517.6</v>
      </c>
      <c r="F165" s="3">
        <f t="shared" si="77"/>
        <v>16621.2</v>
      </c>
      <c r="G165" s="5">
        <v>18138.8</v>
      </c>
      <c r="H165" s="4">
        <v>10723.2</v>
      </c>
      <c r="I165" s="4">
        <v>975.6</v>
      </c>
      <c r="J165" s="4">
        <v>13776.3</v>
      </c>
      <c r="K165" s="3">
        <f t="shared" si="78"/>
        <v>8573.400000000001</v>
      </c>
      <c r="L165" s="5">
        <v>22349.7</v>
      </c>
      <c r="M165" s="1">
        <f t="shared" si="75"/>
        <v>-4210.9000000000015</v>
      </c>
    </row>
    <row r="166" spans="1:13" ht="15.75" hidden="1">
      <c r="A166" s="48" t="s">
        <v>78</v>
      </c>
      <c r="B166" s="4">
        <v>2209.6</v>
      </c>
      <c r="C166" s="4">
        <v>1456.4</v>
      </c>
      <c r="D166" s="4">
        <f t="shared" si="76"/>
        <v>24.59999999999991</v>
      </c>
      <c r="E166" s="3">
        <v>3690.6</v>
      </c>
      <c r="F166" s="3">
        <f t="shared" si="77"/>
        <v>11866.4</v>
      </c>
      <c r="G166" s="5">
        <v>15557</v>
      </c>
      <c r="H166" s="4">
        <v>9592.9</v>
      </c>
      <c r="I166" s="4">
        <v>743.5</v>
      </c>
      <c r="J166" s="4">
        <v>12629.4</v>
      </c>
      <c r="K166" s="3">
        <f t="shared" si="78"/>
        <v>12479.4</v>
      </c>
      <c r="L166" s="5">
        <v>25108.8</v>
      </c>
      <c r="M166" s="1">
        <f t="shared" si="75"/>
        <v>-9551.8</v>
      </c>
    </row>
    <row r="167" spans="1:13" ht="15.75" hidden="1">
      <c r="A167" s="48" t="s">
        <v>79</v>
      </c>
      <c r="B167" s="4">
        <v>7066.1</v>
      </c>
      <c r="C167" s="4">
        <v>458.9</v>
      </c>
      <c r="D167" s="4">
        <f t="shared" si="76"/>
        <v>27.399999999999295</v>
      </c>
      <c r="E167" s="3">
        <v>7552.4</v>
      </c>
      <c r="F167" s="3">
        <f t="shared" si="77"/>
        <v>16445.300000000003</v>
      </c>
      <c r="G167" s="5">
        <v>23997.7</v>
      </c>
      <c r="H167" s="4">
        <v>10514.1</v>
      </c>
      <c r="I167" s="4">
        <v>916.6</v>
      </c>
      <c r="J167" s="4">
        <v>14501.4</v>
      </c>
      <c r="K167" s="3">
        <f t="shared" si="78"/>
        <v>9963.800000000001</v>
      </c>
      <c r="L167" s="5">
        <v>24465.2</v>
      </c>
      <c r="M167" s="1">
        <f t="shared" si="75"/>
        <v>-467.5</v>
      </c>
    </row>
    <row r="168" spans="1:13" ht="15.75" hidden="1">
      <c r="A168" s="48" t="s">
        <v>80</v>
      </c>
      <c r="B168" s="4">
        <v>5902.4</v>
      </c>
      <c r="C168" s="4">
        <v>865.8</v>
      </c>
      <c r="D168" s="4">
        <f t="shared" si="76"/>
        <v>45.60000000000059</v>
      </c>
      <c r="E168" s="3">
        <v>6813.8</v>
      </c>
      <c r="F168" s="3">
        <f t="shared" si="77"/>
        <v>27018.500000000004</v>
      </c>
      <c r="G168" s="5">
        <v>33832.3</v>
      </c>
      <c r="H168" s="4">
        <v>10595.5</v>
      </c>
      <c r="I168" s="4">
        <v>637.4</v>
      </c>
      <c r="J168" s="4">
        <v>13744.4</v>
      </c>
      <c r="K168" s="3">
        <f t="shared" si="78"/>
        <v>10994.800000000001</v>
      </c>
      <c r="L168" s="5">
        <v>24739.2</v>
      </c>
      <c r="M168" s="1">
        <f t="shared" si="75"/>
        <v>9093.100000000002</v>
      </c>
    </row>
    <row r="169" spans="1:13" ht="15.75" hidden="1">
      <c r="A169" s="48" t="s">
        <v>81</v>
      </c>
      <c r="B169" s="4">
        <v>5018.8</v>
      </c>
      <c r="C169" s="4">
        <v>525.6</v>
      </c>
      <c r="D169" s="4">
        <f t="shared" si="76"/>
        <v>15.599999999999795</v>
      </c>
      <c r="E169" s="3">
        <v>5560</v>
      </c>
      <c r="F169" s="3">
        <f t="shared" si="77"/>
        <v>22111.8</v>
      </c>
      <c r="G169" s="5">
        <v>27671.8</v>
      </c>
      <c r="H169" s="4">
        <v>11516.8</v>
      </c>
      <c r="I169" s="4">
        <v>602.6</v>
      </c>
      <c r="J169" s="4">
        <v>14512.4</v>
      </c>
      <c r="K169" s="3">
        <f t="shared" si="78"/>
        <v>10376.800000000001</v>
      </c>
      <c r="L169" s="5">
        <v>24889.2</v>
      </c>
      <c r="M169" s="1">
        <f t="shared" si="75"/>
        <v>2782.5999999999985</v>
      </c>
    </row>
    <row r="170" spans="1:13" ht="15.75" hidden="1">
      <c r="A170" s="48" t="s">
        <v>82</v>
      </c>
      <c r="B170" s="4">
        <v>5097.5</v>
      </c>
      <c r="C170" s="4">
        <v>914.4</v>
      </c>
      <c r="D170" s="4">
        <f t="shared" si="76"/>
        <v>12.200000000000387</v>
      </c>
      <c r="E170" s="3">
        <v>6024.1</v>
      </c>
      <c r="F170" s="3">
        <f t="shared" si="77"/>
        <v>37855</v>
      </c>
      <c r="G170" s="5">
        <v>43879.1</v>
      </c>
      <c r="H170" s="4">
        <v>13188.9</v>
      </c>
      <c r="I170" s="4">
        <v>1114</v>
      </c>
      <c r="J170" s="4">
        <v>16135.9</v>
      </c>
      <c r="K170" s="3">
        <f t="shared" si="78"/>
        <v>14899.300000000001</v>
      </c>
      <c r="L170" s="5">
        <v>31035.2</v>
      </c>
      <c r="M170" s="1">
        <f t="shared" si="75"/>
        <v>12843.899999999998</v>
      </c>
    </row>
    <row r="171" spans="1:13" ht="15.75" hidden="1">
      <c r="A171" s="44"/>
      <c r="B171" s="4"/>
      <c r="C171" s="4"/>
      <c r="D171" s="4"/>
      <c r="E171" s="4"/>
      <c r="F171" s="3"/>
      <c r="G171" s="5"/>
      <c r="H171" s="4"/>
      <c r="I171" s="4"/>
      <c r="J171" s="4"/>
      <c r="K171" s="3"/>
      <c r="L171" s="5"/>
      <c r="M171" s="1">
        <f t="shared" si="75"/>
        <v>0</v>
      </c>
    </row>
    <row r="172" spans="1:13" ht="15.75" hidden="1">
      <c r="A172" s="44" t="s">
        <v>67</v>
      </c>
      <c r="B172" s="4">
        <v>8302.7</v>
      </c>
      <c r="C172" s="4">
        <v>603.6</v>
      </c>
      <c r="D172" s="4">
        <f aca="true" t="shared" si="79" ref="D172:D179">E172-B172-C172</f>
        <v>31.19999999999925</v>
      </c>
      <c r="E172" s="3">
        <v>8937.5</v>
      </c>
      <c r="F172" s="3">
        <f aca="true" t="shared" si="80" ref="F172:F183">G172-E172</f>
        <v>32063.199999999997</v>
      </c>
      <c r="G172" s="5">
        <v>41000.7</v>
      </c>
      <c r="H172" s="4">
        <v>12292.4</v>
      </c>
      <c r="I172" s="4">
        <v>235.7</v>
      </c>
      <c r="J172" s="4">
        <v>15031.2</v>
      </c>
      <c r="K172" s="3">
        <f aca="true" t="shared" si="81" ref="K172:K183">L172-J172</f>
        <v>8817.3</v>
      </c>
      <c r="L172" s="5">
        <v>23848.5</v>
      </c>
      <c r="M172" s="1">
        <f t="shared" si="75"/>
        <v>17152.199999999997</v>
      </c>
    </row>
    <row r="173" spans="1:13" ht="15.75" hidden="1">
      <c r="A173" s="48" t="s">
        <v>98</v>
      </c>
      <c r="B173" s="4">
        <v>7333.8</v>
      </c>
      <c r="C173" s="4">
        <v>479</v>
      </c>
      <c r="D173" s="4" t="s">
        <v>71</v>
      </c>
      <c r="E173" s="4">
        <v>7812.8</v>
      </c>
      <c r="F173" s="3">
        <f t="shared" si="80"/>
        <v>34585.5</v>
      </c>
      <c r="G173" s="5">
        <v>42398.3</v>
      </c>
      <c r="H173" s="4">
        <v>9374.7</v>
      </c>
      <c r="I173" s="4">
        <v>840.6</v>
      </c>
      <c r="J173" s="4">
        <v>11066.3</v>
      </c>
      <c r="K173" s="3">
        <f t="shared" si="81"/>
        <v>8181.299999999999</v>
      </c>
      <c r="L173" s="5">
        <v>19247.6</v>
      </c>
      <c r="M173" s="1">
        <f t="shared" si="75"/>
        <v>23150.700000000004</v>
      </c>
    </row>
    <row r="174" spans="1:13" ht="15.75" hidden="1">
      <c r="A174" s="48" t="s">
        <v>104</v>
      </c>
      <c r="B174" s="4">
        <v>8158.4</v>
      </c>
      <c r="C174" s="4">
        <v>865.7</v>
      </c>
      <c r="D174" s="4">
        <f t="shared" si="79"/>
        <v>115.10000000000105</v>
      </c>
      <c r="E174" s="4">
        <v>9139.2</v>
      </c>
      <c r="F174" s="3">
        <f t="shared" si="80"/>
        <v>32170.8</v>
      </c>
      <c r="G174" s="5">
        <v>41310</v>
      </c>
      <c r="H174" s="4">
        <v>16462.2</v>
      </c>
      <c r="I174" s="4">
        <v>687.2</v>
      </c>
      <c r="J174" s="4">
        <v>21786.3</v>
      </c>
      <c r="K174" s="3">
        <f t="shared" si="81"/>
        <v>14623.2</v>
      </c>
      <c r="L174" s="5">
        <v>36409.5</v>
      </c>
      <c r="M174" s="1">
        <f t="shared" si="75"/>
        <v>4900.5</v>
      </c>
    </row>
    <row r="175" spans="1:13" ht="15.75" hidden="1">
      <c r="A175" s="48" t="s">
        <v>105</v>
      </c>
      <c r="B175" s="4">
        <v>4736.7</v>
      </c>
      <c r="C175" s="4">
        <v>1108.5</v>
      </c>
      <c r="D175" s="4">
        <f t="shared" si="79"/>
        <v>78.10000000000036</v>
      </c>
      <c r="E175" s="4">
        <v>5923.3</v>
      </c>
      <c r="F175" s="3">
        <f t="shared" si="80"/>
        <v>23284.2</v>
      </c>
      <c r="G175" s="5">
        <v>29207.5</v>
      </c>
      <c r="H175" s="4">
        <v>14679</v>
      </c>
      <c r="I175" s="4">
        <v>722.4</v>
      </c>
      <c r="J175" s="4">
        <v>18608.5</v>
      </c>
      <c r="K175" s="3">
        <f t="shared" si="81"/>
        <v>12831</v>
      </c>
      <c r="L175" s="5">
        <v>31439.5</v>
      </c>
      <c r="M175" s="1">
        <f t="shared" si="75"/>
        <v>-2232</v>
      </c>
    </row>
    <row r="176" spans="1:13" ht="15.75" hidden="1">
      <c r="A176" s="48" t="s">
        <v>106</v>
      </c>
      <c r="B176" s="4">
        <v>1954.8</v>
      </c>
      <c r="C176" s="4">
        <v>1700.1</v>
      </c>
      <c r="D176" s="4">
        <f t="shared" si="79"/>
        <v>24.200000000000045</v>
      </c>
      <c r="E176" s="4">
        <v>3679.1</v>
      </c>
      <c r="F176" s="3">
        <f t="shared" si="80"/>
        <v>25587.800000000003</v>
      </c>
      <c r="G176" s="5">
        <v>29266.9</v>
      </c>
      <c r="H176" s="4">
        <v>14453.5</v>
      </c>
      <c r="I176" s="4">
        <v>476.1</v>
      </c>
      <c r="J176" s="4">
        <v>16763.5</v>
      </c>
      <c r="K176" s="3">
        <f t="shared" si="81"/>
        <v>13991.8</v>
      </c>
      <c r="L176" s="5">
        <v>30755.3</v>
      </c>
      <c r="M176" s="1">
        <f t="shared" si="75"/>
        <v>-1488.3999999999978</v>
      </c>
    </row>
    <row r="177" spans="1:13" ht="15.75" hidden="1">
      <c r="A177" s="48" t="s">
        <v>107</v>
      </c>
      <c r="B177" s="4">
        <v>3161</v>
      </c>
      <c r="C177" s="4">
        <v>848.6</v>
      </c>
      <c r="D177" s="4">
        <f>E177-B177-C177</f>
        <v>83.5999999999998</v>
      </c>
      <c r="E177" s="4">
        <v>4093.2</v>
      </c>
      <c r="F177" s="3">
        <f t="shared" si="80"/>
        <v>23621</v>
      </c>
      <c r="G177" s="5">
        <v>27714.2</v>
      </c>
      <c r="H177" s="4">
        <v>16681.6</v>
      </c>
      <c r="I177" s="4">
        <v>823.5</v>
      </c>
      <c r="J177" s="4">
        <v>21084.6</v>
      </c>
      <c r="K177" s="3">
        <f t="shared" si="81"/>
        <v>14578.099999999999</v>
      </c>
      <c r="L177" s="5">
        <v>35662.7</v>
      </c>
      <c r="M177" s="1">
        <f t="shared" si="75"/>
        <v>-7948.499999999996</v>
      </c>
    </row>
    <row r="178" spans="1:13" ht="15.75" hidden="1">
      <c r="A178" s="48" t="s">
        <v>108</v>
      </c>
      <c r="B178" s="4">
        <v>1919.7</v>
      </c>
      <c r="C178" s="4">
        <v>522.5</v>
      </c>
      <c r="D178" s="4">
        <f t="shared" si="79"/>
        <v>76.70000000000005</v>
      </c>
      <c r="E178" s="4">
        <v>2518.9</v>
      </c>
      <c r="F178" s="3">
        <f t="shared" si="80"/>
        <v>27569.699999999997</v>
      </c>
      <c r="G178" s="5">
        <v>30088.6</v>
      </c>
      <c r="H178" s="4">
        <v>14385.3</v>
      </c>
      <c r="I178" s="4">
        <v>570</v>
      </c>
      <c r="J178" s="4">
        <v>18018.1</v>
      </c>
      <c r="K178" s="3">
        <f t="shared" si="81"/>
        <v>15771.900000000001</v>
      </c>
      <c r="L178" s="5">
        <v>33790</v>
      </c>
      <c r="M178" s="1">
        <f t="shared" si="75"/>
        <v>-3701.4000000000015</v>
      </c>
    </row>
    <row r="179" spans="1:13" ht="15.75" hidden="1">
      <c r="A179" s="48" t="s">
        <v>109</v>
      </c>
      <c r="B179" s="4">
        <v>1055.9</v>
      </c>
      <c r="C179" s="4">
        <v>1400.8</v>
      </c>
      <c r="D179" s="4">
        <f t="shared" si="79"/>
        <v>46.600000000000136</v>
      </c>
      <c r="E179" s="4">
        <v>2503.3</v>
      </c>
      <c r="F179" s="3">
        <f t="shared" si="80"/>
        <v>46029.299999999996</v>
      </c>
      <c r="G179" s="5">
        <v>48532.6</v>
      </c>
      <c r="H179" s="4">
        <v>12974.2</v>
      </c>
      <c r="I179" s="4">
        <v>710.8</v>
      </c>
      <c r="J179" s="4">
        <v>15646.8</v>
      </c>
      <c r="K179" s="3">
        <f t="shared" si="81"/>
        <v>15723.8</v>
      </c>
      <c r="L179" s="5">
        <v>31370.6</v>
      </c>
      <c r="M179" s="1">
        <f t="shared" si="75"/>
        <v>17162</v>
      </c>
    </row>
    <row r="180" spans="1:13" ht="15.75" hidden="1">
      <c r="A180" s="48" t="s">
        <v>110</v>
      </c>
      <c r="B180" s="4">
        <v>3811.3</v>
      </c>
      <c r="C180" s="4">
        <v>498.5</v>
      </c>
      <c r="D180" s="4">
        <f>E180-B180-C180</f>
        <v>64.39999999999964</v>
      </c>
      <c r="E180" s="4">
        <v>4374.2</v>
      </c>
      <c r="F180" s="3">
        <f t="shared" si="80"/>
        <v>25021.5</v>
      </c>
      <c r="G180" s="5">
        <v>29395.7</v>
      </c>
      <c r="H180" s="4">
        <v>13957.4</v>
      </c>
      <c r="I180" s="4">
        <v>634.5</v>
      </c>
      <c r="J180" s="4">
        <v>16991.3</v>
      </c>
      <c r="K180" s="3">
        <f t="shared" si="81"/>
        <v>15881.399999999998</v>
      </c>
      <c r="L180" s="5">
        <v>32872.7</v>
      </c>
      <c r="M180" s="1">
        <f t="shared" si="75"/>
        <v>-3476.9999999999964</v>
      </c>
    </row>
    <row r="181" spans="1:13" ht="15.75" hidden="1">
      <c r="A181" s="48" t="s">
        <v>111</v>
      </c>
      <c r="B181" s="4">
        <v>1590.1</v>
      </c>
      <c r="C181" s="4">
        <v>564.1</v>
      </c>
      <c r="D181" s="4">
        <f>E181-B181-C181</f>
        <v>218.89999999999998</v>
      </c>
      <c r="E181" s="4">
        <v>2373.1</v>
      </c>
      <c r="F181" s="3">
        <f t="shared" si="80"/>
        <v>35708.3</v>
      </c>
      <c r="G181" s="5">
        <v>38081.4</v>
      </c>
      <c r="H181" s="4">
        <v>12086.9</v>
      </c>
      <c r="I181" s="4">
        <v>672.1</v>
      </c>
      <c r="J181" s="4">
        <v>16606.5</v>
      </c>
      <c r="K181" s="3">
        <f t="shared" si="81"/>
        <v>15588.5</v>
      </c>
      <c r="L181" s="5">
        <v>32195</v>
      </c>
      <c r="M181" s="1">
        <f t="shared" si="75"/>
        <v>5886.4000000000015</v>
      </c>
    </row>
    <row r="182" spans="1:13" ht="15.75" hidden="1">
      <c r="A182" s="48" t="s">
        <v>112</v>
      </c>
      <c r="B182" s="4">
        <v>2094.2</v>
      </c>
      <c r="C182" s="4">
        <v>271.8</v>
      </c>
      <c r="D182" s="4">
        <f>E182-B182-C182</f>
        <v>695.7</v>
      </c>
      <c r="E182" s="4">
        <v>3061.7</v>
      </c>
      <c r="F182" s="3">
        <f t="shared" si="80"/>
        <v>28214.3</v>
      </c>
      <c r="G182" s="5">
        <v>31276</v>
      </c>
      <c r="H182" s="4">
        <v>13819</v>
      </c>
      <c r="I182" s="4">
        <v>991.8</v>
      </c>
      <c r="J182" s="4">
        <v>15924.3</v>
      </c>
      <c r="K182" s="3">
        <f t="shared" si="81"/>
        <v>13070.8</v>
      </c>
      <c r="L182" s="5">
        <v>28995.1</v>
      </c>
      <c r="M182" s="1">
        <f t="shared" si="75"/>
        <v>2280.9000000000015</v>
      </c>
    </row>
    <row r="183" spans="1:13" ht="15.75" hidden="1">
      <c r="A183" s="48" t="s">
        <v>113</v>
      </c>
      <c r="B183" s="4">
        <v>2672.6</v>
      </c>
      <c r="C183" s="4">
        <v>549.8</v>
      </c>
      <c r="D183" s="4">
        <f>E183-B183-C183</f>
        <v>594.8</v>
      </c>
      <c r="E183" s="4">
        <v>3817.2</v>
      </c>
      <c r="F183" s="3">
        <f t="shared" si="80"/>
        <v>39249</v>
      </c>
      <c r="G183" s="5">
        <v>43066.2</v>
      </c>
      <c r="H183" s="4">
        <v>14360.2</v>
      </c>
      <c r="I183" s="4">
        <v>1407.7</v>
      </c>
      <c r="J183" s="4">
        <v>17419.2</v>
      </c>
      <c r="K183" s="3">
        <f t="shared" si="81"/>
        <v>16013.3</v>
      </c>
      <c r="L183" s="5">
        <v>33432.5</v>
      </c>
      <c r="M183" s="1">
        <f t="shared" si="75"/>
        <v>9633.699999999997</v>
      </c>
    </row>
    <row r="184" spans="1:13" ht="15.75" hidden="1">
      <c r="A184" s="44"/>
      <c r="B184" s="4"/>
      <c r="C184" s="4"/>
      <c r="D184" s="4"/>
      <c r="E184" s="4"/>
      <c r="F184" s="3"/>
      <c r="G184" s="5"/>
      <c r="H184" s="4"/>
      <c r="I184" s="4"/>
      <c r="J184" s="4"/>
      <c r="K184" s="3"/>
      <c r="L184" s="5"/>
      <c r="M184" s="1">
        <f t="shared" si="75"/>
        <v>0</v>
      </c>
    </row>
    <row r="185" spans="1:13" ht="18" customHeight="1" hidden="1">
      <c r="A185" s="52">
        <v>2006</v>
      </c>
      <c r="B185" s="4"/>
      <c r="C185" s="4"/>
      <c r="D185" s="4"/>
      <c r="E185" s="4"/>
      <c r="F185" s="3"/>
      <c r="G185" s="5"/>
      <c r="H185" s="4"/>
      <c r="I185" s="4"/>
      <c r="J185" s="4"/>
      <c r="K185" s="3"/>
      <c r="L185" s="5"/>
      <c r="M185" s="1">
        <f t="shared" si="75"/>
        <v>0</v>
      </c>
    </row>
    <row r="186" spans="1:13" ht="15.75" hidden="1">
      <c r="A186" s="48" t="s">
        <v>99</v>
      </c>
      <c r="B186" s="4">
        <v>1552</v>
      </c>
      <c r="C186" s="4">
        <v>496</v>
      </c>
      <c r="D186" s="4">
        <f aca="true" t="shared" si="82" ref="D186:D207">E186-B186-C186</f>
        <v>54.19999999999982</v>
      </c>
      <c r="E186" s="4">
        <v>2102.2</v>
      </c>
      <c r="F186" s="3">
        <f aca="true" t="shared" si="83" ref="F186:F197">G186-E186</f>
        <v>17217</v>
      </c>
      <c r="G186" s="5">
        <v>19319.2</v>
      </c>
      <c r="H186" s="4">
        <v>11811.9</v>
      </c>
      <c r="I186" s="4">
        <v>842.8</v>
      </c>
      <c r="J186" s="4">
        <v>14680</v>
      </c>
      <c r="K186" s="3">
        <f aca="true" t="shared" si="84" ref="K186:K197">L186-J186</f>
        <v>10676</v>
      </c>
      <c r="L186" s="5">
        <v>25356</v>
      </c>
      <c r="M186" s="1">
        <f t="shared" si="75"/>
        <v>-6036.799999999999</v>
      </c>
    </row>
    <row r="187" spans="1:13" ht="15.75" hidden="1">
      <c r="A187" s="48" t="s">
        <v>98</v>
      </c>
      <c r="B187" s="4">
        <v>1589.6</v>
      </c>
      <c r="C187" s="4">
        <v>607.2</v>
      </c>
      <c r="D187" s="4">
        <f t="shared" si="82"/>
        <v>510.79999999999995</v>
      </c>
      <c r="E187" s="4">
        <v>2707.6</v>
      </c>
      <c r="F187" s="3">
        <f t="shared" si="83"/>
        <v>22961.2</v>
      </c>
      <c r="G187" s="5">
        <v>25668.8</v>
      </c>
      <c r="H187" s="4">
        <v>12949.6</v>
      </c>
      <c r="I187" s="4">
        <v>3987.7</v>
      </c>
      <c r="J187" s="4">
        <v>19132.8</v>
      </c>
      <c r="K187" s="3">
        <f t="shared" si="84"/>
        <v>12126.3</v>
      </c>
      <c r="L187" s="5">
        <v>31259.1</v>
      </c>
      <c r="M187" s="1">
        <f t="shared" si="75"/>
        <v>-5590.299999999999</v>
      </c>
    </row>
    <row r="188" spans="1:13" ht="15.75" hidden="1">
      <c r="A188" s="44" t="s">
        <v>44</v>
      </c>
      <c r="B188" s="4">
        <v>787.2</v>
      </c>
      <c r="C188" s="4">
        <v>571.6</v>
      </c>
      <c r="D188" s="4">
        <f t="shared" si="82"/>
        <v>219.9999999999999</v>
      </c>
      <c r="E188" s="4">
        <v>1578.8</v>
      </c>
      <c r="F188" s="3">
        <f t="shared" si="83"/>
        <v>24272.4</v>
      </c>
      <c r="G188" s="5">
        <v>25851.2</v>
      </c>
      <c r="H188" s="4">
        <v>13972.3</v>
      </c>
      <c r="I188" s="4">
        <v>908.2</v>
      </c>
      <c r="J188" s="4">
        <v>19224.6</v>
      </c>
      <c r="K188" s="3">
        <f t="shared" si="84"/>
        <v>17128.200000000004</v>
      </c>
      <c r="L188" s="5">
        <v>36352.8</v>
      </c>
      <c r="M188" s="1">
        <f t="shared" si="75"/>
        <v>-10501.600000000002</v>
      </c>
    </row>
    <row r="189" spans="1:13" ht="15.75" hidden="1">
      <c r="A189" s="44" t="s">
        <v>45</v>
      </c>
      <c r="B189" s="4">
        <v>405.7</v>
      </c>
      <c r="C189" s="4">
        <v>953.3</v>
      </c>
      <c r="D189" s="4">
        <f t="shared" si="82"/>
        <v>11.299999999999955</v>
      </c>
      <c r="E189" s="4">
        <v>1370.3</v>
      </c>
      <c r="F189" s="3">
        <f t="shared" si="83"/>
        <v>21179.8</v>
      </c>
      <c r="G189" s="5">
        <v>22550.1</v>
      </c>
      <c r="H189" s="4">
        <v>11810.8</v>
      </c>
      <c r="I189" s="4">
        <v>735.6</v>
      </c>
      <c r="J189" s="4">
        <v>18949.9</v>
      </c>
      <c r="K189" s="3">
        <f t="shared" si="84"/>
        <v>17076.1</v>
      </c>
      <c r="L189" s="5">
        <v>36026</v>
      </c>
      <c r="M189" s="1">
        <f t="shared" si="75"/>
        <v>-13475.900000000001</v>
      </c>
    </row>
    <row r="190" spans="1:13" ht="15.75" hidden="1">
      <c r="A190" s="44" t="s">
        <v>46</v>
      </c>
      <c r="B190" s="4">
        <v>964.8</v>
      </c>
      <c r="C190" s="4">
        <v>1010.3</v>
      </c>
      <c r="D190" s="4">
        <f t="shared" si="82"/>
        <v>4.100000000000136</v>
      </c>
      <c r="E190" s="4">
        <v>1979.2</v>
      </c>
      <c r="F190" s="3">
        <f t="shared" si="83"/>
        <v>20221.3</v>
      </c>
      <c r="G190" s="5">
        <v>22200.5</v>
      </c>
      <c r="H190" s="4">
        <v>10231.4</v>
      </c>
      <c r="I190" s="4">
        <v>1063.3</v>
      </c>
      <c r="J190" s="4">
        <v>12584.2</v>
      </c>
      <c r="K190" s="3">
        <f t="shared" si="84"/>
        <v>13014</v>
      </c>
      <c r="L190" s="5">
        <v>25598.2</v>
      </c>
      <c r="M190" s="1">
        <f t="shared" si="75"/>
        <v>-3397.7000000000007</v>
      </c>
    </row>
    <row r="191" spans="1:13" ht="15.75" hidden="1">
      <c r="A191" s="44" t="s">
        <v>47</v>
      </c>
      <c r="B191" s="4">
        <v>587.1</v>
      </c>
      <c r="C191" s="4">
        <v>883.3</v>
      </c>
      <c r="D191" s="4">
        <f t="shared" si="82"/>
        <v>46.10000000000002</v>
      </c>
      <c r="E191" s="4">
        <v>1516.5</v>
      </c>
      <c r="F191" s="3">
        <f t="shared" si="83"/>
        <v>24652.1</v>
      </c>
      <c r="G191" s="5">
        <v>26168.6</v>
      </c>
      <c r="H191" s="4">
        <v>16987.9</v>
      </c>
      <c r="I191" s="4">
        <v>664.3</v>
      </c>
      <c r="J191" s="4">
        <v>19905.7</v>
      </c>
      <c r="K191" s="3">
        <f t="shared" si="84"/>
        <v>20984.600000000002</v>
      </c>
      <c r="L191" s="5">
        <v>40890.3</v>
      </c>
      <c r="M191" s="1">
        <f t="shared" si="75"/>
        <v>-14721.700000000004</v>
      </c>
    </row>
    <row r="192" spans="1:13" ht="15.75" hidden="1">
      <c r="A192" s="44" t="s">
        <v>37</v>
      </c>
      <c r="B192" s="4">
        <v>620.4</v>
      </c>
      <c r="C192" s="4">
        <v>777.4</v>
      </c>
      <c r="D192" s="4">
        <f t="shared" si="82"/>
        <v>111.60000000000014</v>
      </c>
      <c r="E192" s="4">
        <v>1509.4</v>
      </c>
      <c r="F192" s="3">
        <f t="shared" si="83"/>
        <v>29093.1</v>
      </c>
      <c r="G192" s="5">
        <v>30602.5</v>
      </c>
      <c r="H192" s="4">
        <v>13633</v>
      </c>
      <c r="I192" s="4">
        <v>594</v>
      </c>
      <c r="J192" s="4">
        <v>17189.9</v>
      </c>
      <c r="K192" s="3">
        <f t="shared" si="84"/>
        <v>14957.699999999997</v>
      </c>
      <c r="L192" s="5">
        <v>32147.6</v>
      </c>
      <c r="M192" s="1">
        <f t="shared" si="75"/>
        <v>-1545.0999999999985</v>
      </c>
    </row>
    <row r="193" spans="1:13" ht="15.75" hidden="1">
      <c r="A193" s="44" t="s">
        <v>53</v>
      </c>
      <c r="B193" s="4">
        <v>4389.3</v>
      </c>
      <c r="C193" s="4">
        <v>792.7</v>
      </c>
      <c r="D193" s="4">
        <f t="shared" si="82"/>
        <v>3328.7000000000007</v>
      </c>
      <c r="E193" s="4">
        <v>8510.7</v>
      </c>
      <c r="F193" s="3">
        <f t="shared" si="83"/>
        <v>48300.3</v>
      </c>
      <c r="G193" s="5">
        <v>56811</v>
      </c>
      <c r="H193" s="4">
        <v>20074</v>
      </c>
      <c r="I193" s="4">
        <v>1061</v>
      </c>
      <c r="J193" s="4">
        <v>23289</v>
      </c>
      <c r="K193" s="3">
        <f t="shared" si="84"/>
        <v>21224.1</v>
      </c>
      <c r="L193" s="5">
        <v>44513.1</v>
      </c>
      <c r="M193" s="1">
        <f t="shared" si="75"/>
        <v>12297.900000000001</v>
      </c>
    </row>
    <row r="194" spans="1:13" ht="15.75" hidden="1">
      <c r="A194" s="44" t="s">
        <v>38</v>
      </c>
      <c r="B194" s="4">
        <v>4504.5</v>
      </c>
      <c r="C194" s="4">
        <v>957.5</v>
      </c>
      <c r="D194" s="4">
        <f t="shared" si="82"/>
        <v>48.80000000000018</v>
      </c>
      <c r="E194" s="4">
        <v>5510.8</v>
      </c>
      <c r="F194" s="3">
        <f t="shared" si="83"/>
        <v>23017</v>
      </c>
      <c r="G194" s="5">
        <v>28527.8</v>
      </c>
      <c r="H194" s="4">
        <v>17475.8</v>
      </c>
      <c r="I194" s="4">
        <v>1187.3</v>
      </c>
      <c r="J194" s="4">
        <v>20435.2</v>
      </c>
      <c r="K194" s="3">
        <f t="shared" si="84"/>
        <v>14473.7</v>
      </c>
      <c r="L194" s="5">
        <v>34908.9</v>
      </c>
      <c r="M194" s="1">
        <f t="shared" si="75"/>
        <v>-6381.100000000002</v>
      </c>
    </row>
    <row r="195" spans="1:13" ht="15.75" hidden="1">
      <c r="A195" s="44" t="s">
        <v>39</v>
      </c>
      <c r="B195" s="4">
        <v>5967.3</v>
      </c>
      <c r="C195" s="4">
        <v>547.3</v>
      </c>
      <c r="D195" s="4">
        <f t="shared" si="82"/>
        <v>27.000000000000227</v>
      </c>
      <c r="E195" s="4">
        <v>6541.6</v>
      </c>
      <c r="F195" s="3">
        <f t="shared" si="83"/>
        <v>24140.5</v>
      </c>
      <c r="G195" s="5">
        <v>30682.1</v>
      </c>
      <c r="H195" s="4">
        <v>14729.2</v>
      </c>
      <c r="I195" s="4">
        <v>493.9</v>
      </c>
      <c r="J195" s="4">
        <v>18375.3</v>
      </c>
      <c r="K195" s="3">
        <f t="shared" si="84"/>
        <v>17680.3</v>
      </c>
      <c r="L195" s="5">
        <v>36055.6</v>
      </c>
      <c r="M195" s="1">
        <f t="shared" si="75"/>
        <v>-5373.5</v>
      </c>
    </row>
    <row r="196" spans="1:13" ht="15.75" hidden="1">
      <c r="A196" s="44" t="s">
        <v>40</v>
      </c>
      <c r="B196" s="4">
        <v>7515.7</v>
      </c>
      <c r="C196" s="4">
        <v>124.1</v>
      </c>
      <c r="D196" s="4">
        <f t="shared" si="82"/>
        <v>781.7000000000002</v>
      </c>
      <c r="E196" s="4">
        <v>8421.5</v>
      </c>
      <c r="F196" s="3">
        <f t="shared" si="83"/>
        <v>27051.199999999997</v>
      </c>
      <c r="G196" s="5">
        <v>35472.7</v>
      </c>
      <c r="H196" s="4">
        <v>14376.6</v>
      </c>
      <c r="I196" s="4">
        <v>45.6</v>
      </c>
      <c r="J196" s="4">
        <v>16514.3</v>
      </c>
      <c r="K196" s="3">
        <f t="shared" si="84"/>
        <v>16506.3</v>
      </c>
      <c r="L196" s="5">
        <v>33020.6</v>
      </c>
      <c r="M196" s="1">
        <f t="shared" si="75"/>
        <v>2452.0999999999985</v>
      </c>
    </row>
    <row r="197" spans="1:13" ht="15.75" hidden="1">
      <c r="A197" s="44" t="s">
        <v>41</v>
      </c>
      <c r="B197" s="4">
        <v>8740.7</v>
      </c>
      <c r="C197" s="4">
        <v>209.5</v>
      </c>
      <c r="D197" s="4">
        <f t="shared" si="82"/>
        <v>313.5</v>
      </c>
      <c r="E197" s="4">
        <v>9263.7</v>
      </c>
      <c r="F197" s="3">
        <f t="shared" si="83"/>
        <v>82578.6</v>
      </c>
      <c r="G197" s="5">
        <v>91842.3</v>
      </c>
      <c r="H197" s="4">
        <v>13139.6</v>
      </c>
      <c r="I197" s="4">
        <v>1966.5</v>
      </c>
      <c r="J197" s="4">
        <v>17710.5</v>
      </c>
      <c r="K197" s="3">
        <f t="shared" si="84"/>
        <v>21928.300000000003</v>
      </c>
      <c r="L197" s="5">
        <v>39638.8</v>
      </c>
      <c r="M197" s="1">
        <f t="shared" si="75"/>
        <v>52203.5</v>
      </c>
    </row>
    <row r="198" spans="1:13" ht="18" customHeight="1" hidden="1">
      <c r="A198" s="44"/>
      <c r="B198" s="4"/>
      <c r="C198" s="4"/>
      <c r="D198" s="4"/>
      <c r="E198" s="4"/>
      <c r="F198" s="3"/>
      <c r="G198" s="5"/>
      <c r="H198" s="4"/>
      <c r="I198" s="4"/>
      <c r="J198" s="4"/>
      <c r="K198" s="3"/>
      <c r="L198" s="5"/>
      <c r="M198" s="1">
        <f t="shared" si="75"/>
        <v>0</v>
      </c>
    </row>
    <row r="199" spans="1:13" ht="18" customHeight="1" hidden="1">
      <c r="A199" s="52">
        <v>2007</v>
      </c>
      <c r="B199" s="4"/>
      <c r="C199" s="4"/>
      <c r="D199" s="4"/>
      <c r="E199" s="4"/>
      <c r="F199" s="3"/>
      <c r="G199" s="5"/>
      <c r="H199" s="4"/>
      <c r="I199" s="4"/>
      <c r="J199" s="4"/>
      <c r="K199" s="3"/>
      <c r="L199" s="5"/>
      <c r="M199" s="1">
        <f t="shared" si="75"/>
        <v>0</v>
      </c>
    </row>
    <row r="200" spans="1:13" ht="15.75" hidden="1">
      <c r="A200" s="44" t="s">
        <v>94</v>
      </c>
      <c r="B200" s="4">
        <v>5073.2</v>
      </c>
      <c r="C200" s="4">
        <v>137.2</v>
      </c>
      <c r="D200" s="4">
        <f t="shared" si="82"/>
        <v>216.6000000000002</v>
      </c>
      <c r="E200" s="4">
        <v>5427</v>
      </c>
      <c r="F200" s="3">
        <f aca="true" t="shared" si="85" ref="F200:F211">G200-E200</f>
        <v>20366.5</v>
      </c>
      <c r="G200" s="5">
        <v>25793.5</v>
      </c>
      <c r="H200" s="4">
        <v>17410.8</v>
      </c>
      <c r="I200" s="4">
        <v>56.8</v>
      </c>
      <c r="J200" s="4">
        <v>19519.4</v>
      </c>
      <c r="K200" s="3">
        <f aca="true" t="shared" si="86" ref="K200:K211">L200-J200</f>
        <v>16642.1</v>
      </c>
      <c r="L200" s="5">
        <v>36161.5</v>
      </c>
      <c r="M200" s="1">
        <f t="shared" si="75"/>
        <v>-10368</v>
      </c>
    </row>
    <row r="201" spans="1:13" ht="15.75" hidden="1">
      <c r="A201" s="44" t="s">
        <v>43</v>
      </c>
      <c r="B201" s="4">
        <v>3704.4</v>
      </c>
      <c r="C201" s="4">
        <v>786.4</v>
      </c>
      <c r="D201" s="4">
        <f t="shared" si="82"/>
        <v>45.800000000000296</v>
      </c>
      <c r="E201" s="4">
        <v>4536.6</v>
      </c>
      <c r="F201" s="3">
        <f t="shared" si="85"/>
        <v>26166.199999999997</v>
      </c>
      <c r="G201" s="5">
        <v>30702.8</v>
      </c>
      <c r="H201" s="4">
        <v>11403.6</v>
      </c>
      <c r="I201" s="4" t="s">
        <v>71</v>
      </c>
      <c r="J201" s="4">
        <v>13253.3</v>
      </c>
      <c r="K201" s="3">
        <f t="shared" si="86"/>
        <v>15634.7</v>
      </c>
      <c r="L201" s="5">
        <v>28888</v>
      </c>
      <c r="M201" s="1">
        <f t="shared" si="75"/>
        <v>1814.7999999999993</v>
      </c>
    </row>
    <row r="202" spans="1:13" ht="15.75" hidden="1">
      <c r="A202" s="44" t="s">
        <v>44</v>
      </c>
      <c r="B202" s="4">
        <v>2391.9</v>
      </c>
      <c r="C202" s="4">
        <v>572.3</v>
      </c>
      <c r="D202" s="4">
        <f t="shared" si="82"/>
        <v>38.600000000000136</v>
      </c>
      <c r="E202" s="4">
        <v>3002.8</v>
      </c>
      <c r="F202" s="3">
        <f t="shared" si="85"/>
        <v>45517.5</v>
      </c>
      <c r="G202" s="5">
        <v>48520.3</v>
      </c>
      <c r="H202" s="4">
        <v>15560.6</v>
      </c>
      <c r="I202" s="4" t="s">
        <v>71</v>
      </c>
      <c r="J202" s="4">
        <v>20782.7</v>
      </c>
      <c r="K202" s="3">
        <f t="shared" si="86"/>
        <v>16024.3</v>
      </c>
      <c r="L202" s="5">
        <v>36807</v>
      </c>
      <c r="M202" s="1">
        <f t="shared" si="75"/>
        <v>11713.300000000003</v>
      </c>
    </row>
    <row r="203" spans="1:13" ht="15.75" hidden="1">
      <c r="A203" s="44" t="s">
        <v>45</v>
      </c>
      <c r="B203" s="4">
        <v>7812</v>
      </c>
      <c r="C203" s="4">
        <v>652.3</v>
      </c>
      <c r="D203" s="4">
        <f t="shared" si="82"/>
        <v>36.200000000000045</v>
      </c>
      <c r="E203" s="4">
        <v>8500.5</v>
      </c>
      <c r="F203" s="3">
        <f t="shared" si="85"/>
        <v>51083.7</v>
      </c>
      <c r="G203" s="5">
        <v>59584.2</v>
      </c>
      <c r="H203" s="4">
        <v>14738.9</v>
      </c>
      <c r="I203" s="4">
        <v>500.2</v>
      </c>
      <c r="J203" s="4">
        <v>17509.2</v>
      </c>
      <c r="K203" s="3">
        <f t="shared" si="86"/>
        <v>13595.399999999998</v>
      </c>
      <c r="L203" s="5">
        <v>31104.6</v>
      </c>
      <c r="M203" s="1">
        <f t="shared" si="75"/>
        <v>28479.6</v>
      </c>
    </row>
    <row r="204" spans="1:13" ht="15.75" hidden="1">
      <c r="A204" s="44" t="s">
        <v>46</v>
      </c>
      <c r="B204" s="4">
        <v>2004.9</v>
      </c>
      <c r="C204" s="4">
        <v>757.7</v>
      </c>
      <c r="D204" s="4">
        <f>E204-B204-C204</f>
        <v>12.599999999999682</v>
      </c>
      <c r="E204" s="4">
        <v>2775.2</v>
      </c>
      <c r="F204" s="3">
        <f t="shared" si="85"/>
        <v>27254</v>
      </c>
      <c r="G204" s="5">
        <v>30029.2</v>
      </c>
      <c r="H204" s="4">
        <v>20616.4</v>
      </c>
      <c r="I204" s="4">
        <v>113.7</v>
      </c>
      <c r="J204" s="4">
        <v>24793.6</v>
      </c>
      <c r="K204" s="3">
        <f t="shared" si="86"/>
        <v>17999.800000000003</v>
      </c>
      <c r="L204" s="5">
        <v>42793.4</v>
      </c>
      <c r="M204" s="1">
        <f t="shared" si="75"/>
        <v>-12764.2</v>
      </c>
    </row>
    <row r="205" spans="1:13" ht="15.75" hidden="1">
      <c r="A205" s="44" t="s">
        <v>47</v>
      </c>
      <c r="B205" s="4">
        <v>5007.6</v>
      </c>
      <c r="C205" s="4">
        <v>1409.2</v>
      </c>
      <c r="D205" s="4">
        <f t="shared" si="82"/>
        <v>11.299999999999955</v>
      </c>
      <c r="E205" s="4">
        <v>6428.1</v>
      </c>
      <c r="F205" s="3">
        <f t="shared" si="85"/>
        <v>31512.5</v>
      </c>
      <c r="G205" s="5">
        <v>37940.6</v>
      </c>
      <c r="H205" s="4">
        <v>17365.3</v>
      </c>
      <c r="I205" s="4">
        <v>398.7</v>
      </c>
      <c r="J205" s="4">
        <v>23462.8</v>
      </c>
      <c r="K205" s="3">
        <f t="shared" si="86"/>
        <v>19650.399999999998</v>
      </c>
      <c r="L205" s="5">
        <v>43113.2</v>
      </c>
      <c r="M205" s="1">
        <f t="shared" si="75"/>
        <v>-5172.5999999999985</v>
      </c>
    </row>
    <row r="206" spans="1:13" ht="15.75" hidden="1">
      <c r="A206" s="44" t="s">
        <v>37</v>
      </c>
      <c r="B206" s="4">
        <v>1712.2</v>
      </c>
      <c r="C206" s="4">
        <v>788.1</v>
      </c>
      <c r="D206" s="4">
        <f t="shared" si="82"/>
        <v>65.69999999999993</v>
      </c>
      <c r="E206" s="4">
        <v>2566</v>
      </c>
      <c r="F206" s="3">
        <f t="shared" si="85"/>
        <v>28501.3</v>
      </c>
      <c r="G206" s="5">
        <v>31067.3</v>
      </c>
      <c r="H206" s="4">
        <v>20666.4</v>
      </c>
      <c r="I206" s="4">
        <v>177.5</v>
      </c>
      <c r="J206" s="4">
        <v>24357.9</v>
      </c>
      <c r="K206" s="3">
        <f t="shared" si="86"/>
        <v>14934.299999999996</v>
      </c>
      <c r="L206" s="5">
        <v>39292.2</v>
      </c>
      <c r="M206" s="1">
        <f t="shared" si="75"/>
        <v>-8224.899999999998</v>
      </c>
    </row>
    <row r="207" spans="1:13" ht="15.75" hidden="1">
      <c r="A207" s="44" t="s">
        <v>53</v>
      </c>
      <c r="B207" s="4">
        <v>301.4</v>
      </c>
      <c r="C207" s="4">
        <v>896.1</v>
      </c>
      <c r="D207" s="4">
        <f t="shared" si="82"/>
        <v>41.90000000000009</v>
      </c>
      <c r="E207" s="4">
        <v>1239.4</v>
      </c>
      <c r="F207" s="3">
        <f t="shared" si="85"/>
        <v>33520.6</v>
      </c>
      <c r="G207" s="5">
        <v>34760</v>
      </c>
      <c r="H207" s="4">
        <v>26638.7</v>
      </c>
      <c r="I207" s="4">
        <v>1156.7</v>
      </c>
      <c r="J207" s="4">
        <v>29664.2</v>
      </c>
      <c r="K207" s="3">
        <f t="shared" si="86"/>
        <v>15708.999999999996</v>
      </c>
      <c r="L207" s="5">
        <v>45373.2</v>
      </c>
      <c r="M207" s="1">
        <f t="shared" si="75"/>
        <v>-10613.199999999997</v>
      </c>
    </row>
    <row r="208" spans="1:13" ht="15.75" hidden="1">
      <c r="A208" s="44" t="s">
        <v>38</v>
      </c>
      <c r="B208" s="4">
        <v>2301.2</v>
      </c>
      <c r="C208" s="4">
        <v>405.6</v>
      </c>
      <c r="D208" s="4">
        <f>E208-B208-C208</f>
        <v>64.50000000000034</v>
      </c>
      <c r="E208" s="4">
        <v>2771.3</v>
      </c>
      <c r="F208" s="3">
        <f t="shared" si="85"/>
        <v>33740.399999999994</v>
      </c>
      <c r="G208" s="5">
        <v>36511.7</v>
      </c>
      <c r="H208" s="4">
        <v>19044.1</v>
      </c>
      <c r="I208" s="4">
        <v>76</v>
      </c>
      <c r="J208" s="4">
        <v>27007.7</v>
      </c>
      <c r="K208" s="3">
        <f t="shared" si="86"/>
        <v>14864.499999999996</v>
      </c>
      <c r="L208" s="5">
        <v>41872.2</v>
      </c>
      <c r="M208" s="1">
        <f t="shared" si="75"/>
        <v>-5360.5</v>
      </c>
    </row>
    <row r="209" spans="1:13" ht="15.75" hidden="1">
      <c r="A209" s="44" t="s">
        <v>39</v>
      </c>
      <c r="B209" s="4">
        <v>3031.8</v>
      </c>
      <c r="C209" s="4">
        <v>452.9</v>
      </c>
      <c r="D209" s="4">
        <f>E209-B209-C209</f>
        <v>570.1999999999999</v>
      </c>
      <c r="E209" s="4">
        <v>4054.9</v>
      </c>
      <c r="F209" s="3">
        <f t="shared" si="85"/>
        <v>39318.5</v>
      </c>
      <c r="G209" s="5">
        <v>43373.4</v>
      </c>
      <c r="H209" s="4">
        <v>20698.1</v>
      </c>
      <c r="I209" s="4">
        <v>10.5</v>
      </c>
      <c r="J209" s="4">
        <v>24671</v>
      </c>
      <c r="K209" s="3">
        <f t="shared" si="86"/>
        <v>16154.400000000001</v>
      </c>
      <c r="L209" s="5">
        <v>40825.4</v>
      </c>
      <c r="M209" s="1">
        <f t="shared" si="75"/>
        <v>2548</v>
      </c>
    </row>
    <row r="210" spans="1:13" ht="15.75" hidden="1">
      <c r="A210" s="44" t="s">
        <v>40</v>
      </c>
      <c r="B210" s="4">
        <v>1340.2</v>
      </c>
      <c r="C210" s="4">
        <v>740.9</v>
      </c>
      <c r="D210" s="4">
        <f>E210-B210-C210</f>
        <v>27.899999999999977</v>
      </c>
      <c r="E210" s="4">
        <v>2109</v>
      </c>
      <c r="F210" s="3">
        <f t="shared" si="85"/>
        <v>37964.2</v>
      </c>
      <c r="G210" s="5">
        <v>40073.2</v>
      </c>
      <c r="H210" s="4">
        <v>24728.6</v>
      </c>
      <c r="I210" s="4">
        <v>129.4</v>
      </c>
      <c r="J210" s="4">
        <v>29006</v>
      </c>
      <c r="K210" s="3">
        <f t="shared" si="86"/>
        <v>19217.699999999997</v>
      </c>
      <c r="L210" s="5">
        <v>48223.7</v>
      </c>
      <c r="M210" s="1">
        <f t="shared" si="75"/>
        <v>-8150.5</v>
      </c>
    </row>
    <row r="211" spans="1:13" ht="18" customHeight="1" hidden="1">
      <c r="A211" s="44" t="s">
        <v>41</v>
      </c>
      <c r="B211" s="4">
        <v>1409.4</v>
      </c>
      <c r="C211" s="4">
        <v>440.9</v>
      </c>
      <c r="D211" s="4">
        <f>E211-B211-C211</f>
        <v>807.6</v>
      </c>
      <c r="E211" s="4">
        <v>2657.9</v>
      </c>
      <c r="F211" s="3">
        <f t="shared" si="85"/>
        <v>105988.70000000001</v>
      </c>
      <c r="G211" s="5">
        <v>108646.6</v>
      </c>
      <c r="H211" s="4">
        <v>19475.9</v>
      </c>
      <c r="I211" s="4">
        <v>26.1</v>
      </c>
      <c r="J211" s="4">
        <v>23002.5</v>
      </c>
      <c r="K211" s="3">
        <f t="shared" si="86"/>
        <v>16602.1</v>
      </c>
      <c r="L211" s="5">
        <v>39604.6</v>
      </c>
      <c r="M211" s="1">
        <f t="shared" si="75"/>
        <v>69042</v>
      </c>
    </row>
    <row r="212" spans="1:13" ht="18" customHeight="1">
      <c r="A212" s="45">
        <v>2014</v>
      </c>
      <c r="B212" s="4">
        <f>+SUM(B343:B354)</f>
        <v>59687.62803761729</v>
      </c>
      <c r="C212" s="4">
        <f aca="true" t="shared" si="87" ref="C212:L212">+SUM(C343:C354)</f>
        <v>19088.9111760751</v>
      </c>
      <c r="D212" s="4">
        <f t="shared" si="87"/>
        <v>15380.552256120001</v>
      </c>
      <c r="E212" s="4">
        <f t="shared" si="87"/>
        <v>94156.89146981241</v>
      </c>
      <c r="F212" s="4">
        <f>+SUM(F343:F354)</f>
        <v>822656.2085301875</v>
      </c>
      <c r="G212" s="1">
        <f t="shared" si="87"/>
        <v>916813.1000000001</v>
      </c>
      <c r="H212" s="4">
        <f t="shared" si="87"/>
        <v>568485.2</v>
      </c>
      <c r="I212" s="4">
        <f t="shared" si="87"/>
        <v>62748.3</v>
      </c>
      <c r="J212" s="4">
        <f t="shared" si="87"/>
        <v>728405.4</v>
      </c>
      <c r="K212" s="4">
        <f t="shared" si="87"/>
        <v>352080.69999999995</v>
      </c>
      <c r="L212" s="1">
        <f t="shared" si="87"/>
        <v>1080486.1</v>
      </c>
      <c r="M212" s="1">
        <f t="shared" si="75"/>
        <v>-163673</v>
      </c>
    </row>
    <row r="213" spans="1:13" ht="18" customHeight="1">
      <c r="A213" s="45">
        <v>2015</v>
      </c>
      <c r="B213" s="4">
        <f>+SUM(B357:B368)</f>
        <v>50641.1446998926</v>
      </c>
      <c r="C213" s="4">
        <f aca="true" t="shared" si="88" ref="C213:M213">+SUM(C357:C368)</f>
        <v>25159.5658818574</v>
      </c>
      <c r="D213" s="4">
        <f t="shared" si="88"/>
        <v>9402.787321352993</v>
      </c>
      <c r="E213" s="4">
        <f t="shared" si="88"/>
        <v>85196.18171116147</v>
      </c>
      <c r="F213" s="4">
        <f>+SUM(F357:F368)</f>
        <v>725959.9913902627</v>
      </c>
      <c r="G213" s="1">
        <f t="shared" si="88"/>
        <v>810830.323896627</v>
      </c>
      <c r="H213" s="4">
        <f t="shared" si="88"/>
        <v>589545.166046592</v>
      </c>
      <c r="I213" s="4">
        <f t="shared" si="88"/>
        <v>35757.37297570926</v>
      </c>
      <c r="J213" s="4">
        <f t="shared" si="88"/>
        <v>625302.5390223012</v>
      </c>
      <c r="K213" s="4">
        <f t="shared" si="88"/>
        <v>332961.63149680797</v>
      </c>
      <c r="L213" s="1">
        <f t="shared" si="88"/>
        <v>958264.1705191092</v>
      </c>
      <c r="M213" s="1">
        <f t="shared" si="88"/>
        <v>-147433.84662248223</v>
      </c>
    </row>
    <row r="214" spans="1:13" ht="18" customHeight="1">
      <c r="A214" s="45">
        <v>2016</v>
      </c>
      <c r="B214" s="4">
        <f>+SUM(B370:B381)</f>
        <v>61127.198924779346</v>
      </c>
      <c r="C214" s="4">
        <f aca="true" t="shared" si="89" ref="C214:M214">+SUM(C370:C381)</f>
        <v>16576.4530180326</v>
      </c>
      <c r="D214" s="4">
        <f t="shared" si="89"/>
        <v>7136.450806390448</v>
      </c>
      <c r="E214" s="4">
        <f t="shared" si="89"/>
        <v>84840.10274920239</v>
      </c>
      <c r="F214" s="4">
        <f t="shared" si="89"/>
        <v>658810.2141165191</v>
      </c>
      <c r="G214" s="1">
        <f t="shared" si="89"/>
        <v>743650.3168657215</v>
      </c>
      <c r="H214" s="4">
        <f t="shared" si="89"/>
        <v>532595.0818237218</v>
      </c>
      <c r="I214" s="4">
        <f t="shared" si="89"/>
        <v>18226.87221878906</v>
      </c>
      <c r="J214" s="4">
        <f t="shared" si="89"/>
        <v>553878.6460624557</v>
      </c>
      <c r="K214" s="4">
        <f t="shared" si="89"/>
        <v>324081.7839557481</v>
      </c>
      <c r="L214" s="1">
        <f t="shared" si="89"/>
        <v>877960.4300182038</v>
      </c>
      <c r="M214" s="1">
        <f t="shared" si="89"/>
        <v>-134310.11315248237</v>
      </c>
    </row>
    <row r="215" spans="1:13" ht="18" customHeight="1">
      <c r="A215" s="44"/>
      <c r="B215" s="4"/>
      <c r="C215" s="4"/>
      <c r="D215" s="4"/>
      <c r="E215" s="4"/>
      <c r="F215" s="3"/>
      <c r="G215" s="5"/>
      <c r="H215" s="4"/>
      <c r="I215" s="4"/>
      <c r="J215" s="4"/>
      <c r="K215" s="3"/>
      <c r="L215" s="5"/>
      <c r="M215" s="1"/>
    </row>
    <row r="216" spans="1:13" ht="16.5" customHeight="1" hidden="1">
      <c r="A216" s="45">
        <v>2011</v>
      </c>
      <c r="B216" s="4"/>
      <c r="C216" s="4"/>
      <c r="D216" s="4"/>
      <c r="E216" s="4"/>
      <c r="F216" s="3"/>
      <c r="G216" s="5"/>
      <c r="H216" s="4"/>
      <c r="I216" s="4"/>
      <c r="J216" s="4"/>
      <c r="K216" s="3"/>
      <c r="L216" s="5"/>
      <c r="M216" s="1"/>
    </row>
    <row r="217" spans="1:13" ht="15.75" hidden="1">
      <c r="A217" s="52">
        <v>2010</v>
      </c>
      <c r="B217" s="4"/>
      <c r="C217" s="4"/>
      <c r="D217" s="4"/>
      <c r="E217" s="4"/>
      <c r="F217" s="3"/>
      <c r="G217" s="5"/>
      <c r="H217" s="4"/>
      <c r="I217" s="4"/>
      <c r="J217" s="4"/>
      <c r="K217" s="3"/>
      <c r="L217" s="5"/>
      <c r="M217" s="1"/>
    </row>
    <row r="218" spans="1:13" ht="18" hidden="1">
      <c r="A218" s="54" t="s">
        <v>143</v>
      </c>
      <c r="B218" s="4">
        <f>SUM(B285:B287)</f>
        <v>4271.4</v>
      </c>
      <c r="C218" s="4">
        <f aca="true" t="shared" si="90" ref="C218:L218">SUM(C285:C287)</f>
        <v>4422.5</v>
      </c>
      <c r="D218" s="4">
        <f>SUM(D285:D287)</f>
        <v>84.29999999999978</v>
      </c>
      <c r="E218" s="4">
        <f t="shared" si="90"/>
        <v>8778.2</v>
      </c>
      <c r="F218" s="4">
        <f t="shared" si="90"/>
        <v>157361</v>
      </c>
      <c r="G218" s="5">
        <f t="shared" si="90"/>
        <v>166139.2</v>
      </c>
      <c r="H218" s="4">
        <f t="shared" si="90"/>
        <v>158352.3</v>
      </c>
      <c r="I218" s="4">
        <f t="shared" si="90"/>
        <v>1707.4</v>
      </c>
      <c r="J218" s="4">
        <f t="shared" si="90"/>
        <v>160059.7</v>
      </c>
      <c r="K218" s="4">
        <f t="shared" si="90"/>
        <v>49333.599999999984</v>
      </c>
      <c r="L218" s="5">
        <f t="shared" si="90"/>
        <v>209393.3</v>
      </c>
      <c r="M218" s="1">
        <f>SUM(M285:M287)</f>
        <v>-43254.09999999999</v>
      </c>
    </row>
    <row r="219" spans="1:13" ht="18" customHeight="1" hidden="1">
      <c r="A219" s="44" t="s">
        <v>131</v>
      </c>
      <c r="B219" s="4">
        <f>SUM(B288:B290)</f>
        <v>156.85</v>
      </c>
      <c r="C219" s="4">
        <f aca="true" t="shared" si="91" ref="C219:L219">SUM(C288:C290)</f>
        <v>4747.52</v>
      </c>
      <c r="D219" s="4">
        <f t="shared" si="91"/>
        <v>680.9300000000003</v>
      </c>
      <c r="E219" s="4">
        <f t="shared" si="91"/>
        <v>5585.3</v>
      </c>
      <c r="F219" s="4">
        <f t="shared" si="91"/>
        <v>94597.74799999999</v>
      </c>
      <c r="G219" s="5">
        <f t="shared" si="91"/>
        <v>100183.04800000001</v>
      </c>
      <c r="H219" s="4">
        <f t="shared" si="91"/>
        <v>66046.74</v>
      </c>
      <c r="I219" s="4">
        <f t="shared" si="91"/>
        <v>995.3799999999999</v>
      </c>
      <c r="J219" s="4">
        <f t="shared" si="91"/>
        <v>72980.12</v>
      </c>
      <c r="K219" s="4">
        <f>SUM(K288:K290)</f>
        <v>61356.549</v>
      </c>
      <c r="L219" s="5">
        <f t="shared" si="91"/>
        <v>134336.669</v>
      </c>
      <c r="M219" s="1">
        <f>SUM(M288:M290)</f>
        <v>-34153.621</v>
      </c>
    </row>
    <row r="220" spans="1:13" ht="18" customHeight="1" hidden="1">
      <c r="A220" s="44" t="s">
        <v>133</v>
      </c>
      <c r="B220" s="4">
        <f>SUM(B291:B293)</f>
        <v>21431.440000000002</v>
      </c>
      <c r="C220" s="4">
        <f aca="true" t="shared" si="92" ref="C220:M220">SUM(C291:C293)</f>
        <v>6393.8099999999995</v>
      </c>
      <c r="D220" s="4">
        <f t="shared" si="92"/>
        <v>1472.7000000000003</v>
      </c>
      <c r="E220" s="4">
        <f t="shared" si="92"/>
        <v>29297.949999999997</v>
      </c>
      <c r="F220" s="4">
        <f t="shared" si="92"/>
        <v>121635.4</v>
      </c>
      <c r="G220" s="5">
        <f t="shared" si="92"/>
        <v>150933.35</v>
      </c>
      <c r="H220" s="4">
        <f t="shared" si="92"/>
        <v>62186.68</v>
      </c>
      <c r="I220" s="4">
        <f t="shared" si="92"/>
        <v>66.3</v>
      </c>
      <c r="J220" s="4">
        <f t="shared" si="92"/>
        <v>74277.59999999999</v>
      </c>
      <c r="K220" s="4">
        <f t="shared" si="92"/>
        <v>50451.330000000016</v>
      </c>
      <c r="L220" s="5">
        <f t="shared" si="92"/>
        <v>124728.93000000001</v>
      </c>
      <c r="M220" s="1">
        <f t="shared" si="92"/>
        <v>26204.41999999999</v>
      </c>
    </row>
    <row r="221" spans="1:13" ht="18" customHeight="1" hidden="1">
      <c r="A221" s="54" t="s">
        <v>137</v>
      </c>
      <c r="B221" s="4">
        <f aca="true" t="shared" si="93" ref="B221:M221">SUM(B294:B296)</f>
        <v>30190.600000000002</v>
      </c>
      <c r="C221" s="4">
        <f t="shared" si="93"/>
        <v>3649.3</v>
      </c>
      <c r="D221" s="4">
        <f t="shared" si="93"/>
        <v>494.8999999999978</v>
      </c>
      <c r="E221" s="4">
        <f t="shared" si="93"/>
        <v>34334.8</v>
      </c>
      <c r="F221" s="4">
        <f t="shared" si="93"/>
        <v>220457.2</v>
      </c>
      <c r="G221" s="5">
        <f t="shared" si="93"/>
        <v>254792</v>
      </c>
      <c r="H221" s="4">
        <f t="shared" si="93"/>
        <v>61592.6</v>
      </c>
      <c r="I221" s="4">
        <f t="shared" si="93"/>
        <v>1192.9</v>
      </c>
      <c r="J221" s="4">
        <f t="shared" si="93"/>
        <v>80195.79999999999</v>
      </c>
      <c r="K221" s="4">
        <f t="shared" si="93"/>
        <v>42549.100000000006</v>
      </c>
      <c r="L221" s="5">
        <f t="shared" si="93"/>
        <v>122744.9</v>
      </c>
      <c r="M221" s="1">
        <f t="shared" si="93"/>
        <v>132047.1</v>
      </c>
    </row>
    <row r="222" spans="1:13" ht="18" customHeight="1" hidden="1">
      <c r="A222" s="4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5"/>
      <c r="M222" s="1"/>
    </row>
    <row r="223" spans="1:13" ht="18" hidden="1">
      <c r="A223" s="54" t="s">
        <v>140</v>
      </c>
      <c r="B223" s="4">
        <f>SUM(B301:B303)</f>
        <v>15944.04</v>
      </c>
      <c r="C223" s="4">
        <f aca="true" t="shared" si="94" ref="C223:M223">SUM(C301:C303)</f>
        <v>4809.25</v>
      </c>
      <c r="D223" s="4">
        <f t="shared" si="94"/>
        <v>447.7199999999998</v>
      </c>
      <c r="E223" s="4">
        <f t="shared" si="94"/>
        <v>21201.010000000002</v>
      </c>
      <c r="F223" s="4">
        <f t="shared" si="94"/>
        <v>152450.63</v>
      </c>
      <c r="G223" s="5">
        <f t="shared" si="94"/>
        <v>173651.63999999998</v>
      </c>
      <c r="H223" s="4">
        <f t="shared" si="94"/>
        <v>67981.654</v>
      </c>
      <c r="I223" s="4">
        <f t="shared" si="94"/>
        <v>539.307</v>
      </c>
      <c r="J223" s="4">
        <f t="shared" si="94"/>
        <v>83281.66</v>
      </c>
      <c r="K223" s="4">
        <f t="shared" si="94"/>
        <v>54539.3</v>
      </c>
      <c r="L223" s="5">
        <f t="shared" si="94"/>
        <v>137820.96</v>
      </c>
      <c r="M223" s="1">
        <f t="shared" si="94"/>
        <v>35830.679999999986</v>
      </c>
    </row>
    <row r="224" spans="1:13" ht="18" hidden="1">
      <c r="A224" s="44" t="s">
        <v>131</v>
      </c>
      <c r="B224" s="4">
        <f aca="true" t="shared" si="95" ref="B224:M224">SUM(B304:B306)</f>
        <v>9642.3</v>
      </c>
      <c r="C224" s="4">
        <f t="shared" si="95"/>
        <v>5813.8</v>
      </c>
      <c r="D224" s="4">
        <f t="shared" si="95"/>
        <v>3054.3999999999996</v>
      </c>
      <c r="E224" s="4">
        <f t="shared" si="95"/>
        <v>18510.5</v>
      </c>
      <c r="F224" s="4">
        <f t="shared" si="95"/>
        <v>170712.3</v>
      </c>
      <c r="G224" s="5">
        <f t="shared" si="95"/>
        <v>189222.8</v>
      </c>
      <c r="H224" s="4">
        <f t="shared" si="95"/>
        <v>74512.9</v>
      </c>
      <c r="I224" s="4">
        <f t="shared" si="95"/>
        <v>931.1</v>
      </c>
      <c r="J224" s="4">
        <f t="shared" si="95"/>
        <v>88789.9</v>
      </c>
      <c r="K224" s="4">
        <f t="shared" si="95"/>
        <v>63577.7</v>
      </c>
      <c r="L224" s="5">
        <f t="shared" si="95"/>
        <v>152367.6</v>
      </c>
      <c r="M224" s="1">
        <f t="shared" si="95"/>
        <v>36855.200000000004</v>
      </c>
    </row>
    <row r="225" spans="1:13" ht="18" hidden="1">
      <c r="A225" s="44" t="s">
        <v>138</v>
      </c>
      <c r="B225" s="4">
        <f>SUM(B307:B309)</f>
        <v>32581</v>
      </c>
      <c r="C225" s="4">
        <f aca="true" t="shared" si="96" ref="C225:M225">SUM(C307:C309)</f>
        <v>5923.2</v>
      </c>
      <c r="D225" s="4">
        <f t="shared" si="96"/>
        <v>3183.4000000000005</v>
      </c>
      <c r="E225" s="4">
        <f t="shared" si="96"/>
        <v>41687.600000000006</v>
      </c>
      <c r="F225" s="4">
        <f t="shared" si="96"/>
        <v>149794.9</v>
      </c>
      <c r="G225" s="5">
        <f t="shared" si="96"/>
        <v>191482.5</v>
      </c>
      <c r="H225" s="4">
        <f t="shared" si="96"/>
        <v>88682.79999999999</v>
      </c>
      <c r="I225" s="4">
        <f t="shared" si="96"/>
        <v>1.6</v>
      </c>
      <c r="J225" s="4">
        <f t="shared" si="96"/>
        <v>110262.6</v>
      </c>
      <c r="K225" s="4">
        <f t="shared" si="96"/>
        <v>52018.40000000001</v>
      </c>
      <c r="L225" s="5">
        <f t="shared" si="96"/>
        <v>162281</v>
      </c>
      <c r="M225" s="1">
        <f t="shared" si="96"/>
        <v>29201.5</v>
      </c>
    </row>
    <row r="226" spans="1:13" ht="18" hidden="1">
      <c r="A226" s="44" t="s">
        <v>139</v>
      </c>
      <c r="B226" s="4">
        <f>SUM(B310:B312)</f>
        <v>19579.1</v>
      </c>
      <c r="C226" s="4">
        <f aca="true" t="shared" si="97" ref="C226:L226">SUM(C310:C312)</f>
        <v>3181.9</v>
      </c>
      <c r="D226" s="4">
        <f t="shared" si="97"/>
        <v>6665</v>
      </c>
      <c r="E226" s="4">
        <f t="shared" si="97"/>
        <v>29426</v>
      </c>
      <c r="F226" s="4">
        <f t="shared" si="97"/>
        <v>237062.09999999998</v>
      </c>
      <c r="G226" s="5">
        <f t="shared" si="97"/>
        <v>266488.1</v>
      </c>
      <c r="H226" s="4">
        <f t="shared" si="97"/>
        <v>106691.7</v>
      </c>
      <c r="I226" s="4">
        <f t="shared" si="97"/>
        <v>648.5</v>
      </c>
      <c r="J226" s="4">
        <f t="shared" si="97"/>
        <v>138084.4</v>
      </c>
      <c r="K226" s="4">
        <f t="shared" si="97"/>
        <v>67749.90000000001</v>
      </c>
      <c r="L226" s="5">
        <f t="shared" si="97"/>
        <v>205834.3</v>
      </c>
      <c r="M226" s="1">
        <f>SUM(M310:M312)</f>
        <v>60653.79999999999</v>
      </c>
    </row>
    <row r="227" spans="1:13" ht="15.75" hidden="1">
      <c r="A227" s="44"/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5"/>
      <c r="M227" s="1"/>
    </row>
    <row r="228" spans="1:13" ht="15.75" hidden="1">
      <c r="A228" s="45">
        <v>2012</v>
      </c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1"/>
    </row>
    <row r="229" spans="1:13" ht="15.75" hidden="1">
      <c r="A229" s="45">
        <v>2012</v>
      </c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5"/>
      <c r="M229" s="1"/>
    </row>
    <row r="230" spans="1:13" ht="18" hidden="1">
      <c r="A230" s="54" t="s">
        <v>160</v>
      </c>
      <c r="B230" s="4">
        <f>SUM(B316:B318)</f>
        <v>9936.3</v>
      </c>
      <c r="C230" s="4">
        <f aca="true" t="shared" si="98" ref="C230:L230">SUM(C316:C318)</f>
        <v>6666.200000000001</v>
      </c>
      <c r="D230" s="4">
        <f t="shared" si="98"/>
        <v>5620.3</v>
      </c>
      <c r="E230" s="4">
        <f t="shared" si="98"/>
        <v>22222.8</v>
      </c>
      <c r="F230" s="4">
        <f t="shared" si="98"/>
        <v>170094.5</v>
      </c>
      <c r="G230" s="5">
        <f t="shared" si="98"/>
        <v>192317.3</v>
      </c>
      <c r="H230" s="4">
        <f t="shared" si="98"/>
        <v>84743.4</v>
      </c>
      <c r="I230" s="4">
        <f t="shared" si="98"/>
        <v>3315.3</v>
      </c>
      <c r="J230" s="4">
        <f t="shared" si="98"/>
        <v>111213.9</v>
      </c>
      <c r="K230" s="4">
        <f t="shared" si="98"/>
        <v>59127.7</v>
      </c>
      <c r="L230" s="5">
        <f t="shared" si="98"/>
        <v>170341.59999999998</v>
      </c>
      <c r="M230" s="1">
        <f>SUM(M316:M318)</f>
        <v>21975.70000000001</v>
      </c>
    </row>
    <row r="231" spans="1:13" ht="18" hidden="1">
      <c r="A231" s="44" t="s">
        <v>131</v>
      </c>
      <c r="B231" s="4">
        <f>SUM(B319:B321)</f>
        <v>12370.1</v>
      </c>
      <c r="C231" s="4">
        <f aca="true" t="shared" si="99" ref="C231:M231">SUM(C319:C321)</f>
        <v>6954.5</v>
      </c>
      <c r="D231" s="4">
        <f t="shared" si="99"/>
        <v>4725.000000000001</v>
      </c>
      <c r="E231" s="4">
        <f t="shared" si="99"/>
        <v>24049.6</v>
      </c>
      <c r="F231" s="4">
        <f t="shared" si="99"/>
        <v>144532.23</v>
      </c>
      <c r="G231" s="5">
        <f t="shared" si="99"/>
        <v>168581.83000000002</v>
      </c>
      <c r="H231" s="4">
        <f t="shared" si="99"/>
        <v>98374.6</v>
      </c>
      <c r="I231" s="4">
        <f t="shared" si="99"/>
        <v>4097.6</v>
      </c>
      <c r="J231" s="4">
        <f t="shared" si="99"/>
        <v>127541.9</v>
      </c>
      <c r="K231" s="4">
        <f t="shared" si="99"/>
        <v>73802.7</v>
      </c>
      <c r="L231" s="5">
        <f t="shared" si="99"/>
        <v>201344.6</v>
      </c>
      <c r="M231" s="1">
        <f t="shared" si="99"/>
        <v>-32762.769999999997</v>
      </c>
    </row>
    <row r="232" spans="1:13" ht="18" hidden="1">
      <c r="A232" s="44" t="s">
        <v>138</v>
      </c>
      <c r="B232" s="4">
        <f>SUM(B322:B324)</f>
        <v>46738.399999999994</v>
      </c>
      <c r="C232" s="4">
        <f aca="true" t="shared" si="100" ref="C232:M232">SUM(C322:C324)</f>
        <v>6416.599999999999</v>
      </c>
      <c r="D232" s="4">
        <f t="shared" si="100"/>
        <v>4418.4</v>
      </c>
      <c r="E232" s="4">
        <f t="shared" si="100"/>
        <v>57573.4</v>
      </c>
      <c r="F232" s="4">
        <f t="shared" si="100"/>
        <v>164826.83000000002</v>
      </c>
      <c r="G232" s="5">
        <f t="shared" si="100"/>
        <v>222400.23</v>
      </c>
      <c r="H232" s="4">
        <f t="shared" si="100"/>
        <v>97416.29999999999</v>
      </c>
      <c r="I232" s="4">
        <f t="shared" si="100"/>
        <v>5231.4</v>
      </c>
      <c r="J232" s="4">
        <f t="shared" si="100"/>
        <v>130329.3</v>
      </c>
      <c r="K232" s="4">
        <f t="shared" si="100"/>
        <v>64334.049999999996</v>
      </c>
      <c r="L232" s="5">
        <f t="shared" si="100"/>
        <v>194663.34999999998</v>
      </c>
      <c r="M232" s="1">
        <f t="shared" si="100"/>
        <v>27736.879999999997</v>
      </c>
    </row>
    <row r="233" spans="1:13" ht="18" hidden="1">
      <c r="A233" s="44" t="s">
        <v>139</v>
      </c>
      <c r="B233" s="4">
        <f>SUM(B325:B327)</f>
        <v>26628.5</v>
      </c>
      <c r="C233" s="4">
        <f aca="true" t="shared" si="101" ref="C233:M233">SUM(C325:C327)</f>
        <v>6577.5</v>
      </c>
      <c r="D233" s="4">
        <f t="shared" si="101"/>
        <v>4769.6</v>
      </c>
      <c r="E233" s="4">
        <f t="shared" si="101"/>
        <v>37975.6</v>
      </c>
      <c r="F233" s="4">
        <f t="shared" si="101"/>
        <v>235077.76</v>
      </c>
      <c r="G233" s="5">
        <f t="shared" si="101"/>
        <v>273053.36</v>
      </c>
      <c r="H233" s="4">
        <f t="shared" si="101"/>
        <v>107714.09999999999</v>
      </c>
      <c r="I233" s="4">
        <f t="shared" si="101"/>
        <v>3597.8</v>
      </c>
      <c r="J233" s="4">
        <f t="shared" si="101"/>
        <v>137738.7</v>
      </c>
      <c r="K233" s="4">
        <f t="shared" si="101"/>
        <v>74200.84</v>
      </c>
      <c r="L233" s="5">
        <f t="shared" si="101"/>
        <v>211939.53999999998</v>
      </c>
      <c r="M233" s="1">
        <f t="shared" si="101"/>
        <v>61113.82</v>
      </c>
    </row>
    <row r="234" spans="1:13" ht="15.75" hidden="1">
      <c r="A234" s="44"/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5"/>
      <c r="M234" s="1"/>
    </row>
    <row r="235" spans="1:13" ht="15.75" hidden="1">
      <c r="A235" s="45">
        <v>2013</v>
      </c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5"/>
      <c r="M235" s="1"/>
    </row>
    <row r="236" spans="1:13" ht="18" hidden="1">
      <c r="A236" s="54" t="s">
        <v>142</v>
      </c>
      <c r="B236" s="4">
        <f>SUM(B330:B332)</f>
        <v>10461.5</v>
      </c>
      <c r="C236" s="4">
        <f aca="true" t="shared" si="102" ref="C236:M236">SUM(C330:C332)</f>
        <v>6233.3</v>
      </c>
      <c r="D236" s="4">
        <f t="shared" si="102"/>
        <v>2899.100000000001</v>
      </c>
      <c r="E236" s="4">
        <f t="shared" si="102"/>
        <v>19593.9</v>
      </c>
      <c r="F236" s="4">
        <f t="shared" si="102"/>
        <v>173046.44534017425</v>
      </c>
      <c r="G236" s="5">
        <f t="shared" si="102"/>
        <v>192640.34534017424</v>
      </c>
      <c r="H236" s="4">
        <f t="shared" si="102"/>
        <v>106917.5</v>
      </c>
      <c r="I236" s="4">
        <f t="shared" si="102"/>
        <v>4081</v>
      </c>
      <c r="J236" s="4">
        <f t="shared" si="102"/>
        <v>135641.4</v>
      </c>
      <c r="K236" s="4">
        <f t="shared" si="102"/>
        <v>61301.747042799</v>
      </c>
      <c r="L236" s="5">
        <f t="shared" si="102"/>
        <v>196943.14704279898</v>
      </c>
      <c r="M236" s="1">
        <f t="shared" si="102"/>
        <v>-4302.801702624754</v>
      </c>
    </row>
    <row r="237" spans="1:13" ht="18" hidden="1">
      <c r="A237" s="44" t="s">
        <v>131</v>
      </c>
      <c r="B237" s="4">
        <f>SUM(B333:B335)</f>
        <v>4756.599999999999</v>
      </c>
      <c r="C237" s="4">
        <f aca="true" t="shared" si="103" ref="C237:M237">SUM(C333:C335)</f>
        <v>5236.1</v>
      </c>
      <c r="D237" s="4">
        <f t="shared" si="103"/>
        <v>1960.7000000000007</v>
      </c>
      <c r="E237" s="4">
        <f t="shared" si="103"/>
        <v>11953.4</v>
      </c>
      <c r="F237" s="4">
        <f t="shared" si="103"/>
        <v>198175.3</v>
      </c>
      <c r="G237" s="5">
        <f t="shared" si="103"/>
        <v>210128.7</v>
      </c>
      <c r="H237" s="4">
        <f t="shared" si="103"/>
        <v>105095.9</v>
      </c>
      <c r="I237" s="4">
        <f t="shared" si="103"/>
        <v>2682.2999999999997</v>
      </c>
      <c r="J237" s="4">
        <f t="shared" si="103"/>
        <v>140041.5</v>
      </c>
      <c r="K237" s="4">
        <f t="shared" si="103"/>
        <v>78994.1</v>
      </c>
      <c r="L237" s="5">
        <f t="shared" si="103"/>
        <v>219035.6</v>
      </c>
      <c r="M237" s="1">
        <f t="shared" si="103"/>
        <v>-8906.899999999987</v>
      </c>
    </row>
    <row r="238" spans="1:13" ht="18" hidden="1">
      <c r="A238" s="44" t="s">
        <v>138</v>
      </c>
      <c r="B238" s="4">
        <f>SUM(B336:B338)</f>
        <v>10006.505891275</v>
      </c>
      <c r="C238" s="4">
        <f aca="true" t="shared" si="104" ref="C238:M238">SUM(C336:C338)</f>
        <v>6016.620682236</v>
      </c>
      <c r="D238" s="4">
        <f t="shared" si="104"/>
        <v>664.6539999999993</v>
      </c>
      <c r="E238" s="4">
        <f t="shared" si="104"/>
        <v>16687.780573511</v>
      </c>
      <c r="F238" s="4">
        <f t="shared" si="104"/>
        <v>186550.76929330264</v>
      </c>
      <c r="G238" s="5">
        <f t="shared" si="104"/>
        <v>203238.54986681364</v>
      </c>
      <c r="H238" s="4">
        <f t="shared" si="104"/>
        <v>113414.0190056476</v>
      </c>
      <c r="I238" s="4">
        <f t="shared" si="104"/>
        <v>13335.807823652858</v>
      </c>
      <c r="J238" s="4">
        <f t="shared" si="104"/>
        <v>135546.82</v>
      </c>
      <c r="K238" s="4">
        <f t="shared" si="104"/>
        <v>68235.73706054519</v>
      </c>
      <c r="L238" s="5">
        <f t="shared" si="104"/>
        <v>203782.5570605452</v>
      </c>
      <c r="M238" s="1">
        <f t="shared" si="104"/>
        <v>-544.0071937315442</v>
      </c>
    </row>
    <row r="239" spans="1:13" ht="18" hidden="1">
      <c r="A239" s="44" t="s">
        <v>139</v>
      </c>
      <c r="B239" s="4">
        <f>+SUM(B339:B341)</f>
        <v>9220.6</v>
      </c>
      <c r="C239" s="4">
        <f aca="true" t="shared" si="105" ref="C239:M239">+SUM(C339:C341)</f>
        <v>2828.8</v>
      </c>
      <c r="D239" s="4">
        <f t="shared" si="105"/>
        <v>3463.6</v>
      </c>
      <c r="E239" s="4">
        <f t="shared" si="105"/>
        <v>15512.999999999998</v>
      </c>
      <c r="F239" s="4">
        <f t="shared" si="105"/>
        <v>326919.80000000005</v>
      </c>
      <c r="G239" s="5">
        <f t="shared" si="105"/>
        <v>342432.80000000005</v>
      </c>
      <c r="H239" s="4">
        <f t="shared" si="105"/>
        <v>134229.8</v>
      </c>
      <c r="I239" s="76">
        <f t="shared" si="105"/>
        <v>0</v>
      </c>
      <c r="J239" s="4">
        <f t="shared" si="105"/>
        <v>161085.7</v>
      </c>
      <c r="K239" s="4">
        <f t="shared" si="105"/>
        <v>85220.70000000001</v>
      </c>
      <c r="L239" s="5">
        <f t="shared" si="105"/>
        <v>246306.40000000002</v>
      </c>
      <c r="M239" s="1">
        <f t="shared" si="105"/>
        <v>96126.4</v>
      </c>
    </row>
    <row r="240" spans="1:13" ht="15.75">
      <c r="A240" s="83">
        <v>2014</v>
      </c>
      <c r="B240" s="4"/>
      <c r="C240" s="4"/>
      <c r="D240" s="4"/>
      <c r="E240" s="4"/>
      <c r="F240" s="4"/>
      <c r="G240" s="5"/>
      <c r="H240" s="4"/>
      <c r="I240" s="76"/>
      <c r="J240" s="4"/>
      <c r="K240" s="4"/>
      <c r="L240" s="5"/>
      <c r="M240" s="1"/>
    </row>
    <row r="241" spans="1:13" ht="15.75">
      <c r="A241" s="54" t="s">
        <v>164</v>
      </c>
      <c r="B241" s="3">
        <f>+SUM(B343:B345)</f>
        <v>4640.9</v>
      </c>
      <c r="C241" s="3">
        <f aca="true" t="shared" si="106" ref="C241:L241">+SUM(C343:C345)</f>
        <v>4634</v>
      </c>
      <c r="D241" s="3">
        <f t="shared" si="106"/>
        <v>2167.3</v>
      </c>
      <c r="E241" s="3">
        <f t="shared" si="106"/>
        <v>11442.2</v>
      </c>
      <c r="F241" s="3">
        <f t="shared" si="106"/>
        <v>165322.6</v>
      </c>
      <c r="G241" s="5">
        <f t="shared" si="106"/>
        <v>176764.8</v>
      </c>
      <c r="H241" s="3">
        <f t="shared" si="106"/>
        <v>130482.1</v>
      </c>
      <c r="I241" s="3">
        <f t="shared" si="106"/>
        <v>4128.5</v>
      </c>
      <c r="J241" s="3">
        <f t="shared" si="106"/>
        <v>158286.69999999998</v>
      </c>
      <c r="K241" s="3">
        <f t="shared" si="106"/>
        <v>67998.2</v>
      </c>
      <c r="L241" s="5">
        <f t="shared" si="106"/>
        <v>226284.90000000002</v>
      </c>
      <c r="M241" s="1">
        <f>+SUM(M343:M345)</f>
        <v>-49520.09999999999</v>
      </c>
    </row>
    <row r="242" spans="1:13" ht="18">
      <c r="A242" s="44" t="s">
        <v>131</v>
      </c>
      <c r="B242" s="3">
        <f>+SUM(B346:B348)</f>
        <v>11547.9</v>
      </c>
      <c r="C242" s="3">
        <f aca="true" t="shared" si="107" ref="C242:L242">+SUM(C346:C348)</f>
        <v>5716.2</v>
      </c>
      <c r="D242" s="3">
        <f t="shared" si="107"/>
        <v>4727.4</v>
      </c>
      <c r="E242" s="3">
        <f t="shared" si="107"/>
        <v>21991.5</v>
      </c>
      <c r="F242" s="3">
        <f t="shared" si="107"/>
        <v>210540.19999999998</v>
      </c>
      <c r="G242" s="5">
        <f t="shared" si="107"/>
        <v>232531.69999999998</v>
      </c>
      <c r="H242" s="3">
        <f t="shared" si="107"/>
        <v>127557.70000000001</v>
      </c>
      <c r="I242" s="3">
        <f t="shared" si="107"/>
        <v>18334.5</v>
      </c>
      <c r="J242" s="3">
        <f t="shared" si="107"/>
        <v>168293.8</v>
      </c>
      <c r="K242" s="3">
        <f t="shared" si="107"/>
        <v>81243.9</v>
      </c>
      <c r="L242" s="5">
        <f t="shared" si="107"/>
        <v>249537.7</v>
      </c>
      <c r="M242" s="1">
        <f>+SUM(M344:M346)</f>
        <v>-4143.800000000003</v>
      </c>
    </row>
    <row r="243" spans="1:13" ht="18">
      <c r="A243" s="44" t="s">
        <v>138</v>
      </c>
      <c r="B243" s="3">
        <f>+SUM(B349:B351)</f>
        <v>26883.6280376173</v>
      </c>
      <c r="C243" s="3">
        <f aca="true" t="shared" si="108" ref="C243:L243">+SUM(C349:C351)</f>
        <v>4372.8111760751</v>
      </c>
      <c r="D243" s="3">
        <f t="shared" si="108"/>
        <v>4051.152256120001</v>
      </c>
      <c r="E243" s="3">
        <f t="shared" si="108"/>
        <v>35307.591469812396</v>
      </c>
      <c r="F243" s="3">
        <f t="shared" si="108"/>
        <v>234380.7085301876</v>
      </c>
      <c r="G243" s="5">
        <f t="shared" si="108"/>
        <v>269688.3</v>
      </c>
      <c r="H243" s="3">
        <f t="shared" si="108"/>
        <v>156430.3</v>
      </c>
      <c r="I243" s="3">
        <f t="shared" si="108"/>
        <v>4094</v>
      </c>
      <c r="J243" s="3">
        <f t="shared" si="108"/>
        <v>191423.3</v>
      </c>
      <c r="K243" s="3">
        <f t="shared" si="108"/>
        <v>102892.89999999998</v>
      </c>
      <c r="L243" s="5">
        <f t="shared" si="108"/>
        <v>294316.19999999995</v>
      </c>
      <c r="M243" s="1">
        <f>+SUM(M345:M347)</f>
        <v>-39623.4</v>
      </c>
    </row>
    <row r="244" spans="1:13" ht="18">
      <c r="A244" s="44" t="s">
        <v>139</v>
      </c>
      <c r="B244" s="4">
        <f aca="true" t="shared" si="109" ref="B244:L244">+SUM(B352:B354)</f>
        <v>16615.2</v>
      </c>
      <c r="C244" s="4">
        <f t="shared" si="109"/>
        <v>4365.9</v>
      </c>
      <c r="D244" s="4">
        <f t="shared" si="109"/>
        <v>4434.700000000001</v>
      </c>
      <c r="E244" s="4">
        <f t="shared" si="109"/>
        <v>25415.6</v>
      </c>
      <c r="F244" s="4">
        <f t="shared" si="109"/>
        <v>212412.7</v>
      </c>
      <c r="G244" s="5">
        <f t="shared" si="109"/>
        <v>237828.3</v>
      </c>
      <c r="H244" s="4">
        <f t="shared" si="109"/>
        <v>154015.1</v>
      </c>
      <c r="I244" s="4">
        <f t="shared" si="109"/>
        <v>36191.3</v>
      </c>
      <c r="J244" s="4">
        <f t="shared" si="109"/>
        <v>210401.6</v>
      </c>
      <c r="K244" s="4">
        <f t="shared" si="109"/>
        <v>99945.69999999998</v>
      </c>
      <c r="L244" s="5">
        <f t="shared" si="109"/>
        <v>310347.3</v>
      </c>
      <c r="M244" s="1">
        <f>+SUM(M346:M348)</f>
        <v>-17006.000000000007</v>
      </c>
    </row>
    <row r="245" spans="1:13" ht="15.75">
      <c r="A245" s="44"/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5"/>
      <c r="M245" s="1"/>
    </row>
    <row r="246" spans="1:13" ht="18" customHeight="1">
      <c r="A246" s="69" t="s">
        <v>157</v>
      </c>
      <c r="B246" s="4">
        <f>+SUM(B357:B359)</f>
        <v>6655</v>
      </c>
      <c r="C246" s="4">
        <f aca="true" t="shared" si="110" ref="C246:M246">+SUM(C357:C359)</f>
        <v>6117.1</v>
      </c>
      <c r="D246" s="4">
        <f t="shared" si="110"/>
        <v>4317.1</v>
      </c>
      <c r="E246" s="4">
        <f t="shared" si="110"/>
        <v>17089.2</v>
      </c>
      <c r="F246" s="4">
        <f t="shared" si="110"/>
        <v>248191.50000000003</v>
      </c>
      <c r="G246" s="5">
        <f t="shared" si="110"/>
        <v>265280.7</v>
      </c>
      <c r="H246" s="4">
        <f t="shared" si="110"/>
        <v>158526.60245687325</v>
      </c>
      <c r="I246" s="4">
        <f t="shared" si="110"/>
        <v>4686.103930166566</v>
      </c>
      <c r="J246" s="4">
        <f t="shared" si="110"/>
        <v>163212.7063870398</v>
      </c>
      <c r="K246" s="4">
        <f t="shared" si="110"/>
        <v>84649.69361296017</v>
      </c>
      <c r="L246" s="5">
        <f t="shared" si="110"/>
        <v>247862.39999999997</v>
      </c>
      <c r="M246" s="5">
        <f t="shared" si="110"/>
        <v>17418.300000000017</v>
      </c>
    </row>
    <row r="247" spans="1:13" ht="18" customHeight="1">
      <c r="A247" s="69" t="s">
        <v>158</v>
      </c>
      <c r="B247" s="4">
        <f>+SUM(B360:B362)</f>
        <v>15309.912651481</v>
      </c>
      <c r="C247" s="4">
        <f>+SUM(C360:C362)</f>
        <v>4081.132369373</v>
      </c>
      <c r="D247" s="4">
        <f>+SUM(D360:D362)</f>
        <v>2392.7702862136316</v>
      </c>
      <c r="E247" s="4">
        <f>+SUM(E360:E362)</f>
        <v>21450.6499103288</v>
      </c>
      <c r="F247" s="4">
        <f>+SUM(F360:F362)</f>
        <v>163732.72962216075</v>
      </c>
      <c r="G247" s="5">
        <f aca="true" t="shared" si="111" ref="G247:M247">+SUM(G360:G362)</f>
        <v>185183.37953248958</v>
      </c>
      <c r="H247" s="4">
        <f t="shared" si="111"/>
        <v>121223.00101670707</v>
      </c>
      <c r="I247" s="4">
        <f t="shared" si="111"/>
        <v>15087.39825475699</v>
      </c>
      <c r="J247" s="4">
        <f t="shared" si="111"/>
        <v>136310.39927146406</v>
      </c>
      <c r="K247" s="4">
        <f t="shared" si="111"/>
        <v>78641.05298058764</v>
      </c>
      <c r="L247" s="5">
        <f t="shared" si="111"/>
        <v>214951.45225205168</v>
      </c>
      <c r="M247" s="5">
        <f t="shared" si="111"/>
        <v>-29768.072719562137</v>
      </c>
    </row>
    <row r="248" spans="1:13" ht="18" customHeight="1">
      <c r="A248" s="69" t="s">
        <v>159</v>
      </c>
      <c r="B248" s="4">
        <f>+SUM(B363:B365)</f>
        <v>9533.706226573198</v>
      </c>
      <c r="C248" s="4">
        <f aca="true" t="shared" si="112" ref="C248:K248">+SUM(C363:C365)</f>
        <v>9707.2248941121</v>
      </c>
      <c r="D248" s="4">
        <f t="shared" si="112"/>
        <v>1836.2577539157342</v>
      </c>
      <c r="E248" s="4">
        <f t="shared" si="112"/>
        <v>21403.03807939833</v>
      </c>
      <c r="F248" s="4">
        <f t="shared" si="112"/>
        <v>123669.68142927639</v>
      </c>
      <c r="G248" s="5">
        <f t="shared" si="112"/>
        <v>144746.87030387745</v>
      </c>
      <c r="H248" s="4">
        <f t="shared" si="112"/>
        <v>166883.38083185683</v>
      </c>
      <c r="I248" s="4">
        <f t="shared" si="112"/>
        <v>7699.501423634168</v>
      </c>
      <c r="J248" s="4">
        <f t="shared" si="112"/>
        <v>174582.88225549101</v>
      </c>
      <c r="K248" s="4">
        <f t="shared" si="112"/>
        <v>75621.09727176689</v>
      </c>
      <c r="L248" s="5">
        <f>+SUM(L363:L365)</f>
        <v>250203.9795272579</v>
      </c>
      <c r="M248" s="5">
        <f>+SUM(M363:M365)</f>
        <v>-105457.10922338047</v>
      </c>
    </row>
    <row r="249" spans="1:13" ht="18" customHeight="1">
      <c r="A249" s="69" t="s">
        <v>161</v>
      </c>
      <c r="B249" s="4">
        <f>+SUM(B366:B368)</f>
        <v>19142.5258218384</v>
      </c>
      <c r="C249" s="4">
        <f aca="true" t="shared" si="113" ref="C249:M249">+SUM(C366:C368)</f>
        <v>5254.1086183723</v>
      </c>
      <c r="D249" s="4">
        <f t="shared" si="113"/>
        <v>856.6592812236267</v>
      </c>
      <c r="E249" s="4">
        <f t="shared" si="113"/>
        <v>25253.293721434326</v>
      </c>
      <c r="F249" s="4">
        <f t="shared" si="113"/>
        <v>190366.08033882562</v>
      </c>
      <c r="G249" s="5">
        <f t="shared" si="113"/>
        <v>215619.37406025996</v>
      </c>
      <c r="H249" s="4">
        <f t="shared" si="113"/>
        <v>142912.1817411548</v>
      </c>
      <c r="I249" s="4">
        <f t="shared" si="113"/>
        <v>8284.369367151532</v>
      </c>
      <c r="J249" s="4">
        <f>+SUM(J366:J368)</f>
        <v>151196.55110830636</v>
      </c>
      <c r="K249" s="4">
        <f t="shared" si="113"/>
        <v>94049.78763149325</v>
      </c>
      <c r="L249" s="5">
        <f t="shared" si="113"/>
        <v>245246.3387397996</v>
      </c>
      <c r="M249" s="5">
        <f t="shared" si="113"/>
        <v>-29626.96467953967</v>
      </c>
    </row>
    <row r="250" spans="1:13" ht="18" customHeight="1">
      <c r="A250" s="69"/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5"/>
      <c r="M250" s="5"/>
    </row>
    <row r="251" spans="1:13" ht="18" customHeight="1">
      <c r="A251" s="69" t="s">
        <v>163</v>
      </c>
      <c r="B251" s="4">
        <f aca="true" t="shared" si="114" ref="B251:G251">+SUM(B370:B372)</f>
        <v>11655.1891915772</v>
      </c>
      <c r="C251" s="4">
        <f t="shared" si="114"/>
        <v>1050.651117791</v>
      </c>
      <c r="D251" s="4">
        <f t="shared" si="114"/>
        <v>1443.1191363010557</v>
      </c>
      <c r="E251" s="4">
        <f t="shared" si="114"/>
        <v>14148.959445669256</v>
      </c>
      <c r="F251" s="4">
        <f t="shared" si="114"/>
        <v>126352.9787726018</v>
      </c>
      <c r="G251" s="5">
        <f t="shared" si="114"/>
        <v>140501.93821827107</v>
      </c>
      <c r="H251" s="4">
        <f aca="true" t="shared" si="115" ref="H251:M251">+SUM(H370:H372)</f>
        <v>146117.66271900886</v>
      </c>
      <c r="I251" s="4">
        <f t="shared" si="115"/>
        <v>4583.066090616564</v>
      </c>
      <c r="J251" s="4">
        <f t="shared" si="115"/>
        <v>150700.72880962543</v>
      </c>
      <c r="K251" s="4">
        <f t="shared" si="115"/>
        <v>79876.75794378248</v>
      </c>
      <c r="L251" s="5">
        <f t="shared" si="115"/>
        <v>230577.4867534079</v>
      </c>
      <c r="M251" s="5">
        <f t="shared" si="115"/>
        <v>-90075.54853513683</v>
      </c>
    </row>
    <row r="252" spans="1:13" ht="18" customHeight="1">
      <c r="A252" s="69" t="s">
        <v>165</v>
      </c>
      <c r="B252" s="4">
        <f>+SUM(B373:B375)</f>
        <v>14095.157839695501</v>
      </c>
      <c r="C252" s="4">
        <f>+SUM(C373:C375)</f>
        <v>4939.8329999124</v>
      </c>
      <c r="D252" s="4">
        <f>+SUM(D373:D375)</f>
        <v>943.763099802355</v>
      </c>
      <c r="E252" s="4">
        <f>+SUM(E373:E375)</f>
        <v>19978.753939410253</v>
      </c>
      <c r="F252" s="4">
        <f>+SUM(F373:F375)</f>
        <v>167056.27792551927</v>
      </c>
      <c r="G252" s="5">
        <f aca="true" t="shared" si="116" ref="G252:M253">+SUM(G373:G375)</f>
        <v>187035.03186492954</v>
      </c>
      <c r="H252" s="4">
        <f t="shared" si="116"/>
        <v>127607.88121187067</v>
      </c>
      <c r="I252" s="4">
        <f t="shared" si="116"/>
        <v>5206.6781078209515</v>
      </c>
      <c r="J252" s="4">
        <f t="shared" si="116"/>
        <v>132814.55931969162</v>
      </c>
      <c r="K252" s="4">
        <f t="shared" si="116"/>
        <v>78500.61588330661</v>
      </c>
      <c r="L252" s="5">
        <f t="shared" si="116"/>
        <v>211315.17520299827</v>
      </c>
      <c r="M252" s="5">
        <f t="shared" si="116"/>
        <v>-24280.143338068716</v>
      </c>
    </row>
    <row r="253" spans="1:13" ht="18" customHeight="1">
      <c r="A253" s="69" t="s">
        <v>166</v>
      </c>
      <c r="B253" s="4">
        <f>+SUM(B376:B378)</f>
        <v>19437.2894953254</v>
      </c>
      <c r="C253" s="4">
        <f aca="true" t="shared" si="117" ref="C253:L253">+SUM(C376:C378)</f>
        <v>7030.406912539801</v>
      </c>
      <c r="D253" s="4">
        <f t="shared" si="117"/>
        <v>1494.9446481963387</v>
      </c>
      <c r="E253" s="4">
        <f t="shared" si="117"/>
        <v>27962.64105606154</v>
      </c>
      <c r="F253" s="4">
        <f t="shared" si="117"/>
        <v>155633.41591847653</v>
      </c>
      <c r="G253" s="5">
        <f t="shared" si="117"/>
        <v>183596.05697453808</v>
      </c>
      <c r="H253" s="4">
        <f t="shared" si="117"/>
        <v>118719.13405048239</v>
      </c>
      <c r="I253" s="4">
        <f t="shared" si="117"/>
        <v>2184.7659671710626</v>
      </c>
      <c r="J253" s="4">
        <f t="shared" si="117"/>
        <v>120903.90001765345</v>
      </c>
      <c r="K253" s="4">
        <f t="shared" si="117"/>
        <v>85126.55252880293</v>
      </c>
      <c r="L253" s="5">
        <f t="shared" si="117"/>
        <v>206030.45254645636</v>
      </c>
      <c r="M253" s="5">
        <f t="shared" si="116"/>
        <v>-15152.732017972521</v>
      </c>
    </row>
    <row r="254" spans="1:13" ht="18" customHeight="1">
      <c r="A254" s="69" t="s">
        <v>169</v>
      </c>
      <c r="B254" s="4">
        <f>+SUM(B379:B381)</f>
        <v>15939.562398181251</v>
      </c>
      <c r="C254" s="4">
        <f aca="true" t="shared" si="118" ref="C254:M254">+SUM(C379:C381)</f>
        <v>3555.5619877894</v>
      </c>
      <c r="D254" s="4">
        <f t="shared" si="118"/>
        <v>3254.623922090698</v>
      </c>
      <c r="E254" s="4">
        <f t="shared" si="118"/>
        <v>22749.74830806135</v>
      </c>
      <c r="F254" s="4">
        <f t="shared" si="118"/>
        <v>209767.54149992135</v>
      </c>
      <c r="G254" s="5">
        <f t="shared" si="118"/>
        <v>232517.28980798268</v>
      </c>
      <c r="H254" s="4">
        <f t="shared" si="118"/>
        <v>140150.40384235984</v>
      </c>
      <c r="I254" s="4">
        <f t="shared" si="118"/>
        <v>6252.362053180483</v>
      </c>
      <c r="J254" s="4">
        <f t="shared" si="118"/>
        <v>149459.45791548517</v>
      </c>
      <c r="K254" s="4">
        <f t="shared" si="118"/>
        <v>80577.85759985608</v>
      </c>
      <c r="L254" s="5">
        <f t="shared" si="118"/>
        <v>230037.31551534124</v>
      </c>
      <c r="M254" s="5">
        <f t="shared" si="118"/>
        <v>2479.9742926414474</v>
      </c>
    </row>
    <row r="255" spans="1:13" ht="18" customHeight="1">
      <c r="A255" s="69"/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5"/>
      <c r="M255" s="5"/>
    </row>
    <row r="256" spans="1:13" ht="18" customHeight="1">
      <c r="A256" s="69" t="s">
        <v>170</v>
      </c>
      <c r="B256" s="4">
        <f>SUM(B383:B385)</f>
        <v>9732.133623947999</v>
      </c>
      <c r="C256" s="4">
        <f>SUM(C383:C385)</f>
        <v>5823.0746802362</v>
      </c>
      <c r="D256" s="4">
        <f>SUM(D383:D385)</f>
        <v>3798.2099085322006</v>
      </c>
      <c r="E256" s="4">
        <f>SUM(E383:E385)</f>
        <v>19353.4182127164</v>
      </c>
      <c r="F256" s="4">
        <f>SUM(F383:F385)</f>
        <v>188160.00068697022</v>
      </c>
      <c r="G256" s="5">
        <f>SUM(G383:G385)</f>
        <v>207513.4188996866</v>
      </c>
      <c r="H256" s="4">
        <f>SUM(H383:H385)</f>
        <v>122639.84658380595</v>
      </c>
      <c r="I256" s="4">
        <f>SUM(I383:I385)</f>
        <v>6921.517732405531</v>
      </c>
      <c r="J256" s="4">
        <f>SUM(J383:J385)</f>
        <v>129561.36431621146</v>
      </c>
      <c r="K256" s="4">
        <f>SUM(K383:K385)</f>
        <v>68696.38423951529</v>
      </c>
      <c r="L256" s="5">
        <f>SUM(L383:L385)</f>
        <v>198257.74855572678</v>
      </c>
      <c r="M256" s="5">
        <f>SUM(M383:M385)</f>
        <v>9255.670343959857</v>
      </c>
    </row>
    <row r="257" spans="1:13" ht="18" customHeight="1">
      <c r="A257" s="69"/>
      <c r="B257" s="4"/>
      <c r="C257" s="4"/>
      <c r="D257" s="4"/>
      <c r="E257" s="4"/>
      <c r="F257" s="4"/>
      <c r="G257" s="5"/>
      <c r="H257" s="4"/>
      <c r="I257" s="4"/>
      <c r="J257" s="4"/>
      <c r="K257" s="4"/>
      <c r="L257" s="5"/>
      <c r="M257" s="5"/>
    </row>
    <row r="258" spans="1:13" ht="15.75" hidden="1">
      <c r="A258" s="44" t="s">
        <v>91</v>
      </c>
      <c r="B258" s="4">
        <v>3046.9</v>
      </c>
      <c r="C258" s="4">
        <v>1104.5</v>
      </c>
      <c r="D258" s="4">
        <f aca="true" t="shared" si="119" ref="D258:D272">E258-B258-C258</f>
        <v>10674.6</v>
      </c>
      <c r="E258" s="4">
        <v>14826</v>
      </c>
      <c r="F258" s="3">
        <f>G258-E258</f>
        <v>40921.6</v>
      </c>
      <c r="G258" s="5">
        <v>55747.6</v>
      </c>
      <c r="H258" s="4">
        <v>19265.1</v>
      </c>
      <c r="I258" s="4">
        <v>75</v>
      </c>
      <c r="J258" s="4">
        <v>23790.8</v>
      </c>
      <c r="K258" s="3">
        <f>L258-J258</f>
        <v>18998.100000000002</v>
      </c>
      <c r="L258" s="5">
        <v>42788.9</v>
      </c>
      <c r="M258" s="1">
        <f>G258-L258</f>
        <v>12958.699999999997</v>
      </c>
    </row>
    <row r="259" spans="1:13" ht="15.75" hidden="1">
      <c r="A259" s="44" t="s">
        <v>43</v>
      </c>
      <c r="B259" s="4">
        <v>1583.8</v>
      </c>
      <c r="C259" s="4">
        <v>612.4</v>
      </c>
      <c r="D259" s="4">
        <f t="shared" si="119"/>
        <v>263.9999999999999</v>
      </c>
      <c r="E259" s="4">
        <v>2460.2</v>
      </c>
      <c r="F259" s="3">
        <f>G259-E259</f>
        <v>32123.3</v>
      </c>
      <c r="G259" s="5">
        <v>34583.5</v>
      </c>
      <c r="H259" s="4">
        <v>22532.8</v>
      </c>
      <c r="I259" s="4">
        <v>60.9</v>
      </c>
      <c r="J259" s="4">
        <v>25828.5</v>
      </c>
      <c r="K259" s="3">
        <f>L259-J259</f>
        <v>20150</v>
      </c>
      <c r="L259" s="5">
        <v>45978.5</v>
      </c>
      <c r="M259" s="1">
        <f>G259-L259</f>
        <v>-11395</v>
      </c>
    </row>
    <row r="260" spans="1:13" ht="15.75" hidden="1">
      <c r="A260" s="44" t="s">
        <v>122</v>
      </c>
      <c r="B260" s="4">
        <v>3765</v>
      </c>
      <c r="C260" s="4">
        <v>1217.7</v>
      </c>
      <c r="D260" s="4">
        <f t="shared" si="119"/>
        <v>108.19999999999959</v>
      </c>
      <c r="E260" s="4">
        <v>5090.9</v>
      </c>
      <c r="F260" s="3">
        <f>G260-E260</f>
        <v>39518.737102</v>
      </c>
      <c r="G260" s="5">
        <v>44609.637102</v>
      </c>
      <c r="H260" s="4">
        <v>21422.3</v>
      </c>
      <c r="I260" s="4" t="s">
        <v>71</v>
      </c>
      <c r="J260" s="4">
        <v>24853.651514</v>
      </c>
      <c r="K260" s="3">
        <f>L260-J260</f>
        <v>19889.827892999998</v>
      </c>
      <c r="L260" s="5">
        <v>44743.479407</v>
      </c>
      <c r="M260" s="1">
        <f>G260-L260</f>
        <v>-133.8423049999983</v>
      </c>
    </row>
    <row r="261" spans="1:13" ht="15.75" hidden="1">
      <c r="A261" s="44" t="s">
        <v>123</v>
      </c>
      <c r="B261" s="4">
        <v>418.2</v>
      </c>
      <c r="C261" s="4">
        <v>1020.4</v>
      </c>
      <c r="D261" s="4">
        <f t="shared" si="119"/>
        <v>7.100000000000023</v>
      </c>
      <c r="E261" s="4">
        <v>1445.7</v>
      </c>
      <c r="F261" s="3">
        <f>G261-E261</f>
        <v>38024.600000000006</v>
      </c>
      <c r="G261" s="5">
        <v>39470.3</v>
      </c>
      <c r="H261" s="4">
        <v>22859.9</v>
      </c>
      <c r="I261" s="4">
        <v>9.3</v>
      </c>
      <c r="J261" s="4">
        <v>26178.9</v>
      </c>
      <c r="K261" s="3">
        <f>L261-J261</f>
        <v>19470.199999999997</v>
      </c>
      <c r="L261" s="5">
        <v>45649.1</v>
      </c>
      <c r="M261" s="1">
        <f>G261-L261</f>
        <v>-6178.799999999996</v>
      </c>
    </row>
    <row r="262" spans="1:13" ht="15.75" hidden="1">
      <c r="A262" s="44" t="s">
        <v>124</v>
      </c>
      <c r="B262" s="4">
        <v>650.2</v>
      </c>
      <c r="C262" s="4">
        <v>1570.9</v>
      </c>
      <c r="D262" s="4">
        <f t="shared" si="119"/>
        <v>1.7999999999999545</v>
      </c>
      <c r="E262" s="4">
        <v>2222.9</v>
      </c>
      <c r="F262" s="3">
        <f aca="true" t="shared" si="120" ref="F262:F272">G262-E262</f>
        <v>27720.199999999997</v>
      </c>
      <c r="G262" s="1">
        <v>29943.1</v>
      </c>
      <c r="H262" s="4">
        <v>22276.4</v>
      </c>
      <c r="I262" s="4" t="s">
        <v>71</v>
      </c>
      <c r="J262" s="4">
        <v>27171.4</v>
      </c>
      <c r="K262" s="3">
        <f aca="true" t="shared" si="121" ref="K262:K272">L262-J262</f>
        <v>21012.699999999997</v>
      </c>
      <c r="L262" s="5">
        <v>48184.1</v>
      </c>
      <c r="M262" s="1">
        <f aca="true" t="shared" si="122" ref="M262:M268">G262-L262</f>
        <v>-18241</v>
      </c>
    </row>
    <row r="263" spans="1:13" ht="15.75" hidden="1">
      <c r="A263" s="44" t="s">
        <v>125</v>
      </c>
      <c r="B263" s="4">
        <v>342.2</v>
      </c>
      <c r="C263" s="4">
        <v>1850.7</v>
      </c>
      <c r="D263" s="4">
        <f t="shared" si="119"/>
        <v>2.900000000000091</v>
      </c>
      <c r="E263" s="4">
        <v>2195.8</v>
      </c>
      <c r="F263" s="3">
        <f t="shared" si="120"/>
        <v>28790.2</v>
      </c>
      <c r="G263" s="1">
        <v>30986</v>
      </c>
      <c r="H263" s="4">
        <v>21690</v>
      </c>
      <c r="I263" s="4">
        <v>313.1</v>
      </c>
      <c r="J263" s="4">
        <v>30160.6</v>
      </c>
      <c r="K263" s="3">
        <f t="shared" si="121"/>
        <v>23037.1</v>
      </c>
      <c r="L263" s="5">
        <v>53197.7</v>
      </c>
      <c r="M263" s="1">
        <f t="shared" si="122"/>
        <v>-22211.699999999997</v>
      </c>
    </row>
    <row r="264" spans="1:13" ht="15.75" hidden="1">
      <c r="A264" s="44" t="s">
        <v>126</v>
      </c>
      <c r="B264" s="4">
        <v>1401.99</v>
      </c>
      <c r="C264" s="4">
        <v>1655.44</v>
      </c>
      <c r="D264" s="4">
        <f>E264-B264-C264</f>
        <v>92.87000000000012</v>
      </c>
      <c r="E264" s="4">
        <v>3150.3</v>
      </c>
      <c r="F264" s="3">
        <f t="shared" si="120"/>
        <v>43089.899999999994</v>
      </c>
      <c r="G264" s="1">
        <v>46240.2</v>
      </c>
      <c r="H264" s="4">
        <v>26874.47</v>
      </c>
      <c r="I264" s="4">
        <v>428</v>
      </c>
      <c r="J264" s="4">
        <f>428+2920.33+2471.16+26874.47</f>
        <v>32693.96</v>
      </c>
      <c r="K264" s="3">
        <f t="shared" si="121"/>
        <v>24767.14</v>
      </c>
      <c r="L264" s="5">
        <v>57461.1</v>
      </c>
      <c r="M264" s="1">
        <f t="shared" si="122"/>
        <v>-11220.900000000001</v>
      </c>
    </row>
    <row r="265" spans="1:13" ht="15.75" hidden="1">
      <c r="A265" s="54" t="s">
        <v>127</v>
      </c>
      <c r="B265" s="4">
        <v>4329.25</v>
      </c>
      <c r="C265" s="4">
        <v>1689.37</v>
      </c>
      <c r="D265" s="4">
        <f t="shared" si="119"/>
        <v>352.3800000000001</v>
      </c>
      <c r="E265" s="4">
        <v>6371</v>
      </c>
      <c r="F265" s="3">
        <f t="shared" si="120"/>
        <v>41114.3</v>
      </c>
      <c r="G265" s="1">
        <v>47485.3</v>
      </c>
      <c r="H265" s="4">
        <v>34734.7</v>
      </c>
      <c r="I265" s="4" t="s">
        <v>71</v>
      </c>
      <c r="J265" s="4">
        <v>37151.2</v>
      </c>
      <c r="K265" s="3">
        <f t="shared" si="121"/>
        <v>21718</v>
      </c>
      <c r="L265" s="5">
        <v>58869.2</v>
      </c>
      <c r="M265" s="1">
        <f t="shared" si="122"/>
        <v>-11383.899999999994</v>
      </c>
    </row>
    <row r="266" spans="1:13" ht="15.75" hidden="1">
      <c r="A266" s="54" t="s">
        <v>128</v>
      </c>
      <c r="B266" s="4">
        <v>2986.49</v>
      </c>
      <c r="C266" s="4">
        <v>964.27</v>
      </c>
      <c r="D266" s="4">
        <f t="shared" si="119"/>
        <v>5.140000000000327</v>
      </c>
      <c r="E266" s="4">
        <v>3955.9</v>
      </c>
      <c r="F266" s="3">
        <f t="shared" si="120"/>
        <v>34693.1</v>
      </c>
      <c r="G266" s="1">
        <v>38649</v>
      </c>
      <c r="H266" s="4">
        <v>23673.28</v>
      </c>
      <c r="I266" s="4" t="s">
        <v>71</v>
      </c>
      <c r="J266" s="4">
        <f>458.19+2928.6+23673.28</f>
        <v>27060.07</v>
      </c>
      <c r="K266" s="3">
        <f t="shared" si="121"/>
        <v>32492.129999999997</v>
      </c>
      <c r="L266" s="5">
        <v>59552.2</v>
      </c>
      <c r="M266" s="1">
        <f t="shared" si="122"/>
        <v>-20903.199999999997</v>
      </c>
    </row>
    <row r="267" spans="1:13" ht="15.75" hidden="1">
      <c r="A267" s="44" t="s">
        <v>132</v>
      </c>
      <c r="B267" s="4">
        <v>6970.8</v>
      </c>
      <c r="C267" s="4">
        <v>259.9</v>
      </c>
      <c r="D267" s="4">
        <f t="shared" si="119"/>
        <v>12.900000000000205</v>
      </c>
      <c r="E267" s="4">
        <v>7243.6</v>
      </c>
      <c r="F267" s="3">
        <f t="shared" si="120"/>
        <v>61245.6</v>
      </c>
      <c r="G267" s="1">
        <v>68489.2</v>
      </c>
      <c r="H267" s="4">
        <v>31964.1</v>
      </c>
      <c r="I267" s="4" t="s">
        <v>71</v>
      </c>
      <c r="J267" s="4">
        <f>748.7+3495+31964.1</f>
        <v>36207.799999999996</v>
      </c>
      <c r="K267" s="3">
        <f t="shared" si="121"/>
        <v>31952.500000000007</v>
      </c>
      <c r="L267" s="5">
        <v>68160.3</v>
      </c>
      <c r="M267" s="1">
        <f t="shared" si="122"/>
        <v>328.8999999999942</v>
      </c>
    </row>
    <row r="268" spans="1:13" ht="15.75" hidden="1">
      <c r="A268" s="44" t="s">
        <v>134</v>
      </c>
      <c r="B268" s="4">
        <v>4507.8</v>
      </c>
      <c r="C268" s="4">
        <v>138.1</v>
      </c>
      <c r="D268" s="4">
        <f t="shared" si="119"/>
        <v>30.599999999999824</v>
      </c>
      <c r="E268" s="4">
        <v>4676.5</v>
      </c>
      <c r="F268" s="3">
        <f t="shared" si="120"/>
        <v>59790.5</v>
      </c>
      <c r="G268" s="1">
        <v>64467</v>
      </c>
      <c r="H268" s="4">
        <v>29053.1</v>
      </c>
      <c r="I268" s="4">
        <v>176.7</v>
      </c>
      <c r="J268" s="4">
        <f>H268+I268+1376.5+1643.4</f>
        <v>32249.7</v>
      </c>
      <c r="K268" s="3">
        <f t="shared" si="121"/>
        <v>26622.600000000002</v>
      </c>
      <c r="L268" s="5">
        <v>58872.3</v>
      </c>
      <c r="M268" s="1">
        <f t="shared" si="122"/>
        <v>5594.699999999997</v>
      </c>
    </row>
    <row r="269" spans="1:13" ht="15.75" hidden="1">
      <c r="A269" s="44" t="s">
        <v>135</v>
      </c>
      <c r="B269" s="4">
        <v>3635.2</v>
      </c>
      <c r="C269" s="4">
        <v>447.3</v>
      </c>
      <c r="D269" s="4">
        <f t="shared" si="119"/>
        <v>201.60000000000053</v>
      </c>
      <c r="E269" s="4">
        <v>4284.1</v>
      </c>
      <c r="F269" s="3">
        <f t="shared" si="120"/>
        <v>96567.09999999999</v>
      </c>
      <c r="G269" s="1">
        <v>100851.2</v>
      </c>
      <c r="H269" s="4">
        <v>35791.5</v>
      </c>
      <c r="I269" s="4" t="s">
        <v>71</v>
      </c>
      <c r="J269" s="4">
        <v>41596.9</v>
      </c>
      <c r="K269" s="3">
        <f t="shared" si="121"/>
        <v>30346.6</v>
      </c>
      <c r="L269" s="5">
        <v>71943.5</v>
      </c>
      <c r="M269" s="1">
        <f>G269-L269</f>
        <v>28907.699999999997</v>
      </c>
    </row>
    <row r="270" spans="1:13" ht="15.75" hidden="1">
      <c r="A270" s="44"/>
      <c r="B270" s="4"/>
      <c r="C270" s="4"/>
      <c r="D270" s="4"/>
      <c r="E270" s="4"/>
      <c r="F270" s="3"/>
      <c r="G270" s="1"/>
      <c r="H270" s="4"/>
      <c r="I270" s="4"/>
      <c r="J270" s="4"/>
      <c r="K270" s="3"/>
      <c r="L270" s="5"/>
      <c r="M270" s="1"/>
    </row>
    <row r="271" spans="1:13" ht="15.75" hidden="1">
      <c r="A271" s="52">
        <v>2009</v>
      </c>
      <c r="B271" s="4"/>
      <c r="C271" s="4"/>
      <c r="D271" s="4"/>
      <c r="E271" s="4"/>
      <c r="F271" s="3"/>
      <c r="G271" s="1"/>
      <c r="H271" s="4"/>
      <c r="I271" s="4"/>
      <c r="J271" s="4"/>
      <c r="K271" s="3"/>
      <c r="L271" s="5"/>
      <c r="M271" s="1"/>
    </row>
    <row r="272" spans="1:13" ht="15.75" hidden="1">
      <c r="A272" s="44" t="s">
        <v>93</v>
      </c>
      <c r="B272" s="4">
        <v>4154.2</v>
      </c>
      <c r="C272" s="4">
        <v>129.1</v>
      </c>
      <c r="D272" s="4">
        <f t="shared" si="119"/>
        <v>24.099999999999824</v>
      </c>
      <c r="E272" s="4">
        <v>4307.4</v>
      </c>
      <c r="F272" s="3">
        <f t="shared" si="120"/>
        <v>42502.2</v>
      </c>
      <c r="G272" s="1">
        <v>46809.6</v>
      </c>
      <c r="H272" s="4">
        <v>34221.6</v>
      </c>
      <c r="I272" s="4">
        <v>262.8</v>
      </c>
      <c r="J272" s="4">
        <v>40571.4</v>
      </c>
      <c r="K272" s="3">
        <f t="shared" si="121"/>
        <v>23150.299999999996</v>
      </c>
      <c r="L272" s="5">
        <v>63721.7</v>
      </c>
      <c r="M272" s="1">
        <f aca="true" t="shared" si="123" ref="M272:M279">G272-L272</f>
        <v>-16912.1</v>
      </c>
    </row>
    <row r="273" spans="1:13" ht="15.75" hidden="1">
      <c r="A273" s="44" t="s">
        <v>43</v>
      </c>
      <c r="B273" s="3">
        <v>2672.3</v>
      </c>
      <c r="C273" s="3">
        <v>668.7</v>
      </c>
      <c r="D273" s="4">
        <f>E273-B273-C273</f>
        <v>56.69999999999959</v>
      </c>
      <c r="E273" s="4">
        <v>3397.7</v>
      </c>
      <c r="F273" s="3">
        <f aca="true" t="shared" si="124" ref="F273:F282">G273-E273</f>
        <v>42498.9</v>
      </c>
      <c r="G273" s="1">
        <v>45896.6</v>
      </c>
      <c r="H273" s="4">
        <v>52317.4</v>
      </c>
      <c r="I273" s="4" t="s">
        <v>71</v>
      </c>
      <c r="J273" s="4">
        <v>54866.4</v>
      </c>
      <c r="K273" s="3">
        <f aca="true" t="shared" si="125" ref="K273:K279">L273-J273</f>
        <v>16857.700000000004</v>
      </c>
      <c r="L273" s="5">
        <v>71724.1</v>
      </c>
      <c r="M273" s="1">
        <f t="shared" si="123"/>
        <v>-25827.500000000007</v>
      </c>
    </row>
    <row r="274" spans="1:13" ht="15.75" hidden="1">
      <c r="A274" s="44" t="s">
        <v>44</v>
      </c>
      <c r="B274" s="3">
        <v>3937.2</v>
      </c>
      <c r="C274" s="3">
        <v>476.4</v>
      </c>
      <c r="D274" s="4">
        <f>E274-B274-C274</f>
        <v>370.7000000000004</v>
      </c>
      <c r="E274" s="4">
        <v>4784.3</v>
      </c>
      <c r="F274" s="3">
        <f t="shared" si="124"/>
        <v>26870.7</v>
      </c>
      <c r="G274" s="1">
        <v>31655</v>
      </c>
      <c r="H274" s="4">
        <v>41127.5</v>
      </c>
      <c r="I274" s="4">
        <v>1355.9</v>
      </c>
      <c r="J274" s="4">
        <v>46785.6</v>
      </c>
      <c r="K274" s="3">
        <f t="shared" si="125"/>
        <v>18058</v>
      </c>
      <c r="L274" s="5">
        <v>64843.6</v>
      </c>
      <c r="M274" s="1">
        <f t="shared" si="123"/>
        <v>-33188.6</v>
      </c>
    </row>
    <row r="275" spans="1:13" ht="15.75" hidden="1">
      <c r="A275" s="44" t="s">
        <v>45</v>
      </c>
      <c r="B275" s="3">
        <v>1569.4</v>
      </c>
      <c r="C275" s="3">
        <v>501.2</v>
      </c>
      <c r="D275" s="4">
        <f>E275-B275-C275</f>
        <v>2666.7000000000003</v>
      </c>
      <c r="E275" s="4">
        <v>4737.3</v>
      </c>
      <c r="F275" s="3">
        <f t="shared" si="124"/>
        <v>28247.000000000004</v>
      </c>
      <c r="G275" s="1">
        <v>32984.3</v>
      </c>
      <c r="H275" s="4">
        <v>37744.6</v>
      </c>
      <c r="I275" s="4">
        <v>501.1</v>
      </c>
      <c r="J275" s="4">
        <v>41975.2</v>
      </c>
      <c r="K275" s="3">
        <f t="shared" si="125"/>
        <v>23369.100000000006</v>
      </c>
      <c r="L275" s="5">
        <v>65344.3</v>
      </c>
      <c r="M275" s="1">
        <f t="shared" si="123"/>
        <v>-32360</v>
      </c>
    </row>
    <row r="276" spans="1:13" ht="15.75" hidden="1">
      <c r="A276" s="44" t="s">
        <v>46</v>
      </c>
      <c r="B276" s="3">
        <v>1731.1</v>
      </c>
      <c r="C276" s="3">
        <v>2140.3</v>
      </c>
      <c r="D276" s="4">
        <f>E276-B276-C276</f>
        <v>249.4000000000001</v>
      </c>
      <c r="E276" s="4">
        <v>4120.8</v>
      </c>
      <c r="F276" s="3">
        <f t="shared" si="124"/>
        <v>39946.6</v>
      </c>
      <c r="G276" s="1">
        <v>44067.4</v>
      </c>
      <c r="H276" s="4">
        <v>18611</v>
      </c>
      <c r="I276" s="4">
        <v>858.9</v>
      </c>
      <c r="J276" s="4">
        <v>29329.1</v>
      </c>
      <c r="K276" s="3">
        <f t="shared" si="125"/>
        <v>21892</v>
      </c>
      <c r="L276" s="5">
        <v>51221.1</v>
      </c>
      <c r="M276" s="1">
        <f t="shared" si="123"/>
        <v>-7153.699999999997</v>
      </c>
    </row>
    <row r="277" spans="1:13" ht="15.75" hidden="1">
      <c r="A277" s="44" t="s">
        <v>47</v>
      </c>
      <c r="B277" s="3">
        <v>1875.9</v>
      </c>
      <c r="C277" s="3">
        <v>1924.7</v>
      </c>
      <c r="D277" s="4">
        <f>E277-B277-C277</f>
        <v>72.49999999999977</v>
      </c>
      <c r="E277" s="4">
        <v>3873.1</v>
      </c>
      <c r="F277" s="3">
        <f t="shared" si="124"/>
        <v>34168.6</v>
      </c>
      <c r="G277" s="1">
        <v>38041.7</v>
      </c>
      <c r="H277" s="4">
        <v>39008.7</v>
      </c>
      <c r="I277" s="4">
        <v>81.1</v>
      </c>
      <c r="J277" s="4">
        <v>44857.4</v>
      </c>
      <c r="K277" s="3">
        <f t="shared" si="125"/>
        <v>12003.599999999999</v>
      </c>
      <c r="L277" s="5">
        <v>56861</v>
      </c>
      <c r="M277" s="1">
        <f t="shared" si="123"/>
        <v>-18819.300000000003</v>
      </c>
    </row>
    <row r="278" spans="1:13" ht="15.75" hidden="1">
      <c r="A278" s="2" t="s">
        <v>37</v>
      </c>
      <c r="B278" s="4">
        <v>297</v>
      </c>
      <c r="C278" s="4">
        <v>2204.8</v>
      </c>
      <c r="D278" s="4" t="s">
        <v>71</v>
      </c>
      <c r="E278" s="4">
        <v>2501.8</v>
      </c>
      <c r="F278" s="3">
        <f t="shared" si="124"/>
        <v>29006.32</v>
      </c>
      <c r="G278" s="5">
        <v>31508.12</v>
      </c>
      <c r="H278" s="4">
        <v>46553</v>
      </c>
      <c r="I278" s="4">
        <v>5070</v>
      </c>
      <c r="J278" s="4">
        <f aca="true" t="shared" si="126" ref="J278:J283">SUM(H278:I278)</f>
        <v>51623</v>
      </c>
      <c r="K278" s="3">
        <f t="shared" si="125"/>
        <v>14537.998999999996</v>
      </c>
      <c r="L278" s="5">
        <v>66160.999</v>
      </c>
      <c r="M278" s="1">
        <f t="shared" si="123"/>
        <v>-34652.879</v>
      </c>
    </row>
    <row r="279" spans="1:13" ht="15.75" hidden="1">
      <c r="A279" s="2" t="s">
        <v>53</v>
      </c>
      <c r="B279" s="3">
        <v>885.8</v>
      </c>
      <c r="C279" s="3">
        <v>1120.4</v>
      </c>
      <c r="D279" s="4">
        <f>E279-B279-C279</f>
        <v>73.29999999999995</v>
      </c>
      <c r="E279" s="4">
        <v>2079.5</v>
      </c>
      <c r="F279" s="3">
        <f>G279-E279</f>
        <v>29803.84</v>
      </c>
      <c r="G279" s="1">
        <v>31883.34</v>
      </c>
      <c r="H279" s="4">
        <v>43677</v>
      </c>
      <c r="I279" s="4">
        <v>141</v>
      </c>
      <c r="J279" s="4">
        <f t="shared" si="126"/>
        <v>43818</v>
      </c>
      <c r="K279" s="3">
        <f t="shared" si="125"/>
        <v>19504.9</v>
      </c>
      <c r="L279" s="5">
        <v>63322.9</v>
      </c>
      <c r="M279" s="1">
        <f t="shared" si="123"/>
        <v>-31439.56</v>
      </c>
    </row>
    <row r="280" spans="1:13" ht="15.75" hidden="1">
      <c r="A280" s="2" t="s">
        <v>38</v>
      </c>
      <c r="B280" s="3">
        <v>1357.2</v>
      </c>
      <c r="C280" s="3">
        <v>348.1</v>
      </c>
      <c r="D280" s="4">
        <f>E280-B280-C280</f>
        <v>140.10000000000002</v>
      </c>
      <c r="E280" s="4">
        <v>1845.4</v>
      </c>
      <c r="F280" s="3">
        <f t="shared" si="124"/>
        <v>53499.7</v>
      </c>
      <c r="G280" s="1">
        <v>55345.1</v>
      </c>
      <c r="H280" s="4">
        <v>40047.6</v>
      </c>
      <c r="I280" s="4">
        <v>612.5</v>
      </c>
      <c r="J280" s="4">
        <f t="shared" si="126"/>
        <v>40660.1</v>
      </c>
      <c r="K280" s="3">
        <f>L280-J280</f>
        <v>11306.900000000001</v>
      </c>
      <c r="L280" s="5">
        <v>51967</v>
      </c>
      <c r="M280" s="1">
        <f>G280-L280</f>
        <v>3378.0999999999985</v>
      </c>
    </row>
    <row r="281" spans="1:13" ht="15.75" hidden="1">
      <c r="A281" s="2" t="s">
        <v>39</v>
      </c>
      <c r="B281" s="3">
        <v>2401.7</v>
      </c>
      <c r="C281" s="3">
        <v>198.5</v>
      </c>
      <c r="D281" s="4">
        <f>E281-B281-C281</f>
        <v>1051.7000000000003</v>
      </c>
      <c r="E281" s="4">
        <v>3651.9</v>
      </c>
      <c r="F281" s="3">
        <f t="shared" si="124"/>
        <v>26799</v>
      </c>
      <c r="G281" s="1">
        <v>30450.9</v>
      </c>
      <c r="H281" s="4">
        <v>53323.1</v>
      </c>
      <c r="I281" s="4">
        <v>374.6</v>
      </c>
      <c r="J281" s="4">
        <f t="shared" si="126"/>
        <v>53697.7</v>
      </c>
      <c r="K281" s="3">
        <f>L281-J281</f>
        <v>16324.900000000009</v>
      </c>
      <c r="L281" s="5">
        <v>70022.6</v>
      </c>
      <c r="M281" s="1">
        <f>G281-L281</f>
        <v>-39571.700000000004</v>
      </c>
    </row>
    <row r="282" spans="1:13" ht="15.75" hidden="1">
      <c r="A282" s="2" t="s">
        <v>40</v>
      </c>
      <c r="B282" s="3">
        <v>2574.3</v>
      </c>
      <c r="C282" s="3">
        <v>1417.1</v>
      </c>
      <c r="D282" s="4">
        <f>E282-B282-C282</f>
        <v>9.599999999999909</v>
      </c>
      <c r="E282" s="4">
        <v>4001</v>
      </c>
      <c r="F282" s="3">
        <f t="shared" si="124"/>
        <v>28143</v>
      </c>
      <c r="G282" s="1">
        <v>32144</v>
      </c>
      <c r="H282" s="4">
        <v>66770.2</v>
      </c>
      <c r="I282" s="4" t="s">
        <v>71</v>
      </c>
      <c r="J282" s="4">
        <f t="shared" si="126"/>
        <v>66770.2</v>
      </c>
      <c r="K282" s="3">
        <f>L282-J282</f>
        <v>24186.90000000001</v>
      </c>
      <c r="L282" s="5">
        <v>90957.1</v>
      </c>
      <c r="M282" s="1">
        <f>G282-L282</f>
        <v>-58813.100000000006</v>
      </c>
    </row>
    <row r="283" spans="1:13" ht="15.75" hidden="1">
      <c r="A283" s="2" t="s">
        <v>41</v>
      </c>
      <c r="B283" s="4">
        <v>3447.584001</v>
      </c>
      <c r="C283" s="4">
        <v>505.273583</v>
      </c>
      <c r="D283" s="4">
        <f>E283-B283-C283</f>
        <v>465.0424159999995</v>
      </c>
      <c r="E283" s="4">
        <v>4417.9</v>
      </c>
      <c r="F283" s="3">
        <f>G283-E283</f>
        <v>67221.8</v>
      </c>
      <c r="G283" s="5">
        <v>71639.7</v>
      </c>
      <c r="H283" s="4">
        <v>60508.7</v>
      </c>
      <c r="I283" s="4">
        <v>67.4</v>
      </c>
      <c r="J283" s="4">
        <f t="shared" si="126"/>
        <v>60576.1</v>
      </c>
      <c r="K283" s="3">
        <f>L283-J283</f>
        <v>20285.000000000007</v>
      </c>
      <c r="L283" s="5">
        <v>80861.1</v>
      </c>
      <c r="M283" s="1">
        <f>G283-L283</f>
        <v>-9221.400000000009</v>
      </c>
    </row>
    <row r="284" spans="1:13" ht="15.75" hidden="1">
      <c r="A284" s="52">
        <v>2010</v>
      </c>
      <c r="B284" s="3"/>
      <c r="C284" s="3"/>
      <c r="D284" s="4"/>
      <c r="E284" s="4"/>
      <c r="F284" s="3"/>
      <c r="G284" s="1"/>
      <c r="H284" s="4"/>
      <c r="I284" s="4"/>
      <c r="J284" s="4"/>
      <c r="K284" s="3"/>
      <c r="L284" s="5"/>
      <c r="M284" s="1"/>
    </row>
    <row r="285" spans="1:13" ht="15.75" hidden="1">
      <c r="A285" s="44" t="s">
        <v>121</v>
      </c>
      <c r="B285" s="3">
        <v>808.7</v>
      </c>
      <c r="C285" s="3">
        <v>399.2</v>
      </c>
      <c r="D285" s="4">
        <f aca="true" t="shared" si="127" ref="D285:D312">E285-B285-C285</f>
        <v>4.900000000000148</v>
      </c>
      <c r="E285" s="4">
        <f>808.7+399.2+4.9</f>
        <v>1212.8000000000002</v>
      </c>
      <c r="F285" s="3">
        <f aca="true" t="shared" si="128" ref="F285:F312">G285-E285</f>
        <v>57424.299999999996</v>
      </c>
      <c r="G285" s="1">
        <v>58637.1</v>
      </c>
      <c r="H285" s="4">
        <v>55080.4</v>
      </c>
      <c r="I285" s="4" t="s">
        <v>71</v>
      </c>
      <c r="J285" s="4">
        <f>SUM(H285:I285)</f>
        <v>55080.4</v>
      </c>
      <c r="K285" s="3">
        <f aca="true" t="shared" si="129" ref="K285:K291">L285-J285</f>
        <v>16595.799999999996</v>
      </c>
      <c r="L285" s="5">
        <v>71676.2</v>
      </c>
      <c r="M285" s="1">
        <f aca="true" t="shared" si="130" ref="M285:M312">G285-L285</f>
        <v>-13039.099999999999</v>
      </c>
    </row>
    <row r="286" spans="1:13" ht="15.75" hidden="1">
      <c r="A286" s="44" t="s">
        <v>43</v>
      </c>
      <c r="B286" s="3">
        <v>2848.8</v>
      </c>
      <c r="C286" s="3">
        <v>1647.6</v>
      </c>
      <c r="D286" s="4">
        <f t="shared" si="127"/>
        <v>69.99999999999955</v>
      </c>
      <c r="E286" s="4">
        <f>2848.8+1647.6+70</f>
        <v>4566.4</v>
      </c>
      <c r="F286" s="3">
        <f t="shared" si="128"/>
        <v>55179.5</v>
      </c>
      <c r="G286" s="1">
        <v>59745.9</v>
      </c>
      <c r="H286" s="4">
        <v>43904.5</v>
      </c>
      <c r="I286" s="4" t="s">
        <v>71</v>
      </c>
      <c r="J286" s="4">
        <f>SUM(H286:I286)</f>
        <v>43904.5</v>
      </c>
      <c r="K286" s="3">
        <f t="shared" si="129"/>
        <v>10783.199999999997</v>
      </c>
      <c r="L286" s="5">
        <v>54687.7</v>
      </c>
      <c r="M286" s="1">
        <f t="shared" si="130"/>
        <v>5058.200000000004</v>
      </c>
    </row>
    <row r="287" spans="1:13" ht="15.75" hidden="1">
      <c r="A287" s="44" t="s">
        <v>44</v>
      </c>
      <c r="B287" s="3">
        <v>613.9</v>
      </c>
      <c r="C287" s="3">
        <v>2375.7</v>
      </c>
      <c r="D287" s="4">
        <f t="shared" si="127"/>
        <v>9.400000000000091</v>
      </c>
      <c r="E287" s="4">
        <f>613.9+2375.7+9.4</f>
        <v>2999</v>
      </c>
      <c r="F287" s="3">
        <f t="shared" si="128"/>
        <v>44757.2</v>
      </c>
      <c r="G287" s="1">
        <v>47756.2</v>
      </c>
      <c r="H287" s="4">
        <v>59367.4</v>
      </c>
      <c r="I287" s="4">
        <v>1707.4</v>
      </c>
      <c r="J287" s="4">
        <f>SUM(H287:I287)</f>
        <v>61074.8</v>
      </c>
      <c r="K287" s="3">
        <f t="shared" si="129"/>
        <v>21954.59999999999</v>
      </c>
      <c r="L287" s="5">
        <v>83029.4</v>
      </c>
      <c r="M287" s="1">
        <f t="shared" si="130"/>
        <v>-35273.2</v>
      </c>
    </row>
    <row r="288" spans="1:13" ht="15.75" hidden="1">
      <c r="A288" s="44" t="s">
        <v>45</v>
      </c>
      <c r="B288" s="3" t="s">
        <v>71</v>
      </c>
      <c r="C288" s="3">
        <v>1361.6</v>
      </c>
      <c r="D288" s="4">
        <f t="shared" si="127"/>
        <v>569.2</v>
      </c>
      <c r="E288" s="4">
        <v>1930.8</v>
      </c>
      <c r="F288" s="3">
        <f t="shared" si="128"/>
        <v>31563.3</v>
      </c>
      <c r="G288" s="1">
        <v>33494.1</v>
      </c>
      <c r="H288" s="4">
        <v>46876.4</v>
      </c>
      <c r="I288" s="4">
        <v>392.2</v>
      </c>
      <c r="J288" s="4">
        <f>SUM(H288:I288)</f>
        <v>47268.6</v>
      </c>
      <c r="K288" s="3">
        <f t="shared" si="129"/>
        <v>18459.6</v>
      </c>
      <c r="L288" s="5">
        <v>65728.2</v>
      </c>
      <c r="M288" s="1">
        <f t="shared" si="130"/>
        <v>-32234.1</v>
      </c>
    </row>
    <row r="289" spans="1:13" ht="15.75" hidden="1">
      <c r="A289" s="44" t="s">
        <v>46</v>
      </c>
      <c r="B289" s="3">
        <v>55.35</v>
      </c>
      <c r="C289" s="3">
        <v>1887.82</v>
      </c>
      <c r="D289" s="4">
        <f t="shared" si="127"/>
        <v>73.83000000000015</v>
      </c>
      <c r="E289" s="4">
        <v>2017</v>
      </c>
      <c r="F289" s="3">
        <f t="shared" si="128"/>
        <v>26783.348</v>
      </c>
      <c r="G289" s="1">
        <v>28800.348</v>
      </c>
      <c r="H289" s="4">
        <v>8594.54</v>
      </c>
      <c r="I289" s="4">
        <v>603.18</v>
      </c>
      <c r="J289" s="4">
        <f>SUM(H289:I289)</f>
        <v>9197.720000000001</v>
      </c>
      <c r="K289" s="3">
        <f t="shared" si="129"/>
        <v>19371.849</v>
      </c>
      <c r="L289" s="5">
        <v>28569.569</v>
      </c>
      <c r="M289" s="1">
        <f t="shared" si="130"/>
        <v>230.77900000000227</v>
      </c>
    </row>
    <row r="290" spans="1:13" ht="15.75" hidden="1">
      <c r="A290" s="44" t="s">
        <v>47</v>
      </c>
      <c r="B290" s="3">
        <v>101.5</v>
      </c>
      <c r="C290" s="3">
        <v>1498.1</v>
      </c>
      <c r="D290" s="4">
        <f t="shared" si="127"/>
        <v>37.90000000000009</v>
      </c>
      <c r="E290" s="4">
        <v>1637.5</v>
      </c>
      <c r="F290" s="3">
        <f t="shared" si="128"/>
        <v>36251.1</v>
      </c>
      <c r="G290" s="1">
        <v>37888.6</v>
      </c>
      <c r="H290" s="4">
        <v>10575.8</v>
      </c>
      <c r="I290" s="4" t="s">
        <v>71</v>
      </c>
      <c r="J290" s="4">
        <v>16513.8</v>
      </c>
      <c r="K290" s="3">
        <f t="shared" si="129"/>
        <v>23525.100000000002</v>
      </c>
      <c r="L290" s="5">
        <v>40038.9</v>
      </c>
      <c r="M290" s="1">
        <f t="shared" si="130"/>
        <v>-2150.300000000003</v>
      </c>
    </row>
    <row r="291" spans="1:14" s="56" customFormat="1" ht="15.75" hidden="1">
      <c r="A291" s="57" t="s">
        <v>37</v>
      </c>
      <c r="B291" s="58">
        <v>4138.04</v>
      </c>
      <c r="C291" s="58">
        <v>2386.81</v>
      </c>
      <c r="D291" s="59">
        <f t="shared" si="127"/>
        <v>90.20000000000027</v>
      </c>
      <c r="E291" s="59">
        <v>6615.05</v>
      </c>
      <c r="F291" s="58">
        <f t="shared" si="128"/>
        <v>50913.799999999996</v>
      </c>
      <c r="G291" s="1">
        <v>57528.85</v>
      </c>
      <c r="H291" s="4">
        <v>14036.18</v>
      </c>
      <c r="I291" s="61" t="s">
        <v>71</v>
      </c>
      <c r="J291" s="4">
        <v>19255.8</v>
      </c>
      <c r="K291" s="3">
        <f t="shared" si="129"/>
        <v>16465.030000000002</v>
      </c>
      <c r="L291" s="5">
        <v>35720.83</v>
      </c>
      <c r="M291" s="1">
        <f t="shared" si="130"/>
        <v>21808.019999999997</v>
      </c>
      <c r="N291" s="55"/>
    </row>
    <row r="292" spans="1:13" ht="15.75" hidden="1">
      <c r="A292" s="44" t="s">
        <v>53</v>
      </c>
      <c r="B292" s="3">
        <v>7557</v>
      </c>
      <c r="C292" s="3">
        <v>2441.4</v>
      </c>
      <c r="D292" s="4">
        <f t="shared" si="127"/>
        <v>914.0999999999999</v>
      </c>
      <c r="E292" s="4">
        <v>10912.5</v>
      </c>
      <c r="F292" s="3">
        <f t="shared" si="128"/>
        <v>37069.9</v>
      </c>
      <c r="G292" s="1">
        <v>47982.4</v>
      </c>
      <c r="H292" s="4">
        <v>15359.1</v>
      </c>
      <c r="I292" s="4">
        <v>54.6</v>
      </c>
      <c r="J292" s="4">
        <v>19382.6</v>
      </c>
      <c r="K292" s="3">
        <f>L292-J292</f>
        <v>14779.200000000004</v>
      </c>
      <c r="L292" s="5">
        <v>34161.8</v>
      </c>
      <c r="M292" s="1">
        <f t="shared" si="130"/>
        <v>13820.599999999999</v>
      </c>
    </row>
    <row r="293" spans="1:13" ht="15.75" hidden="1">
      <c r="A293" s="44" t="s">
        <v>38</v>
      </c>
      <c r="B293" s="3">
        <v>9736.4</v>
      </c>
      <c r="C293" s="3">
        <v>1565.6</v>
      </c>
      <c r="D293" s="4">
        <f t="shared" si="127"/>
        <v>468.4000000000001</v>
      </c>
      <c r="E293" s="4">
        <v>11770.4</v>
      </c>
      <c r="F293" s="3">
        <f t="shared" si="128"/>
        <v>33651.7</v>
      </c>
      <c r="G293" s="1">
        <v>45422.1</v>
      </c>
      <c r="H293" s="4">
        <v>32791.4</v>
      </c>
      <c r="I293" s="4">
        <v>11.7</v>
      </c>
      <c r="J293" s="4">
        <v>35639.2</v>
      </c>
      <c r="K293" s="3">
        <f>L293-J293</f>
        <v>19207.100000000006</v>
      </c>
      <c r="L293" s="5">
        <v>54846.3</v>
      </c>
      <c r="M293" s="1">
        <f t="shared" si="130"/>
        <v>-9424.200000000004</v>
      </c>
    </row>
    <row r="294" spans="1:13" ht="15.75" hidden="1">
      <c r="A294" s="44" t="s">
        <v>39</v>
      </c>
      <c r="B294" s="3">
        <v>7717.7</v>
      </c>
      <c r="C294" s="3">
        <v>1671.2</v>
      </c>
      <c r="D294" s="4">
        <f t="shared" si="127"/>
        <v>109.10000000000014</v>
      </c>
      <c r="E294" s="4">
        <v>9498</v>
      </c>
      <c r="F294" s="3">
        <f t="shared" si="128"/>
        <v>51077.8</v>
      </c>
      <c r="G294" s="1">
        <v>60575.8</v>
      </c>
      <c r="H294" s="4">
        <v>18766.6</v>
      </c>
      <c r="I294" s="4">
        <v>1078.5</v>
      </c>
      <c r="J294" s="4">
        <v>23230.8</v>
      </c>
      <c r="K294" s="3">
        <f>L294-J294</f>
        <v>11988.100000000002</v>
      </c>
      <c r="L294" s="5">
        <v>35218.9</v>
      </c>
      <c r="M294" s="1">
        <f t="shared" si="130"/>
        <v>25356.9</v>
      </c>
    </row>
    <row r="295" spans="1:13" ht="15.75" hidden="1">
      <c r="A295" s="44" t="s">
        <v>40</v>
      </c>
      <c r="B295" s="3">
        <v>12996.7</v>
      </c>
      <c r="C295" s="3">
        <v>1050.4</v>
      </c>
      <c r="D295" s="4">
        <f t="shared" si="127"/>
        <v>339.19999999999845</v>
      </c>
      <c r="E295" s="4">
        <v>14386.3</v>
      </c>
      <c r="F295" s="3">
        <f t="shared" si="128"/>
        <v>47179.2</v>
      </c>
      <c r="G295" s="1">
        <v>61565.5</v>
      </c>
      <c r="H295" s="4">
        <v>19463</v>
      </c>
      <c r="I295" s="4">
        <v>93.2</v>
      </c>
      <c r="J295" s="4">
        <v>25274.6</v>
      </c>
      <c r="K295" s="3">
        <f>L295-J295</f>
        <v>12595.400000000001</v>
      </c>
      <c r="L295" s="5">
        <v>37870</v>
      </c>
      <c r="M295" s="1">
        <f t="shared" si="130"/>
        <v>23695.5</v>
      </c>
    </row>
    <row r="296" spans="1:13" ht="15.75" hidden="1">
      <c r="A296" s="44" t="s">
        <v>41</v>
      </c>
      <c r="B296" s="3">
        <v>9476.2</v>
      </c>
      <c r="C296" s="3">
        <v>927.7</v>
      </c>
      <c r="D296" s="4">
        <f t="shared" si="127"/>
        <v>46.59999999999923</v>
      </c>
      <c r="E296" s="4">
        <v>10450.5</v>
      </c>
      <c r="F296" s="3">
        <f t="shared" si="128"/>
        <v>122200.20000000001</v>
      </c>
      <c r="G296" s="1">
        <v>132650.7</v>
      </c>
      <c r="H296" s="4">
        <v>23363</v>
      </c>
      <c r="I296" s="4">
        <v>21.2</v>
      </c>
      <c r="J296" s="4">
        <v>31690.4</v>
      </c>
      <c r="K296" s="3">
        <f>L296-J296</f>
        <v>17965.6</v>
      </c>
      <c r="L296" s="5">
        <v>49656</v>
      </c>
      <c r="M296" s="1">
        <f t="shared" si="130"/>
        <v>82994.70000000001</v>
      </c>
    </row>
    <row r="297" spans="1:13" ht="15.75" hidden="1">
      <c r="A297" s="44"/>
      <c r="B297" s="3"/>
      <c r="C297" s="3"/>
      <c r="D297" s="4"/>
      <c r="E297" s="4"/>
      <c r="F297" s="3"/>
      <c r="G297" s="1"/>
      <c r="H297" s="4"/>
      <c r="I297" s="4"/>
      <c r="J297" s="4"/>
      <c r="K297" s="3"/>
      <c r="L297" s="5"/>
      <c r="M297" s="1"/>
    </row>
    <row r="298" spans="2:14" ht="15.75" hidden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2:14" ht="15.75" hidden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3" ht="15.75" hidden="1">
      <c r="A300" s="52">
        <v>2011</v>
      </c>
      <c r="B300" s="3"/>
      <c r="C300" s="3"/>
      <c r="D300" s="4"/>
      <c r="E300" s="4"/>
      <c r="F300" s="3"/>
      <c r="G300" s="1"/>
      <c r="H300" s="4"/>
      <c r="I300" s="4"/>
      <c r="J300" s="4"/>
      <c r="K300" s="3"/>
      <c r="L300" s="5"/>
      <c r="M300" s="1"/>
    </row>
    <row r="301" spans="1:13" ht="15.75" hidden="1">
      <c r="A301" s="54" t="s">
        <v>136</v>
      </c>
      <c r="B301" s="3">
        <v>5168.6</v>
      </c>
      <c r="C301" s="3">
        <v>1248.6</v>
      </c>
      <c r="D301" s="4">
        <f t="shared" si="127"/>
        <v>17.999999999999545</v>
      </c>
      <c r="E301" s="4">
        <v>6435.2</v>
      </c>
      <c r="F301" s="3">
        <f t="shared" si="128"/>
        <v>40288.3</v>
      </c>
      <c r="G301" s="1">
        <v>46723.5</v>
      </c>
      <c r="H301" s="4">
        <v>21742.5</v>
      </c>
      <c r="I301" s="4">
        <v>100.2</v>
      </c>
      <c r="J301" s="4">
        <v>28298.2</v>
      </c>
      <c r="K301" s="3">
        <f aca="true" t="shared" si="131" ref="K301:K312">L301-J301</f>
        <v>14692.100000000002</v>
      </c>
      <c r="L301" s="5">
        <v>42990.3</v>
      </c>
      <c r="M301" s="1">
        <f t="shared" si="130"/>
        <v>3733.199999999997</v>
      </c>
    </row>
    <row r="302" spans="1:13" ht="15.75" hidden="1">
      <c r="A302" s="44" t="s">
        <v>43</v>
      </c>
      <c r="B302" s="3">
        <v>3515.43</v>
      </c>
      <c r="C302" s="3">
        <v>1591.75</v>
      </c>
      <c r="D302" s="4">
        <f t="shared" si="127"/>
        <v>175.75999999999976</v>
      </c>
      <c r="E302" s="4">
        <v>5282.94</v>
      </c>
      <c r="F302" s="3">
        <f t="shared" si="128"/>
        <v>67231.09999999999</v>
      </c>
      <c r="G302" s="1">
        <v>72514.04</v>
      </c>
      <c r="H302" s="4">
        <v>18510.484</v>
      </c>
      <c r="I302" s="4">
        <v>80.357</v>
      </c>
      <c r="J302" s="4">
        <v>21565.38</v>
      </c>
      <c r="K302" s="3">
        <f t="shared" si="131"/>
        <v>21199.88</v>
      </c>
      <c r="L302" s="5">
        <v>42765.26</v>
      </c>
      <c r="M302" s="1">
        <f t="shared" si="130"/>
        <v>29748.77999999999</v>
      </c>
    </row>
    <row r="303" spans="1:13" ht="15.75" hidden="1">
      <c r="A303" s="44" t="s">
        <v>44</v>
      </c>
      <c r="B303" s="3">
        <v>7260.01</v>
      </c>
      <c r="C303" s="3">
        <v>1968.9</v>
      </c>
      <c r="D303" s="4">
        <f t="shared" si="127"/>
        <v>253.9600000000005</v>
      </c>
      <c r="E303" s="4">
        <v>9482.87</v>
      </c>
      <c r="F303" s="3">
        <f t="shared" si="128"/>
        <v>44931.229999999996</v>
      </c>
      <c r="G303" s="1">
        <v>54414.1</v>
      </c>
      <c r="H303" s="4">
        <v>27728.67</v>
      </c>
      <c r="I303" s="4">
        <v>358.75</v>
      </c>
      <c r="J303" s="4">
        <v>33418.08</v>
      </c>
      <c r="K303" s="3">
        <f t="shared" si="131"/>
        <v>18647.32</v>
      </c>
      <c r="L303" s="5">
        <v>52065.4</v>
      </c>
      <c r="M303" s="1">
        <f t="shared" si="130"/>
        <v>2348.699999999997</v>
      </c>
    </row>
    <row r="304" spans="1:13" ht="15.75" hidden="1">
      <c r="A304" s="44" t="s">
        <v>45</v>
      </c>
      <c r="B304" s="3">
        <v>3023.5</v>
      </c>
      <c r="C304" s="3">
        <v>1858.4</v>
      </c>
      <c r="D304" s="4">
        <f t="shared" si="127"/>
        <v>969.4999999999995</v>
      </c>
      <c r="E304" s="4">
        <v>5851.4</v>
      </c>
      <c r="F304" s="3">
        <f t="shared" si="128"/>
        <v>52671.1</v>
      </c>
      <c r="G304" s="1">
        <v>58522.5</v>
      </c>
      <c r="H304" s="4">
        <v>18558.8</v>
      </c>
      <c r="I304" s="4">
        <v>96.1</v>
      </c>
      <c r="J304" s="4">
        <v>24017.8</v>
      </c>
      <c r="K304" s="3">
        <f t="shared" si="131"/>
        <v>15708.2</v>
      </c>
      <c r="L304" s="5">
        <v>39726</v>
      </c>
      <c r="M304" s="1">
        <f t="shared" si="130"/>
        <v>18796.5</v>
      </c>
    </row>
    <row r="305" spans="1:13" ht="15.75" hidden="1">
      <c r="A305" s="44" t="s">
        <v>46</v>
      </c>
      <c r="B305" s="3">
        <v>2234.4</v>
      </c>
      <c r="C305" s="3">
        <v>1347.7</v>
      </c>
      <c r="D305" s="4">
        <f t="shared" si="127"/>
        <v>869.2</v>
      </c>
      <c r="E305" s="4">
        <v>4451.3</v>
      </c>
      <c r="F305" s="3">
        <f t="shared" si="128"/>
        <v>57644.2</v>
      </c>
      <c r="G305" s="1">
        <v>62095.5</v>
      </c>
      <c r="H305" s="60">
        <v>28382.6</v>
      </c>
      <c r="I305" s="61" t="s">
        <v>71</v>
      </c>
      <c r="J305" s="4">
        <v>32703.6</v>
      </c>
      <c r="K305" s="3">
        <f t="shared" si="131"/>
        <v>16881.5</v>
      </c>
      <c r="L305" s="5">
        <v>49585.1</v>
      </c>
      <c r="M305" s="1">
        <f t="shared" si="130"/>
        <v>12510.400000000001</v>
      </c>
    </row>
    <row r="306" spans="1:13" ht="15.75" hidden="1">
      <c r="A306" s="44" t="s">
        <v>47</v>
      </c>
      <c r="B306" s="3">
        <v>4384.4</v>
      </c>
      <c r="C306" s="3">
        <v>2607.7</v>
      </c>
      <c r="D306" s="4">
        <f t="shared" si="127"/>
        <v>1215.6999999999998</v>
      </c>
      <c r="E306" s="4">
        <v>8207.8</v>
      </c>
      <c r="F306" s="3">
        <f t="shared" si="128"/>
        <v>60397</v>
      </c>
      <c r="G306" s="1">
        <v>68604.8</v>
      </c>
      <c r="H306" s="60">
        <v>27571.5</v>
      </c>
      <c r="I306" s="61">
        <v>835</v>
      </c>
      <c r="J306" s="4">
        <v>32068.5</v>
      </c>
      <c r="K306" s="3">
        <f t="shared" si="131"/>
        <v>30988</v>
      </c>
      <c r="L306" s="5">
        <v>63056.5</v>
      </c>
      <c r="M306" s="1">
        <f t="shared" si="130"/>
        <v>5548.300000000003</v>
      </c>
    </row>
    <row r="307" spans="1:13" ht="15.75" hidden="1">
      <c r="A307" s="44" t="s">
        <v>37</v>
      </c>
      <c r="B307" s="3">
        <v>11202</v>
      </c>
      <c r="C307" s="3">
        <v>2351.5</v>
      </c>
      <c r="D307" s="4">
        <f t="shared" si="127"/>
        <v>651.6000000000004</v>
      </c>
      <c r="E307" s="4">
        <v>14205.1</v>
      </c>
      <c r="F307" s="3">
        <f t="shared" si="128"/>
        <v>49029.1</v>
      </c>
      <c r="G307" s="1">
        <v>63234.2</v>
      </c>
      <c r="H307" s="60">
        <v>20286.3</v>
      </c>
      <c r="I307" s="61" t="s">
        <v>71</v>
      </c>
      <c r="J307" s="4">
        <v>29373.3</v>
      </c>
      <c r="K307" s="3">
        <f t="shared" si="131"/>
        <v>15513.500000000004</v>
      </c>
      <c r="L307" s="5">
        <v>44886.8</v>
      </c>
      <c r="M307" s="1">
        <f>G307-L307</f>
        <v>18347.399999999994</v>
      </c>
    </row>
    <row r="308" spans="1:13" ht="15.75" hidden="1">
      <c r="A308" s="44" t="s">
        <v>53</v>
      </c>
      <c r="B308" s="3">
        <v>9904.6</v>
      </c>
      <c r="C308" s="3">
        <v>1800.2</v>
      </c>
      <c r="D308" s="4">
        <f t="shared" si="127"/>
        <v>1497.9000000000003</v>
      </c>
      <c r="E308" s="4">
        <v>13202.7</v>
      </c>
      <c r="F308" s="3">
        <f t="shared" si="128"/>
        <v>54675.3</v>
      </c>
      <c r="G308" s="1">
        <v>67878</v>
      </c>
      <c r="H308" s="60">
        <v>30863.3</v>
      </c>
      <c r="I308" s="61" t="s">
        <v>71</v>
      </c>
      <c r="J308" s="4">
        <v>32843.2</v>
      </c>
      <c r="K308" s="3">
        <f t="shared" si="131"/>
        <v>15293</v>
      </c>
      <c r="L308" s="5">
        <v>48136.2</v>
      </c>
      <c r="M308" s="1">
        <f t="shared" si="130"/>
        <v>19741.800000000003</v>
      </c>
    </row>
    <row r="309" spans="1:13" ht="15.75" hidden="1">
      <c r="A309" s="44" t="s">
        <v>38</v>
      </c>
      <c r="B309" s="3">
        <v>11474.4</v>
      </c>
      <c r="C309" s="3">
        <v>1771.5</v>
      </c>
      <c r="D309" s="4">
        <f t="shared" si="127"/>
        <v>1033.8999999999996</v>
      </c>
      <c r="E309" s="4">
        <v>14279.8</v>
      </c>
      <c r="F309" s="3">
        <f t="shared" si="128"/>
        <v>46090.5</v>
      </c>
      <c r="G309" s="1">
        <v>60370.3</v>
      </c>
      <c r="H309" s="60">
        <v>37533.2</v>
      </c>
      <c r="I309" s="61">
        <v>1.6</v>
      </c>
      <c r="J309" s="4">
        <v>48046.1</v>
      </c>
      <c r="K309" s="3">
        <f t="shared" si="131"/>
        <v>21211.9</v>
      </c>
      <c r="L309" s="5">
        <v>69258</v>
      </c>
      <c r="M309" s="1">
        <f t="shared" si="130"/>
        <v>-8887.699999999997</v>
      </c>
    </row>
    <row r="310" spans="1:13" ht="15.75" hidden="1">
      <c r="A310" s="44" t="s">
        <v>39</v>
      </c>
      <c r="B310" s="3">
        <v>6460.6</v>
      </c>
      <c r="C310" s="3">
        <v>618.4</v>
      </c>
      <c r="D310" s="4">
        <f t="shared" si="127"/>
        <v>1334.6</v>
      </c>
      <c r="E310" s="4">
        <v>8413.6</v>
      </c>
      <c r="F310" s="3">
        <f t="shared" si="128"/>
        <v>52920.9</v>
      </c>
      <c r="G310" s="1">
        <v>61334.5</v>
      </c>
      <c r="H310" s="60">
        <v>34236.2</v>
      </c>
      <c r="I310" s="61">
        <v>17.6</v>
      </c>
      <c r="J310" s="4">
        <v>36318.7</v>
      </c>
      <c r="K310" s="3">
        <f t="shared" si="131"/>
        <v>17997.100000000006</v>
      </c>
      <c r="L310" s="5">
        <v>54315.8</v>
      </c>
      <c r="M310" s="1">
        <f t="shared" si="130"/>
        <v>7018.699999999997</v>
      </c>
    </row>
    <row r="311" spans="1:13" ht="15.75" hidden="1">
      <c r="A311" s="44" t="s">
        <v>40</v>
      </c>
      <c r="B311" s="3">
        <v>3601.9</v>
      </c>
      <c r="C311" s="3">
        <v>1427.9</v>
      </c>
      <c r="D311" s="4">
        <f t="shared" si="127"/>
        <v>2829.1</v>
      </c>
      <c r="E311" s="4">
        <v>7858.9</v>
      </c>
      <c r="F311" s="3">
        <f t="shared" si="128"/>
        <v>86761</v>
      </c>
      <c r="G311" s="1">
        <v>94619.9</v>
      </c>
      <c r="H311" s="60">
        <v>29298.6</v>
      </c>
      <c r="I311" s="61" t="s">
        <v>71</v>
      </c>
      <c r="J311" s="4">
        <v>47101.5</v>
      </c>
      <c r="K311" s="3">
        <f t="shared" si="131"/>
        <v>22545.100000000006</v>
      </c>
      <c r="L311" s="5">
        <v>69646.6</v>
      </c>
      <c r="M311" s="1">
        <f t="shared" si="130"/>
        <v>24973.29999999999</v>
      </c>
    </row>
    <row r="312" spans="1:13" ht="15.75" hidden="1">
      <c r="A312" s="44" t="s">
        <v>41</v>
      </c>
      <c r="B312" s="3">
        <v>9516.6</v>
      </c>
      <c r="C312" s="3">
        <v>1135.6</v>
      </c>
      <c r="D312" s="4">
        <f t="shared" si="127"/>
        <v>2501.2999999999997</v>
      </c>
      <c r="E312" s="4">
        <v>13153.5</v>
      </c>
      <c r="F312" s="3">
        <f t="shared" si="128"/>
        <v>97380.2</v>
      </c>
      <c r="G312" s="1">
        <v>110533.7</v>
      </c>
      <c r="H312" s="60">
        <v>43156.9</v>
      </c>
      <c r="I312" s="61">
        <v>630.9</v>
      </c>
      <c r="J312" s="4">
        <v>54664.2</v>
      </c>
      <c r="K312" s="3">
        <f t="shared" si="131"/>
        <v>27207.699999999997</v>
      </c>
      <c r="L312" s="5">
        <v>81871.9</v>
      </c>
      <c r="M312" s="1">
        <f t="shared" si="130"/>
        <v>28661.800000000003</v>
      </c>
    </row>
    <row r="313" spans="1:13" ht="15.75" hidden="1">
      <c r="A313" s="44"/>
      <c r="B313" s="3"/>
      <c r="C313" s="3"/>
      <c r="D313" s="4"/>
      <c r="E313" s="4"/>
      <c r="F313" s="3"/>
      <c r="G313" s="1"/>
      <c r="H313" s="60"/>
      <c r="I313" s="61"/>
      <c r="J313" s="4"/>
      <c r="K313" s="3"/>
      <c r="L313" s="5"/>
      <c r="M313" s="1"/>
    </row>
    <row r="314" spans="2:13" ht="15.75" hidden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5.75" hidden="1">
      <c r="A315" s="52">
        <v>2012</v>
      </c>
      <c r="B315" s="3"/>
      <c r="C315" s="3"/>
      <c r="D315" s="4"/>
      <c r="E315" s="4"/>
      <c r="F315" s="3"/>
      <c r="G315" s="1"/>
      <c r="H315" s="60"/>
      <c r="I315" s="61"/>
      <c r="J315" s="4"/>
      <c r="K315" s="3"/>
      <c r="L315" s="5"/>
      <c r="M315" s="1"/>
    </row>
    <row r="316" spans="1:13" ht="15.75" hidden="1">
      <c r="A316" s="54" t="s">
        <v>149</v>
      </c>
      <c r="B316" s="3">
        <v>4929.2</v>
      </c>
      <c r="C316" s="3">
        <v>1744.1</v>
      </c>
      <c r="D316" s="4">
        <f aca="true" t="shared" si="132" ref="D316:D322">+E316-C316-B316</f>
        <v>1244.5999999999995</v>
      </c>
      <c r="E316" s="4">
        <v>7917.9</v>
      </c>
      <c r="F316" s="3">
        <f aca="true" t="shared" si="133" ref="F316:F322">+G316-E316</f>
        <v>84400.6</v>
      </c>
      <c r="G316" s="1">
        <v>92318.5</v>
      </c>
      <c r="H316" s="60">
        <v>29427.1</v>
      </c>
      <c r="I316" s="61">
        <v>30</v>
      </c>
      <c r="J316" s="4">
        <v>39090.1</v>
      </c>
      <c r="K316" s="3">
        <f aca="true" t="shared" si="134" ref="K316:K322">+L316-J316</f>
        <v>15185.099999999999</v>
      </c>
      <c r="L316" s="5">
        <v>54275.2</v>
      </c>
      <c r="M316" s="1">
        <f aca="true" t="shared" si="135" ref="M316:M322">+G316-L316</f>
        <v>38043.3</v>
      </c>
    </row>
    <row r="317" spans="1:13" ht="15.75" hidden="1">
      <c r="A317" s="54" t="s">
        <v>43</v>
      </c>
      <c r="B317" s="3">
        <v>3634.6</v>
      </c>
      <c r="C317" s="3">
        <v>2359.5</v>
      </c>
      <c r="D317" s="4">
        <f t="shared" si="132"/>
        <v>2277.600000000001</v>
      </c>
      <c r="E317" s="4">
        <v>8271.7</v>
      </c>
      <c r="F317" s="3">
        <f t="shared" si="133"/>
        <v>41889.7</v>
      </c>
      <c r="G317" s="1">
        <v>50161.4</v>
      </c>
      <c r="H317" s="60">
        <v>23894.7</v>
      </c>
      <c r="I317" s="61">
        <v>2088.9</v>
      </c>
      <c r="J317" s="4">
        <v>33544.1</v>
      </c>
      <c r="K317" s="3">
        <f t="shared" si="134"/>
        <v>25624.6</v>
      </c>
      <c r="L317" s="5">
        <v>59168.7</v>
      </c>
      <c r="M317" s="1">
        <f t="shared" si="135"/>
        <v>-9007.299999999996</v>
      </c>
    </row>
    <row r="318" spans="1:13" ht="15.75" hidden="1">
      <c r="A318" s="54" t="s">
        <v>44</v>
      </c>
      <c r="B318" s="58">
        <v>1372.5</v>
      </c>
      <c r="C318" s="58">
        <v>2562.6</v>
      </c>
      <c r="D318" s="4">
        <f t="shared" si="132"/>
        <v>2098.1</v>
      </c>
      <c r="E318" s="59">
        <v>6033.2</v>
      </c>
      <c r="F318" s="3">
        <f t="shared" si="133"/>
        <v>43804.200000000004</v>
      </c>
      <c r="G318" s="1">
        <v>49837.4</v>
      </c>
      <c r="H318" s="60">
        <v>31421.6</v>
      </c>
      <c r="I318" s="61">
        <v>1196.4</v>
      </c>
      <c r="J318" s="59">
        <v>38579.7</v>
      </c>
      <c r="K318" s="3">
        <f t="shared" si="134"/>
        <v>18318</v>
      </c>
      <c r="L318" s="5">
        <v>56897.7</v>
      </c>
      <c r="M318" s="1">
        <f t="shared" si="135"/>
        <v>-7060.299999999996</v>
      </c>
    </row>
    <row r="319" spans="1:13" ht="15.75" hidden="1">
      <c r="A319" s="54" t="s">
        <v>45</v>
      </c>
      <c r="B319" s="58">
        <v>1556.1</v>
      </c>
      <c r="C319" s="58">
        <v>2080.4</v>
      </c>
      <c r="D319" s="4">
        <f t="shared" si="132"/>
        <v>1959.8999999999996</v>
      </c>
      <c r="E319" s="59">
        <v>5596.4</v>
      </c>
      <c r="F319" s="3">
        <f t="shared" si="133"/>
        <v>47086.83</v>
      </c>
      <c r="G319" s="1">
        <v>52683.23</v>
      </c>
      <c r="H319" s="60">
        <v>29632.2</v>
      </c>
      <c r="I319" s="61">
        <v>1356.7</v>
      </c>
      <c r="J319" s="59">
        <v>36446.2</v>
      </c>
      <c r="K319" s="3">
        <f t="shared" si="134"/>
        <v>25136.100000000006</v>
      </c>
      <c r="L319" s="5">
        <v>61582.3</v>
      </c>
      <c r="M319" s="1">
        <f t="shared" si="135"/>
        <v>-8899.07</v>
      </c>
    </row>
    <row r="320" spans="1:13" ht="15.75" hidden="1">
      <c r="A320" s="54" t="s">
        <v>46</v>
      </c>
      <c r="B320" s="58">
        <v>1584.5</v>
      </c>
      <c r="C320" s="58">
        <v>1840.7</v>
      </c>
      <c r="D320" s="4">
        <f t="shared" si="132"/>
        <v>2040.4000000000005</v>
      </c>
      <c r="E320" s="59">
        <v>5465.6</v>
      </c>
      <c r="F320" s="3">
        <f t="shared" si="133"/>
        <v>57818.4</v>
      </c>
      <c r="G320" s="1">
        <v>63284</v>
      </c>
      <c r="H320" s="60">
        <v>30558.9</v>
      </c>
      <c r="I320" s="61" t="s">
        <v>71</v>
      </c>
      <c r="J320" s="60">
        <v>39927.8</v>
      </c>
      <c r="K320" s="60">
        <f t="shared" si="134"/>
        <v>18288.1</v>
      </c>
      <c r="L320" s="5">
        <v>58215.9</v>
      </c>
      <c r="M320" s="1">
        <f t="shared" si="135"/>
        <v>5068.0999999999985</v>
      </c>
    </row>
    <row r="321" spans="1:13" ht="15.75" hidden="1">
      <c r="A321" s="54" t="s">
        <v>47</v>
      </c>
      <c r="B321" s="58">
        <v>9229.5</v>
      </c>
      <c r="C321" s="58">
        <v>3033.4</v>
      </c>
      <c r="D321" s="4">
        <f t="shared" si="132"/>
        <v>724.7000000000007</v>
      </c>
      <c r="E321" s="58">
        <v>12987.6</v>
      </c>
      <c r="F321" s="3">
        <f t="shared" si="133"/>
        <v>39627</v>
      </c>
      <c r="G321" s="1">
        <f>+'[1]A'!$G$281</f>
        <v>52614.6</v>
      </c>
      <c r="H321" s="60">
        <v>38183.5</v>
      </c>
      <c r="I321" s="60">
        <v>2740.9</v>
      </c>
      <c r="J321" s="60">
        <v>51167.9</v>
      </c>
      <c r="K321" s="60">
        <f t="shared" si="134"/>
        <v>30378.499999999993</v>
      </c>
      <c r="L321" s="5">
        <v>81546.4</v>
      </c>
      <c r="M321" s="1">
        <f t="shared" si="135"/>
        <v>-28931.799999999996</v>
      </c>
    </row>
    <row r="322" spans="1:13" ht="15.75" hidden="1">
      <c r="A322" s="54" t="s">
        <v>37</v>
      </c>
      <c r="B322" s="62">
        <v>16433</v>
      </c>
      <c r="C322" s="58">
        <v>2786.9</v>
      </c>
      <c r="D322" s="4">
        <f t="shared" si="132"/>
        <v>1700.7999999999993</v>
      </c>
      <c r="E322" s="58">
        <v>20920.7</v>
      </c>
      <c r="F322" s="3">
        <f t="shared" si="133"/>
        <v>47389.04000000001</v>
      </c>
      <c r="G322" s="1">
        <v>68309.74</v>
      </c>
      <c r="H322" s="58">
        <v>27566.3</v>
      </c>
      <c r="I322" s="58">
        <v>3676.7</v>
      </c>
      <c r="J322" s="63">
        <v>39363.3</v>
      </c>
      <c r="K322" s="60">
        <f t="shared" si="134"/>
        <v>19990.799999999996</v>
      </c>
      <c r="L322" s="5">
        <v>59354.1</v>
      </c>
      <c r="M322" s="1">
        <f t="shared" si="135"/>
        <v>8955.640000000007</v>
      </c>
    </row>
    <row r="323" spans="1:13" ht="15.75" hidden="1">
      <c r="A323" s="54" t="s">
        <v>53</v>
      </c>
      <c r="B323" s="62">
        <v>8500.6</v>
      </c>
      <c r="C323" s="58">
        <v>1517</v>
      </c>
      <c r="D323" s="4">
        <f>+E323-C323-B323</f>
        <v>1518.1000000000004</v>
      </c>
      <c r="E323" s="58">
        <v>11535.7</v>
      </c>
      <c r="F323" s="3">
        <f>+G323-E323</f>
        <v>53071.39</v>
      </c>
      <c r="G323" s="1">
        <v>64607.09</v>
      </c>
      <c r="H323" s="58">
        <v>43319.1</v>
      </c>
      <c r="I323" s="58">
        <v>1554.7</v>
      </c>
      <c r="J323" s="63">
        <v>54137.2</v>
      </c>
      <c r="K323" s="60">
        <f>+L323-J323</f>
        <v>21675.100000000006</v>
      </c>
      <c r="L323" s="5">
        <v>75812.3</v>
      </c>
      <c r="M323" s="1">
        <f>+G323-L323</f>
        <v>-11205.210000000006</v>
      </c>
    </row>
    <row r="324" spans="1:13" ht="15.75" hidden="1">
      <c r="A324" s="54" t="s">
        <v>38</v>
      </c>
      <c r="B324" s="62">
        <v>21804.8</v>
      </c>
      <c r="C324" s="58">
        <v>2112.7</v>
      </c>
      <c r="D324" s="4">
        <f>+E324-C324-B324</f>
        <v>1199.5</v>
      </c>
      <c r="E324" s="58">
        <v>25117</v>
      </c>
      <c r="F324" s="3">
        <f>+G324-E324</f>
        <v>64366.399999999994</v>
      </c>
      <c r="G324" s="1">
        <v>89483.4</v>
      </c>
      <c r="H324" s="58">
        <v>26530.9</v>
      </c>
      <c r="I324" s="64" t="s">
        <v>71</v>
      </c>
      <c r="J324" s="63">
        <v>36828.8</v>
      </c>
      <c r="K324" s="60">
        <f>+L324-J324</f>
        <v>22668.149999999994</v>
      </c>
      <c r="L324" s="5">
        <v>59496.95</v>
      </c>
      <c r="M324" s="1">
        <f>+G324-L324</f>
        <v>29986.449999999997</v>
      </c>
    </row>
    <row r="325" spans="1:13" ht="15.75" hidden="1">
      <c r="A325" s="54" t="s">
        <v>39</v>
      </c>
      <c r="B325" s="62">
        <v>12497.2</v>
      </c>
      <c r="C325" s="58">
        <v>2017.8</v>
      </c>
      <c r="D325" s="4">
        <f>+E325-C325-B325</f>
        <v>1154.1000000000004</v>
      </c>
      <c r="E325" s="58">
        <v>15669.1</v>
      </c>
      <c r="F325" s="3">
        <f>+G325-E325</f>
        <v>50100.9</v>
      </c>
      <c r="G325" s="1">
        <v>65770</v>
      </c>
      <c r="H325" s="58">
        <v>43118.1</v>
      </c>
      <c r="I325" s="58">
        <v>22</v>
      </c>
      <c r="J325" s="63">
        <v>53924</v>
      </c>
      <c r="K325" s="60">
        <f>+L325-J325</f>
        <v>25130.5</v>
      </c>
      <c r="L325" s="5">
        <v>79054.5</v>
      </c>
      <c r="M325" s="1">
        <f>+G325-L325</f>
        <v>-13284.5</v>
      </c>
    </row>
    <row r="326" spans="1:13" ht="15.75" hidden="1">
      <c r="A326" s="54" t="s">
        <v>40</v>
      </c>
      <c r="B326" s="62">
        <v>9525.3</v>
      </c>
      <c r="C326" s="58">
        <v>1548.1</v>
      </c>
      <c r="D326" s="4">
        <f>+E326-C326-B326</f>
        <v>1808.2000000000007</v>
      </c>
      <c r="E326" s="58">
        <v>12881.6</v>
      </c>
      <c r="F326" s="3">
        <f>+G326-E326</f>
        <v>58021.1</v>
      </c>
      <c r="G326" s="1">
        <v>70902.7</v>
      </c>
      <c r="H326" s="58">
        <v>29916.8</v>
      </c>
      <c r="I326" s="58">
        <v>45.3</v>
      </c>
      <c r="J326" s="63">
        <v>40423.2</v>
      </c>
      <c r="K326" s="60">
        <f>+L326-J326</f>
        <v>22696.04</v>
      </c>
      <c r="L326" s="5">
        <v>63119.24</v>
      </c>
      <c r="M326" s="1">
        <f>+G326-L326</f>
        <v>7783.459999999999</v>
      </c>
    </row>
    <row r="327" spans="1:13" ht="15.75" hidden="1">
      <c r="A327" s="54" t="s">
        <v>41</v>
      </c>
      <c r="B327" s="62">
        <v>4606</v>
      </c>
      <c r="C327" s="58">
        <v>3011.6</v>
      </c>
      <c r="D327" s="4">
        <f>+E327-C327-B327</f>
        <v>1807.2999999999993</v>
      </c>
      <c r="E327" s="58">
        <v>9424.9</v>
      </c>
      <c r="F327" s="3">
        <f>+G327-E327</f>
        <v>126955.76000000001</v>
      </c>
      <c r="G327" s="1">
        <v>136380.66</v>
      </c>
      <c r="H327" s="58">
        <v>34679.2</v>
      </c>
      <c r="I327" s="58">
        <v>3530.5</v>
      </c>
      <c r="J327" s="63">
        <v>43391.5</v>
      </c>
      <c r="K327" s="60">
        <f>+L327-J327</f>
        <v>26374.300000000003</v>
      </c>
      <c r="L327" s="5">
        <v>69765.8</v>
      </c>
      <c r="M327" s="1">
        <f>+G327-L327</f>
        <v>66614.86</v>
      </c>
    </row>
    <row r="328" spans="1:13" ht="15.75" hidden="1">
      <c r="A328" s="54"/>
      <c r="B328" s="62"/>
      <c r="C328" s="58"/>
      <c r="D328" s="4"/>
      <c r="E328" s="3"/>
      <c r="F328" s="3"/>
      <c r="G328" s="1"/>
      <c r="H328" s="58"/>
      <c r="I328" s="58"/>
      <c r="J328" s="63"/>
      <c r="K328" s="60"/>
      <c r="L328" s="5"/>
      <c r="M328" s="1"/>
    </row>
    <row r="329" spans="1:13" ht="15.75" hidden="1">
      <c r="A329" s="79">
        <v>2013</v>
      </c>
      <c r="B329" s="62"/>
      <c r="C329" s="58"/>
      <c r="D329" s="4"/>
      <c r="E329" s="58"/>
      <c r="F329" s="3"/>
      <c r="G329" s="1"/>
      <c r="H329" s="58"/>
      <c r="I329" s="58"/>
      <c r="J329" s="63"/>
      <c r="K329" s="60"/>
      <c r="L329" s="5"/>
      <c r="M329" s="1"/>
    </row>
    <row r="330" spans="1:17" ht="15.75" hidden="1">
      <c r="A330" s="78" t="s">
        <v>149</v>
      </c>
      <c r="B330" s="59">
        <v>3899.7</v>
      </c>
      <c r="C330" s="60">
        <v>1934.7</v>
      </c>
      <c r="D330" s="60">
        <f aca="true" t="shared" si="136" ref="D330:D336">+E330-C330-B330</f>
        <v>937.5</v>
      </c>
      <c r="E330" s="60">
        <v>6771.9</v>
      </c>
      <c r="F330" s="60">
        <f aca="true" t="shared" si="137" ref="F330:F336">+G330-E330</f>
        <v>49648.351686250084</v>
      </c>
      <c r="G330" s="5">
        <v>56420.251686250085</v>
      </c>
      <c r="H330" s="60">
        <v>32165.2</v>
      </c>
      <c r="I330" s="60">
        <v>3225</v>
      </c>
      <c r="J330" s="60">
        <v>45743.1</v>
      </c>
      <c r="K330" s="60">
        <f aca="true" t="shared" si="138" ref="K330:K336">+L330-J330</f>
        <v>15677.062870895017</v>
      </c>
      <c r="L330" s="5">
        <v>61420.162870895016</v>
      </c>
      <c r="M330" s="1">
        <f aca="true" t="shared" si="139" ref="M330:M341">+G330-L330</f>
        <v>-4999.9111846449305</v>
      </c>
      <c r="O330" s="84"/>
      <c r="Q330" s="80"/>
    </row>
    <row r="331" spans="1:17" ht="15.75" hidden="1">
      <c r="A331" s="54" t="s">
        <v>43</v>
      </c>
      <c r="B331" s="62">
        <v>3713.6</v>
      </c>
      <c r="C331" s="58">
        <v>1535.9</v>
      </c>
      <c r="D331" s="4">
        <f t="shared" si="136"/>
        <v>1020.7999999999997</v>
      </c>
      <c r="E331" s="58">
        <v>6270.3</v>
      </c>
      <c r="F331" s="3">
        <f t="shared" si="137"/>
        <v>87501.69365392414</v>
      </c>
      <c r="G331" s="1">
        <v>93771.99365392415</v>
      </c>
      <c r="H331" s="58">
        <v>32738.2</v>
      </c>
      <c r="I331" s="77" t="s">
        <v>71</v>
      </c>
      <c r="J331" s="63">
        <v>39615.9</v>
      </c>
      <c r="K331" s="60">
        <f t="shared" si="138"/>
        <v>18422.98417190397</v>
      </c>
      <c r="L331" s="5">
        <v>58038.88417190397</v>
      </c>
      <c r="M331" s="1">
        <f t="shared" si="139"/>
        <v>35733.109482020176</v>
      </c>
      <c r="O331" s="80"/>
      <c r="Q331" s="80"/>
    </row>
    <row r="332" spans="1:17" ht="15.75" hidden="1">
      <c r="A332" s="54" t="s">
        <v>44</v>
      </c>
      <c r="B332" s="62">
        <v>2848.2</v>
      </c>
      <c r="C332" s="58">
        <v>2762.7</v>
      </c>
      <c r="D332" s="4">
        <f t="shared" si="136"/>
        <v>940.8000000000011</v>
      </c>
      <c r="E332" s="58">
        <v>6551.700000000001</v>
      </c>
      <c r="F332" s="3">
        <f t="shared" si="137"/>
        <v>35896.40000000001</v>
      </c>
      <c r="G332" s="1">
        <v>42448.100000000006</v>
      </c>
      <c r="H332" s="58">
        <v>42014.1</v>
      </c>
      <c r="I332" s="58">
        <v>856</v>
      </c>
      <c r="J332" s="63">
        <v>50282.399999999994</v>
      </c>
      <c r="K332" s="60">
        <f t="shared" si="138"/>
        <v>27201.70000000001</v>
      </c>
      <c r="L332" s="5">
        <v>77484.1</v>
      </c>
      <c r="M332" s="1">
        <f t="shared" si="139"/>
        <v>-35036</v>
      </c>
      <c r="O332" s="80"/>
      <c r="P332" s="80"/>
      <c r="Q332" s="80"/>
    </row>
    <row r="333" spans="1:17" ht="15.75" hidden="1">
      <c r="A333" s="54" t="s">
        <v>45</v>
      </c>
      <c r="B333" s="62">
        <v>1695</v>
      </c>
      <c r="C333" s="58">
        <v>1682.5</v>
      </c>
      <c r="D333" s="4">
        <f t="shared" si="136"/>
        <v>174.4000000000001</v>
      </c>
      <c r="E333" s="58">
        <v>3551.9</v>
      </c>
      <c r="F333" s="3">
        <f t="shared" si="137"/>
        <v>58215.799999999996</v>
      </c>
      <c r="G333" s="1">
        <v>61767.7</v>
      </c>
      <c r="H333" s="58">
        <v>33610.7</v>
      </c>
      <c r="I333" s="58">
        <v>68.6</v>
      </c>
      <c r="J333" s="63">
        <v>41120.5</v>
      </c>
      <c r="K333" s="60">
        <f>+L333-J333</f>
        <v>28553.59999999999</v>
      </c>
      <c r="L333" s="5">
        <v>69674.09999999999</v>
      </c>
      <c r="M333" s="1">
        <f t="shared" si="139"/>
        <v>-7906.399999999994</v>
      </c>
      <c r="O333" s="80"/>
      <c r="Q333" s="80"/>
    </row>
    <row r="334" spans="1:17" ht="15.75" hidden="1">
      <c r="A334" s="54" t="s">
        <v>46</v>
      </c>
      <c r="B334" s="65">
        <v>2630.7</v>
      </c>
      <c r="C334" s="58">
        <v>1650.4</v>
      </c>
      <c r="D334" s="4">
        <f t="shared" si="136"/>
        <v>618.0000000000005</v>
      </c>
      <c r="E334" s="58">
        <v>4899.1</v>
      </c>
      <c r="F334" s="3">
        <f t="shared" si="137"/>
        <v>91506.3</v>
      </c>
      <c r="G334" s="1">
        <v>96405.40000000001</v>
      </c>
      <c r="H334" s="59">
        <v>35534.7</v>
      </c>
      <c r="I334" s="58">
        <v>2074.6</v>
      </c>
      <c r="J334" s="58">
        <v>50383.799999999996</v>
      </c>
      <c r="K334" s="60">
        <f t="shared" si="138"/>
        <v>27723.80000000001</v>
      </c>
      <c r="L334" s="1">
        <v>78107.6</v>
      </c>
      <c r="M334" s="1">
        <f t="shared" si="139"/>
        <v>18297.800000000003</v>
      </c>
      <c r="O334" s="80"/>
      <c r="Q334" s="80"/>
    </row>
    <row r="335" spans="1:17" ht="15.75" hidden="1">
      <c r="A335" s="54" t="s">
        <v>47</v>
      </c>
      <c r="B335" s="65">
        <v>430.9</v>
      </c>
      <c r="C335" s="58">
        <v>1903.2</v>
      </c>
      <c r="D335" s="4">
        <f t="shared" si="136"/>
        <v>1168.3000000000002</v>
      </c>
      <c r="E335" s="58">
        <v>3502.4</v>
      </c>
      <c r="F335" s="3">
        <f>+G335-E335</f>
        <v>48453.2</v>
      </c>
      <c r="G335" s="1">
        <v>51955.6</v>
      </c>
      <c r="H335" s="59">
        <v>35950.5</v>
      </c>
      <c r="I335" s="58">
        <v>539.1</v>
      </c>
      <c r="J335" s="58">
        <v>48537.2</v>
      </c>
      <c r="K335" s="60">
        <f t="shared" si="138"/>
        <v>22716.699999999997</v>
      </c>
      <c r="L335" s="1">
        <v>71253.9</v>
      </c>
      <c r="M335" s="1">
        <f t="shared" si="139"/>
        <v>-19298.299999999996</v>
      </c>
      <c r="O335" s="80"/>
      <c r="Q335" s="80"/>
    </row>
    <row r="336" spans="1:17" ht="15.75" hidden="1">
      <c r="A336" s="54" t="s">
        <v>37</v>
      </c>
      <c r="B336" s="3">
        <v>4441.505891275</v>
      </c>
      <c r="C336" s="3">
        <v>1394.020682236</v>
      </c>
      <c r="D336" s="4">
        <f t="shared" si="136"/>
        <v>307.35400000000027</v>
      </c>
      <c r="E336" s="58">
        <v>6142.880573511</v>
      </c>
      <c r="F336" s="3">
        <f t="shared" si="137"/>
        <v>58820.25196242191</v>
      </c>
      <c r="G336" s="3">
        <v>64963.13253593291</v>
      </c>
      <c r="H336" s="3">
        <v>45341.6190056476</v>
      </c>
      <c r="I336" s="3">
        <v>10922.307823652858</v>
      </c>
      <c r="J336" s="58">
        <v>56263.92</v>
      </c>
      <c r="K336" s="60">
        <f t="shared" si="138"/>
        <v>19824.71972966446</v>
      </c>
      <c r="L336" s="3">
        <v>76088.63972966446</v>
      </c>
      <c r="M336" s="1">
        <f t="shared" si="139"/>
        <v>-11125.507193731544</v>
      </c>
      <c r="O336" s="74"/>
      <c r="Q336" s="80"/>
    </row>
    <row r="337" spans="1:17" ht="15.75" hidden="1">
      <c r="A337" s="54" t="s">
        <v>53</v>
      </c>
      <c r="B337" s="65">
        <v>527.2</v>
      </c>
      <c r="C337" s="58">
        <v>2954.5</v>
      </c>
      <c r="D337" s="4">
        <f>+E337-C337-B337</f>
        <v>318.79999999999995</v>
      </c>
      <c r="E337" s="58">
        <v>3800.5</v>
      </c>
      <c r="F337" s="3">
        <f>+G337-E337</f>
        <v>72130.1504211106</v>
      </c>
      <c r="G337" s="1">
        <v>75930.6504211106</v>
      </c>
      <c r="H337" s="59">
        <v>30557.9</v>
      </c>
      <c r="I337" s="58">
        <v>2413.5</v>
      </c>
      <c r="J337" s="58">
        <v>40140.5</v>
      </c>
      <c r="K337" s="60">
        <f>+L337-J337</f>
        <v>22007.35042111059</v>
      </c>
      <c r="L337" s="1">
        <v>62147.85042111059</v>
      </c>
      <c r="M337" s="1">
        <f t="shared" si="139"/>
        <v>13782.800000000003</v>
      </c>
      <c r="O337" s="80"/>
      <c r="Q337" s="80"/>
    </row>
    <row r="338" spans="1:17" ht="15.75" hidden="1">
      <c r="A338" s="54" t="s">
        <v>144</v>
      </c>
      <c r="B338" s="65">
        <v>5037.8</v>
      </c>
      <c r="C338" s="58">
        <v>1668.1</v>
      </c>
      <c r="D338" s="4">
        <f>+E338-C338-B338</f>
        <v>38.49999999999909</v>
      </c>
      <c r="E338" s="58">
        <v>6744.4</v>
      </c>
      <c r="F338" s="3">
        <f>+G338-E338</f>
        <v>55600.36690977014</v>
      </c>
      <c r="G338" s="1">
        <v>62344.766909770144</v>
      </c>
      <c r="H338" s="59">
        <v>37514.5</v>
      </c>
      <c r="I338" s="75">
        <v>0</v>
      </c>
      <c r="J338" s="58">
        <v>39142.4</v>
      </c>
      <c r="K338" s="4">
        <f>+L338-J338</f>
        <v>26403.666909770145</v>
      </c>
      <c r="L338" s="1">
        <v>65546.06690977015</v>
      </c>
      <c r="M338" s="1">
        <f t="shared" si="139"/>
        <v>-3201.300000000003</v>
      </c>
      <c r="O338" s="80"/>
      <c r="Q338" s="80"/>
    </row>
    <row r="339" spans="1:17" ht="15.75" hidden="1">
      <c r="A339" s="68" t="s">
        <v>145</v>
      </c>
      <c r="B339" s="58">
        <v>3515.5</v>
      </c>
      <c r="C339" s="58">
        <v>1698.3</v>
      </c>
      <c r="D339" s="58">
        <v>90.9</v>
      </c>
      <c r="E339" s="58">
        <v>5304.7</v>
      </c>
      <c r="F339" s="4">
        <f>+G339-E339</f>
        <v>93584.6</v>
      </c>
      <c r="G339" s="1">
        <v>98889.3</v>
      </c>
      <c r="H339" s="59">
        <v>42363.1</v>
      </c>
      <c r="I339" s="75">
        <v>0</v>
      </c>
      <c r="J339" s="58">
        <v>53869.8</v>
      </c>
      <c r="K339" s="4">
        <f>+L339-J339</f>
        <v>26454.300000000003</v>
      </c>
      <c r="L339" s="1">
        <v>80324.1</v>
      </c>
      <c r="M339" s="1">
        <f t="shared" si="139"/>
        <v>18565.199999999997</v>
      </c>
      <c r="O339" s="80"/>
      <c r="Q339" s="80"/>
    </row>
    <row r="340" spans="1:17" s="66" customFormat="1" ht="15.75" hidden="1">
      <c r="A340" s="54" t="s">
        <v>146</v>
      </c>
      <c r="B340" s="4">
        <v>2813.1</v>
      </c>
      <c r="C340" s="4">
        <v>506.2</v>
      </c>
      <c r="D340" s="4">
        <v>1675.6</v>
      </c>
      <c r="E340" s="4">
        <v>4994.9</v>
      </c>
      <c r="F340" s="3">
        <f>+G340-E340</f>
        <v>110163.70000000001</v>
      </c>
      <c r="G340" s="1">
        <v>115158.6</v>
      </c>
      <c r="H340" s="4">
        <v>46092.1</v>
      </c>
      <c r="I340" s="75">
        <v>0</v>
      </c>
      <c r="J340" s="4">
        <v>56235.4</v>
      </c>
      <c r="K340" s="4">
        <f>+L340-J340</f>
        <v>32100.700000000004</v>
      </c>
      <c r="L340" s="1">
        <v>88336.1</v>
      </c>
      <c r="M340" s="1">
        <f t="shared" si="139"/>
        <v>26822.5</v>
      </c>
      <c r="N340" s="21"/>
      <c r="O340" s="80"/>
      <c r="P340" s="7"/>
      <c r="Q340" s="80"/>
    </row>
    <row r="341" spans="1:17" s="66" customFormat="1" ht="15.75" hidden="1">
      <c r="A341" s="54" t="s">
        <v>147</v>
      </c>
      <c r="B341" s="4">
        <v>2892</v>
      </c>
      <c r="C341" s="4">
        <v>624.3</v>
      </c>
      <c r="D341" s="4">
        <v>1697.1</v>
      </c>
      <c r="E341" s="4">
        <v>5213.4</v>
      </c>
      <c r="F341" s="3">
        <f>+G341-E341</f>
        <v>123171.5</v>
      </c>
      <c r="G341" s="1">
        <v>128384.9</v>
      </c>
      <c r="H341" s="4">
        <v>45774.6</v>
      </c>
      <c r="I341" s="76">
        <v>0</v>
      </c>
      <c r="J341" s="4">
        <v>50980.5</v>
      </c>
      <c r="K341" s="4">
        <f>+L341-J341</f>
        <v>26665.699999999997</v>
      </c>
      <c r="L341" s="1">
        <v>77646.2</v>
      </c>
      <c r="M341" s="1">
        <f t="shared" si="139"/>
        <v>50738.7</v>
      </c>
      <c r="N341" s="21"/>
      <c r="O341" s="80"/>
      <c r="P341" s="7"/>
      <c r="Q341" s="80"/>
    </row>
    <row r="342" spans="1:14" s="66" customFormat="1" ht="15.75">
      <c r="A342" s="87" t="s">
        <v>172</v>
      </c>
      <c r="B342" s="4"/>
      <c r="C342" s="4"/>
      <c r="D342" s="4"/>
      <c r="E342" s="4"/>
      <c r="F342" s="47"/>
      <c r="G342" s="1"/>
      <c r="H342" s="4"/>
      <c r="I342" s="4"/>
      <c r="J342" s="4"/>
      <c r="K342" s="4"/>
      <c r="L342" s="1"/>
      <c r="M342" s="1"/>
      <c r="N342" s="21"/>
    </row>
    <row r="343" spans="1:15" s="66" customFormat="1" ht="15.75" hidden="1">
      <c r="A343" s="70" t="s">
        <v>99</v>
      </c>
      <c r="B343" s="4">
        <v>1359.5</v>
      </c>
      <c r="C343" s="4">
        <v>1249.7</v>
      </c>
      <c r="D343" s="4">
        <v>204.1</v>
      </c>
      <c r="E343" s="4">
        <v>2813.3</v>
      </c>
      <c r="F343" s="4">
        <v>42836.5</v>
      </c>
      <c r="G343" s="5">
        <v>45649.8</v>
      </c>
      <c r="H343" s="4">
        <v>50885.8</v>
      </c>
      <c r="I343" s="4">
        <v>1080.5</v>
      </c>
      <c r="J343" s="4">
        <v>63228.2</v>
      </c>
      <c r="K343" s="4">
        <v>21001.199999999997</v>
      </c>
      <c r="L343" s="5">
        <v>84229.4</v>
      </c>
      <c r="M343" s="1">
        <f aca="true" t="shared" si="140" ref="M343:M380">+G343-L343</f>
        <v>-38579.59999999999</v>
      </c>
      <c r="N343" s="21"/>
      <c r="O343" s="85"/>
    </row>
    <row r="344" spans="1:15" ht="15.75" hidden="1">
      <c r="A344" s="70" t="s">
        <v>98</v>
      </c>
      <c r="B344" s="4">
        <v>1202.2</v>
      </c>
      <c r="C344" s="4">
        <v>2085.6</v>
      </c>
      <c r="D344" s="4">
        <v>410.6</v>
      </c>
      <c r="E344" s="4">
        <v>3698.4</v>
      </c>
      <c r="F344" s="4">
        <v>69838.90000000001</v>
      </c>
      <c r="G344" s="5">
        <v>73537.3</v>
      </c>
      <c r="H344" s="4">
        <v>39851.7</v>
      </c>
      <c r="I344" s="4">
        <v>11.6</v>
      </c>
      <c r="J344" s="4">
        <v>43195.6</v>
      </c>
      <c r="K344" s="4">
        <v>24161.700000000004</v>
      </c>
      <c r="L344" s="5">
        <v>67357.3</v>
      </c>
      <c r="M344" s="1">
        <f t="shared" si="140"/>
        <v>6180</v>
      </c>
      <c r="N344" s="21"/>
      <c r="O344" s="85"/>
    </row>
    <row r="345" spans="1:15" ht="15.75" hidden="1">
      <c r="A345" s="54" t="s">
        <v>44</v>
      </c>
      <c r="B345" s="62">
        <v>2079.2</v>
      </c>
      <c r="C345" s="4">
        <v>1298.7</v>
      </c>
      <c r="D345" s="4">
        <v>1552.6</v>
      </c>
      <c r="E345" s="4">
        <v>4930.5</v>
      </c>
      <c r="F345" s="4">
        <v>52647.2</v>
      </c>
      <c r="G345" s="5">
        <v>57577.7</v>
      </c>
      <c r="H345" s="4">
        <v>39744.6</v>
      </c>
      <c r="I345" s="4">
        <v>3036.4</v>
      </c>
      <c r="J345" s="4">
        <v>51862.9</v>
      </c>
      <c r="K345" s="4">
        <v>22835.299999999996</v>
      </c>
      <c r="L345" s="5">
        <v>74698.2</v>
      </c>
      <c r="M345" s="1">
        <f t="shared" si="140"/>
        <v>-17120.5</v>
      </c>
      <c r="N345" s="21"/>
      <c r="O345" s="85"/>
    </row>
    <row r="346" spans="1:15" ht="15.75" hidden="1">
      <c r="A346" s="69" t="s">
        <v>148</v>
      </c>
      <c r="B346" s="4">
        <v>4244.2</v>
      </c>
      <c r="C346" s="4">
        <v>1993.1</v>
      </c>
      <c r="D346" s="4">
        <v>1214.3</v>
      </c>
      <c r="E346" s="4">
        <v>7451.6</v>
      </c>
      <c r="F346" s="4">
        <v>84971.79999999999</v>
      </c>
      <c r="G346" s="5">
        <v>92423.4</v>
      </c>
      <c r="H346" s="4">
        <v>47109.7</v>
      </c>
      <c r="I346" s="4">
        <v>3275.8</v>
      </c>
      <c r="J346" s="4">
        <v>59285.8</v>
      </c>
      <c r="K346" s="4">
        <v>26340.899999999994</v>
      </c>
      <c r="L346" s="5">
        <v>85626.7</v>
      </c>
      <c r="M346" s="1">
        <f t="shared" si="140"/>
        <v>6796.699999999997</v>
      </c>
      <c r="N346" s="21"/>
      <c r="O346" s="85"/>
    </row>
    <row r="347" spans="1:15" ht="15.75">
      <c r="A347" s="69" t="s">
        <v>66</v>
      </c>
      <c r="B347" s="4">
        <v>3466.8</v>
      </c>
      <c r="C347" s="4">
        <v>1727.6</v>
      </c>
      <c r="D347" s="4">
        <v>1880.1</v>
      </c>
      <c r="E347" s="4">
        <v>7074.5</v>
      </c>
      <c r="F347" s="4">
        <v>53152.4</v>
      </c>
      <c r="G347" s="5">
        <v>60226.9</v>
      </c>
      <c r="H347" s="4">
        <v>42677.9</v>
      </c>
      <c r="I347" s="4">
        <v>9859.7</v>
      </c>
      <c r="J347" s="4">
        <v>60470.6</v>
      </c>
      <c r="K347" s="4">
        <v>29055.9</v>
      </c>
      <c r="L347" s="5">
        <v>89526.5</v>
      </c>
      <c r="M347" s="1">
        <f t="shared" si="140"/>
        <v>-29299.6</v>
      </c>
      <c r="N347" s="21"/>
      <c r="O347" s="85"/>
    </row>
    <row r="348" spans="1:15" ht="15.75">
      <c r="A348" s="69" t="s">
        <v>65</v>
      </c>
      <c r="B348" s="4">
        <v>3836.9</v>
      </c>
      <c r="C348" s="4">
        <v>1995.5</v>
      </c>
      <c r="D348" s="4">
        <v>1633</v>
      </c>
      <c r="E348" s="4">
        <v>7465.4</v>
      </c>
      <c r="F348" s="4">
        <v>72416</v>
      </c>
      <c r="G348" s="5">
        <v>79881.4</v>
      </c>
      <c r="H348" s="4">
        <v>37770.1</v>
      </c>
      <c r="I348" s="4">
        <v>5199</v>
      </c>
      <c r="J348" s="4">
        <v>48537.4</v>
      </c>
      <c r="K348" s="4">
        <v>25847.1</v>
      </c>
      <c r="L348" s="5">
        <v>74384.5</v>
      </c>
      <c r="M348" s="1">
        <f t="shared" si="140"/>
        <v>5496.899999999994</v>
      </c>
      <c r="N348" s="21"/>
      <c r="O348" s="85"/>
    </row>
    <row r="349" spans="1:15" ht="15.75">
      <c r="A349" s="69" t="s">
        <v>64</v>
      </c>
      <c r="B349" s="4">
        <v>7332.2280376173</v>
      </c>
      <c r="C349" s="4">
        <v>1647.2111760751002</v>
      </c>
      <c r="D349" s="4">
        <v>1759.9522561200008</v>
      </c>
      <c r="E349" s="4">
        <v>10739.3914698124</v>
      </c>
      <c r="F349" s="4">
        <v>66613.8085301876</v>
      </c>
      <c r="G349" s="5">
        <v>77353.2</v>
      </c>
      <c r="H349" s="4">
        <v>52583.1</v>
      </c>
      <c r="I349" s="4">
        <v>0</v>
      </c>
      <c r="J349" s="4">
        <v>62382.8</v>
      </c>
      <c r="K349" s="4">
        <v>32958.59999999999</v>
      </c>
      <c r="L349" s="5">
        <v>95341.4</v>
      </c>
      <c r="M349" s="1">
        <f t="shared" si="140"/>
        <v>-17988.199999999997</v>
      </c>
      <c r="N349" s="21"/>
      <c r="O349" s="85"/>
    </row>
    <row r="350" spans="1:15" ht="15.75">
      <c r="A350" s="69" t="s">
        <v>150</v>
      </c>
      <c r="B350" s="4">
        <v>10293.3</v>
      </c>
      <c r="C350" s="4">
        <v>686.8</v>
      </c>
      <c r="D350" s="4">
        <v>697.9</v>
      </c>
      <c r="E350" s="4">
        <v>11678</v>
      </c>
      <c r="F350" s="4">
        <v>46712.1</v>
      </c>
      <c r="G350" s="5">
        <v>58390.1</v>
      </c>
      <c r="H350" s="4">
        <v>54381.2</v>
      </c>
      <c r="I350" s="4">
        <v>3160.6</v>
      </c>
      <c r="J350" s="4">
        <v>64325.7</v>
      </c>
      <c r="K350" s="4">
        <v>28995.199999999997</v>
      </c>
      <c r="L350" s="5">
        <v>93320.9</v>
      </c>
      <c r="M350" s="1">
        <f t="shared" si="140"/>
        <v>-34930.799999999996</v>
      </c>
      <c r="N350" s="21"/>
      <c r="O350" s="85"/>
    </row>
    <row r="351" spans="1:15" ht="15.75">
      <c r="A351" s="69" t="s">
        <v>151</v>
      </c>
      <c r="B351" s="4">
        <v>9258.1</v>
      </c>
      <c r="C351" s="4">
        <v>2038.8</v>
      </c>
      <c r="D351" s="4">
        <v>1593.3</v>
      </c>
      <c r="E351" s="4">
        <v>12890.2</v>
      </c>
      <c r="F351" s="4">
        <v>121054.8</v>
      </c>
      <c r="G351" s="5">
        <v>133945</v>
      </c>
      <c r="H351" s="4">
        <v>49466</v>
      </c>
      <c r="I351" s="4">
        <v>933.4</v>
      </c>
      <c r="J351" s="4">
        <v>64714.8</v>
      </c>
      <c r="K351" s="4">
        <v>40939.09999999999</v>
      </c>
      <c r="L351" s="5">
        <v>105653.9</v>
      </c>
      <c r="M351" s="1">
        <f t="shared" si="140"/>
        <v>28291.100000000006</v>
      </c>
      <c r="N351" s="21"/>
      <c r="O351" s="85"/>
    </row>
    <row r="352" spans="1:15" ht="15.75">
      <c r="A352" s="69" t="s">
        <v>152</v>
      </c>
      <c r="B352" s="4">
        <v>6334.6</v>
      </c>
      <c r="C352" s="4">
        <v>713.6</v>
      </c>
      <c r="D352" s="4">
        <v>2303.4</v>
      </c>
      <c r="E352" s="4">
        <v>9351.4</v>
      </c>
      <c r="F352" s="4">
        <v>70147.40000000001</v>
      </c>
      <c r="G352" s="5">
        <v>79498.8</v>
      </c>
      <c r="H352" s="4">
        <v>56998.5</v>
      </c>
      <c r="I352" s="4">
        <v>1699.4</v>
      </c>
      <c r="J352" s="4">
        <v>68392.5</v>
      </c>
      <c r="K352" s="4">
        <v>38758.7</v>
      </c>
      <c r="L352" s="5">
        <v>107151.2</v>
      </c>
      <c r="M352" s="1">
        <f t="shared" si="140"/>
        <v>-27652.399999999994</v>
      </c>
      <c r="N352" s="21"/>
      <c r="O352" s="85"/>
    </row>
    <row r="353" spans="1:15" ht="15.75">
      <c r="A353" s="69" t="s">
        <v>153</v>
      </c>
      <c r="B353" s="4">
        <v>5554.5</v>
      </c>
      <c r="C353" s="4">
        <v>1216.9</v>
      </c>
      <c r="D353" s="4">
        <v>689.7</v>
      </c>
      <c r="E353" s="4">
        <v>7461.1</v>
      </c>
      <c r="F353" s="4">
        <v>60020.1</v>
      </c>
      <c r="G353" s="5">
        <v>67481.2</v>
      </c>
      <c r="H353" s="4">
        <v>43438.5</v>
      </c>
      <c r="I353" s="4">
        <v>1177.6</v>
      </c>
      <c r="J353" s="4">
        <v>50048.5</v>
      </c>
      <c r="K353" s="4">
        <v>33659.399999999994</v>
      </c>
      <c r="L353" s="5">
        <v>83707.9</v>
      </c>
      <c r="M353" s="1">
        <f t="shared" si="140"/>
        <v>-16226.699999999997</v>
      </c>
      <c r="N353" s="21"/>
      <c r="O353" s="85"/>
    </row>
    <row r="354" spans="1:15" ht="15.75">
      <c r="A354" s="90" t="s">
        <v>154</v>
      </c>
      <c r="B354" s="4">
        <v>4726.1</v>
      </c>
      <c r="C354" s="4">
        <v>2435.4</v>
      </c>
      <c r="D354" s="4">
        <v>1441.6</v>
      </c>
      <c r="E354" s="4">
        <v>8603.1</v>
      </c>
      <c r="F354" s="4">
        <v>82245.2</v>
      </c>
      <c r="G354" s="5">
        <v>90848.3</v>
      </c>
      <c r="H354" s="4">
        <v>53578.1</v>
      </c>
      <c r="I354" s="4">
        <v>33314.3</v>
      </c>
      <c r="J354" s="4">
        <v>91960.6</v>
      </c>
      <c r="K354" s="4">
        <v>27527.59999999999</v>
      </c>
      <c r="L354" s="5">
        <v>119488.2</v>
      </c>
      <c r="M354" s="1">
        <f t="shared" si="140"/>
        <v>-28639.899999999994</v>
      </c>
      <c r="N354" s="21"/>
      <c r="O354" s="85"/>
    </row>
    <row r="355" spans="1:14" ht="15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7"/>
    </row>
    <row r="356" spans="1:14" ht="15.75">
      <c r="A356" s="91">
        <v>2015</v>
      </c>
      <c r="B356" s="4"/>
      <c r="C356" s="4"/>
      <c r="D356" s="4"/>
      <c r="E356" s="4"/>
      <c r="F356" s="4"/>
      <c r="G356" s="5"/>
      <c r="H356" s="4"/>
      <c r="I356" s="4"/>
      <c r="J356" s="4"/>
      <c r="K356" s="4"/>
      <c r="L356" s="5"/>
      <c r="M356" s="1"/>
      <c r="N356" s="7"/>
    </row>
    <row r="357" spans="1:15" ht="15.75" hidden="1">
      <c r="A357" s="69" t="s">
        <v>149</v>
      </c>
      <c r="B357" s="4">
        <v>3515.5</v>
      </c>
      <c r="C357" s="4">
        <v>2263.1</v>
      </c>
      <c r="D357" s="4">
        <v>931.1</v>
      </c>
      <c r="E357" s="4">
        <v>6709.7</v>
      </c>
      <c r="F357" s="4">
        <v>86766.90000000001</v>
      </c>
      <c r="G357" s="5">
        <v>93476.6</v>
      </c>
      <c r="H357" s="4">
        <v>42417.55325609868</v>
      </c>
      <c r="I357" s="4">
        <v>435.96059067956</v>
      </c>
      <c r="J357" s="4">
        <f>+H357+I357</f>
        <v>42853.513846778245</v>
      </c>
      <c r="K357" s="4">
        <f>+L357-J357</f>
        <v>32450.88615322175</v>
      </c>
      <c r="L357" s="5">
        <v>75304.4</v>
      </c>
      <c r="M357" s="1">
        <f t="shared" si="140"/>
        <v>18172.20000000001</v>
      </c>
      <c r="N357" s="7"/>
      <c r="O357" s="80"/>
    </row>
    <row r="358" spans="1:15" ht="15.75" hidden="1">
      <c r="A358" s="69" t="s">
        <v>155</v>
      </c>
      <c r="B358" s="4">
        <v>1322.8</v>
      </c>
      <c r="C358" s="4">
        <v>1591.4</v>
      </c>
      <c r="D358" s="4">
        <v>1386.6</v>
      </c>
      <c r="E358" s="4">
        <v>4300.8</v>
      </c>
      <c r="F358" s="4">
        <v>52302.5</v>
      </c>
      <c r="G358" s="5">
        <v>56603.3</v>
      </c>
      <c r="H358" s="4">
        <v>52812.49403729328</v>
      </c>
      <c r="I358" s="4">
        <v>1702.8907709147952</v>
      </c>
      <c r="J358" s="4">
        <f aca="true" t="shared" si="141" ref="J358:J368">+H358+I358</f>
        <v>54515.38480820808</v>
      </c>
      <c r="K358" s="4">
        <f aca="true" t="shared" si="142" ref="K358:K367">+L358-J358</f>
        <v>23104.315191791917</v>
      </c>
      <c r="L358" s="5">
        <v>77619.7</v>
      </c>
      <c r="M358" s="1">
        <f t="shared" si="140"/>
        <v>-21016.399999999994</v>
      </c>
      <c r="N358" s="7"/>
      <c r="O358" s="80"/>
    </row>
    <row r="359" spans="1:15" ht="15.75" hidden="1">
      <c r="A359" s="69" t="s">
        <v>156</v>
      </c>
      <c r="B359" s="4">
        <v>1816.7</v>
      </c>
      <c r="C359" s="81">
        <v>2262.6</v>
      </c>
      <c r="D359" s="4">
        <v>1999.4</v>
      </c>
      <c r="E359" s="4">
        <v>6078.7</v>
      </c>
      <c r="F359" s="4">
        <v>109122.1</v>
      </c>
      <c r="G359" s="5">
        <v>115200.8</v>
      </c>
      <c r="H359" s="4">
        <v>63296.55516348129</v>
      </c>
      <c r="I359" s="4">
        <v>2547.2525685722103</v>
      </c>
      <c r="J359" s="4">
        <f t="shared" si="141"/>
        <v>65843.8077320535</v>
      </c>
      <c r="K359" s="4">
        <f t="shared" si="142"/>
        <v>29094.49226794651</v>
      </c>
      <c r="L359" s="5">
        <v>94938.3</v>
      </c>
      <c r="M359" s="1">
        <f t="shared" si="140"/>
        <v>20262.5</v>
      </c>
      <c r="N359" s="7"/>
      <c r="O359" s="80"/>
    </row>
    <row r="360" spans="1:15" ht="15.75">
      <c r="A360" s="69" t="s">
        <v>148</v>
      </c>
      <c r="B360" s="4">
        <v>8627.6</v>
      </c>
      <c r="C360" s="81">
        <v>1735.8</v>
      </c>
      <c r="D360" s="4">
        <v>1348.8</v>
      </c>
      <c r="E360" s="4">
        <v>11712.2</v>
      </c>
      <c r="F360" s="4">
        <v>67030.7</v>
      </c>
      <c r="G360" s="5">
        <v>78742.9</v>
      </c>
      <c r="H360" s="4">
        <v>42189.85015395563</v>
      </c>
      <c r="I360" s="4">
        <v>11170.561564761587</v>
      </c>
      <c r="J360" s="4">
        <f t="shared" si="141"/>
        <v>53360.411718717216</v>
      </c>
      <c r="K360" s="4">
        <f t="shared" si="142"/>
        <v>27217.388281282787</v>
      </c>
      <c r="L360" s="5">
        <v>80577.8</v>
      </c>
      <c r="M360" s="1">
        <f t="shared" si="140"/>
        <v>-1834.9000000000087</v>
      </c>
      <c r="N360" s="7"/>
      <c r="O360" s="80"/>
    </row>
    <row r="361" spans="1:15" ht="15.75">
      <c r="A361" s="69" t="s">
        <v>66</v>
      </c>
      <c r="B361" s="4">
        <v>4346.4</v>
      </c>
      <c r="C361" s="81">
        <v>869.3</v>
      </c>
      <c r="D361" s="4">
        <v>172.3</v>
      </c>
      <c r="E361" s="4">
        <v>5388</v>
      </c>
      <c r="F361" s="4">
        <v>59619.3</v>
      </c>
      <c r="G361" s="5">
        <v>65007.3</v>
      </c>
      <c r="H361" s="4">
        <v>23948.28852474</v>
      </c>
      <c r="I361" s="4">
        <v>947.567449080119</v>
      </c>
      <c r="J361" s="4">
        <f t="shared" si="141"/>
        <v>24895.85597382012</v>
      </c>
      <c r="K361" s="4">
        <f t="shared" si="142"/>
        <v>26461.444026179885</v>
      </c>
      <c r="L361" s="5">
        <v>51357.3</v>
      </c>
      <c r="M361" s="1">
        <f t="shared" si="140"/>
        <v>13650</v>
      </c>
      <c r="N361" s="7"/>
      <c r="O361" s="80"/>
    </row>
    <row r="362" spans="1:15" ht="15.75">
      <c r="A362" s="69" t="s">
        <v>47</v>
      </c>
      <c r="B362" s="4">
        <v>2335.912651481</v>
      </c>
      <c r="C362" s="81">
        <v>1476.032369373</v>
      </c>
      <c r="D362" s="4">
        <v>871.6702862136317</v>
      </c>
      <c r="E362" s="4">
        <v>4350.4499103288</v>
      </c>
      <c r="F362" s="4">
        <f>+G362-E362</f>
        <v>37082.729622160754</v>
      </c>
      <c r="G362" s="5">
        <v>41433.17953248956</v>
      </c>
      <c r="H362" s="4">
        <v>55084.86233801144</v>
      </c>
      <c r="I362" s="4">
        <v>2969.2692409152837</v>
      </c>
      <c r="J362" s="4">
        <f t="shared" si="141"/>
        <v>58054.13157892672</v>
      </c>
      <c r="K362" s="4">
        <f t="shared" si="142"/>
        <v>24962.220673124968</v>
      </c>
      <c r="L362" s="5">
        <v>83016.35225205169</v>
      </c>
      <c r="M362" s="1">
        <f t="shared" si="140"/>
        <v>-41583.17271956213</v>
      </c>
      <c r="N362" s="7"/>
      <c r="O362" s="80"/>
    </row>
    <row r="363" spans="1:15" ht="15.75">
      <c r="A363" s="69" t="s">
        <v>37</v>
      </c>
      <c r="B363" s="63">
        <v>489.4512037542</v>
      </c>
      <c r="C363" s="7">
        <v>4980.531270898499</v>
      </c>
      <c r="D363" s="4">
        <v>545.821081416332</v>
      </c>
      <c r="E363" s="4">
        <v>6341.652760866331</v>
      </c>
      <c r="F363" s="4">
        <v>41261.322142504614</v>
      </c>
      <c r="G363" s="5">
        <v>47277.12569857365</v>
      </c>
      <c r="H363" s="4">
        <v>54589.413096333825</v>
      </c>
      <c r="I363" s="4">
        <v>1818.6773368725758</v>
      </c>
      <c r="J363" s="4">
        <f t="shared" si="141"/>
        <v>56408.0904332064</v>
      </c>
      <c r="K363" s="4">
        <f t="shared" si="142"/>
        <v>22474.035079105008</v>
      </c>
      <c r="L363" s="5">
        <v>78882.12551231141</v>
      </c>
      <c r="M363" s="1">
        <f t="shared" si="140"/>
        <v>-31604.999813737762</v>
      </c>
      <c r="N363" s="7"/>
      <c r="O363" s="80"/>
    </row>
    <row r="364" spans="1:15" ht="15.75">
      <c r="A364" s="69" t="s">
        <v>53</v>
      </c>
      <c r="B364" s="4">
        <v>2634.38431536</v>
      </c>
      <c r="C364" s="81">
        <v>3413.2295539705</v>
      </c>
      <c r="D364" s="4">
        <v>784.5046480544997</v>
      </c>
      <c r="E364" s="4">
        <v>6832.118517385</v>
      </c>
      <c r="F364" s="4">
        <v>41798.1217931191</v>
      </c>
      <c r="G364" s="5">
        <v>48630.2403105041</v>
      </c>
      <c r="H364" s="4">
        <v>59141.73515940645</v>
      </c>
      <c r="I364" s="4">
        <v>3120.8854480202</v>
      </c>
      <c r="J364" s="4">
        <f t="shared" si="141"/>
        <v>62262.62060742665</v>
      </c>
      <c r="K364" s="4">
        <f t="shared" si="142"/>
        <v>25130.890517485008</v>
      </c>
      <c r="L364" s="5">
        <v>87393.51112491166</v>
      </c>
      <c r="M364" s="1">
        <f t="shared" si="140"/>
        <v>-38763.27081440756</v>
      </c>
      <c r="N364" s="7"/>
      <c r="O364" s="80"/>
    </row>
    <row r="365" spans="1:15" ht="15.75">
      <c r="A365" s="69" t="s">
        <v>38</v>
      </c>
      <c r="B365" s="4">
        <v>6409.870707458999</v>
      </c>
      <c r="C365" s="4">
        <v>1313.4640692430999</v>
      </c>
      <c r="D365" s="4">
        <f>+E365-B365-C365</f>
        <v>505.93202444490225</v>
      </c>
      <c r="E365" s="4">
        <v>8229.266801147001</v>
      </c>
      <c r="F365" s="4">
        <f>+G365-E365</f>
        <v>40610.23749365268</v>
      </c>
      <c r="G365" s="5">
        <v>48839.504294799684</v>
      </c>
      <c r="H365" s="4">
        <v>53152.23257611656</v>
      </c>
      <c r="I365" s="4">
        <v>2759.9386387413915</v>
      </c>
      <c r="J365" s="4">
        <f t="shared" si="141"/>
        <v>55912.17121485795</v>
      </c>
      <c r="K365" s="4">
        <f t="shared" si="142"/>
        <v>28016.171675176884</v>
      </c>
      <c r="L365" s="5">
        <v>83928.34289003484</v>
      </c>
      <c r="M365" s="1">
        <f t="shared" si="140"/>
        <v>-35088.83859523515</v>
      </c>
      <c r="N365" s="7"/>
      <c r="O365" s="80"/>
    </row>
    <row r="366" spans="1:15" ht="15.75">
      <c r="A366" s="69" t="s">
        <v>39</v>
      </c>
      <c r="B366" s="4">
        <v>5320.200332823301</v>
      </c>
      <c r="C366" s="4">
        <v>2196.1082642615</v>
      </c>
      <c r="D366" s="4">
        <f>+E366-C366-B366</f>
        <v>29.831989927490213</v>
      </c>
      <c r="E366" s="4">
        <v>7546.140587012292</v>
      </c>
      <c r="F366" s="4">
        <f>+G366-E366</f>
        <v>64422.859461217704</v>
      </c>
      <c r="G366" s="5">
        <v>71969.00004823</v>
      </c>
      <c r="H366" s="4">
        <v>41983.54197282352</v>
      </c>
      <c r="I366" s="4">
        <v>4472.981699082306</v>
      </c>
      <c r="J366" s="4">
        <f t="shared" si="141"/>
        <v>46456.52367190583</v>
      </c>
      <c r="K366" s="4">
        <f t="shared" si="142"/>
        <v>32884.48533327748</v>
      </c>
      <c r="L366" s="5">
        <v>79341.00900518331</v>
      </c>
      <c r="M366" s="1">
        <f t="shared" si="140"/>
        <v>-7372.008956953316</v>
      </c>
      <c r="N366" s="7"/>
      <c r="O366" s="80"/>
    </row>
    <row r="367" spans="1:15" ht="15.75">
      <c r="A367" s="69" t="s">
        <v>40</v>
      </c>
      <c r="B367" s="4">
        <v>7425.921014930299</v>
      </c>
      <c r="C367" s="4">
        <v>1075.7958187955</v>
      </c>
      <c r="D367" s="4">
        <v>293.23603413585164</v>
      </c>
      <c r="E367" s="4">
        <v>8794.95286786165</v>
      </c>
      <c r="F367" s="4">
        <v>46560.982359822185</v>
      </c>
      <c r="G367" s="5">
        <v>55355.93522768383</v>
      </c>
      <c r="H367" s="4">
        <v>50161.16822139548</v>
      </c>
      <c r="I367" s="4">
        <v>2498.04786134775</v>
      </c>
      <c r="J367" s="4">
        <f t="shared" si="141"/>
        <v>52659.21608274322</v>
      </c>
      <c r="K367" s="4">
        <f t="shared" si="142"/>
        <v>38417.69072899097</v>
      </c>
      <c r="L367" s="5">
        <v>91076.9068117342</v>
      </c>
      <c r="M367" s="1">
        <f t="shared" si="140"/>
        <v>-35720.97158405036</v>
      </c>
      <c r="N367" s="7"/>
      <c r="O367" s="80"/>
    </row>
    <row r="368" spans="1:15" ht="15.75">
      <c r="A368" s="69" t="s">
        <v>41</v>
      </c>
      <c r="B368" s="4">
        <v>6396.404474084799</v>
      </c>
      <c r="C368" s="4">
        <v>1982.2045353153003</v>
      </c>
      <c r="D368" s="4">
        <v>533.591257160285</v>
      </c>
      <c r="E368" s="4">
        <v>8912.200266560385</v>
      </c>
      <c r="F368" s="4">
        <v>79382.23851778574</v>
      </c>
      <c r="G368" s="5">
        <v>88294.43878434612</v>
      </c>
      <c r="H368" s="4">
        <v>50767.47154693583</v>
      </c>
      <c r="I368" s="4">
        <v>1313.339806721477</v>
      </c>
      <c r="J368" s="4">
        <f t="shared" si="141"/>
        <v>52080.81135365731</v>
      </c>
      <c r="K368" s="4">
        <f>+L368-J368</f>
        <v>22747.6115692248</v>
      </c>
      <c r="L368" s="5">
        <v>74828.4229228821</v>
      </c>
      <c r="M368" s="1">
        <f t="shared" si="140"/>
        <v>13466.01586146401</v>
      </c>
      <c r="N368" s="7"/>
      <c r="O368" s="80"/>
    </row>
    <row r="369" spans="1:14" ht="15.75">
      <c r="A369" s="69"/>
      <c r="B369" s="4"/>
      <c r="C369" s="81"/>
      <c r="D369" s="4"/>
      <c r="E369" s="4"/>
      <c r="F369" s="4"/>
      <c r="G369" s="5"/>
      <c r="H369" s="4"/>
      <c r="I369" s="4"/>
      <c r="J369" s="81"/>
      <c r="K369" s="4"/>
      <c r="L369" s="5"/>
      <c r="M369" s="1"/>
      <c r="N369" s="7"/>
    </row>
    <row r="370" spans="1:14" ht="15.75">
      <c r="A370" s="69" t="s">
        <v>162</v>
      </c>
      <c r="B370" s="4">
        <v>2784.1977555725</v>
      </c>
      <c r="C370" s="74">
        <v>831.3966339549</v>
      </c>
      <c r="D370" s="4">
        <f aca="true" t="shared" si="143" ref="D370:D375">+E370-C370-B370</f>
        <v>151.03070117259995</v>
      </c>
      <c r="E370" s="4">
        <v>3766.6250907</v>
      </c>
      <c r="F370" s="4">
        <f aca="true" t="shared" si="144" ref="F370:F375">+G370-E370</f>
        <v>28720.914825839474</v>
      </c>
      <c r="G370" s="5">
        <v>32487.539916539474</v>
      </c>
      <c r="H370" s="4">
        <v>50702.45338121494</v>
      </c>
      <c r="I370" s="4">
        <v>2351.151414349638</v>
      </c>
      <c r="J370" s="4">
        <f>I370+H370</f>
        <v>53053.60479556458</v>
      </c>
      <c r="K370" s="4">
        <f aca="true" t="shared" si="145" ref="K370:K375">+L370-J370</f>
        <v>25739.941246581788</v>
      </c>
      <c r="L370" s="5">
        <v>78793.54604214636</v>
      </c>
      <c r="M370" s="1">
        <f>+G370-L370</f>
        <v>-46306.00612560689</v>
      </c>
      <c r="N370" s="80"/>
    </row>
    <row r="371" spans="1:14" ht="15.75">
      <c r="A371" s="69" t="s">
        <v>155</v>
      </c>
      <c r="B371" s="4">
        <v>5502.5000019045</v>
      </c>
      <c r="C371" s="74">
        <v>14.666830267199998</v>
      </c>
      <c r="D371" s="4">
        <f t="shared" si="143"/>
        <v>1090.6084575643454</v>
      </c>
      <c r="E371" s="4">
        <v>6607.775289736045</v>
      </c>
      <c r="F371" s="4">
        <f t="shared" si="144"/>
        <v>38098.856265043665</v>
      </c>
      <c r="G371" s="5">
        <v>44706.63155477971</v>
      </c>
      <c r="H371" s="4">
        <v>39429.864357752755</v>
      </c>
      <c r="I371" s="4">
        <v>909.1472329412302</v>
      </c>
      <c r="J371" s="4">
        <f>I371+H371</f>
        <v>40339.01159069398</v>
      </c>
      <c r="K371" s="4">
        <f t="shared" si="145"/>
        <v>28646.79824547348</v>
      </c>
      <c r="L371" s="5">
        <v>68985.80983616746</v>
      </c>
      <c r="M371" s="1">
        <f t="shared" si="140"/>
        <v>-24279.17828138775</v>
      </c>
      <c r="N371" s="80"/>
    </row>
    <row r="372" spans="1:14" ht="15.75">
      <c r="A372" s="69" t="s">
        <v>156</v>
      </c>
      <c r="B372" s="4">
        <v>3368.4914341002</v>
      </c>
      <c r="C372" s="74">
        <v>204.58765356889998</v>
      </c>
      <c r="D372" s="4">
        <f t="shared" si="143"/>
        <v>201.4799775641104</v>
      </c>
      <c r="E372" s="4">
        <v>3774.5590652332103</v>
      </c>
      <c r="F372" s="4">
        <f t="shared" si="144"/>
        <v>59533.20768171866</v>
      </c>
      <c r="G372" s="5">
        <v>63307.76674695187</v>
      </c>
      <c r="H372" s="4">
        <v>55985.34498004116</v>
      </c>
      <c r="I372" s="4">
        <v>1322.7674433256961</v>
      </c>
      <c r="J372" s="4">
        <f>I372+H372</f>
        <v>57308.11242336686</v>
      </c>
      <c r="K372" s="4">
        <f t="shared" si="145"/>
        <v>25490.018451727206</v>
      </c>
      <c r="L372" s="5">
        <v>82798.13087509407</v>
      </c>
      <c r="M372" s="1">
        <f t="shared" si="140"/>
        <v>-19490.364128142195</v>
      </c>
      <c r="N372" s="80"/>
    </row>
    <row r="373" spans="1:14" ht="15.75">
      <c r="A373" s="69" t="s">
        <v>148</v>
      </c>
      <c r="B373" s="4">
        <v>6363.5854664336</v>
      </c>
      <c r="C373" s="74">
        <v>2787.9709129893</v>
      </c>
      <c r="D373" s="4">
        <f t="shared" si="143"/>
        <v>107.92437948371662</v>
      </c>
      <c r="E373" s="4">
        <v>9259.480758906617</v>
      </c>
      <c r="F373" s="4">
        <f t="shared" si="144"/>
        <v>42481.54284686625</v>
      </c>
      <c r="G373" s="5">
        <v>51741.02360577287</v>
      </c>
      <c r="H373" s="4">
        <v>39023.57980046343</v>
      </c>
      <c r="I373" s="4">
        <v>401.72267994358</v>
      </c>
      <c r="J373" s="4">
        <f>I373+H373</f>
        <v>39425.30248040701</v>
      </c>
      <c r="K373" s="4">
        <f t="shared" si="145"/>
        <v>25353.264307732104</v>
      </c>
      <c r="L373" s="5">
        <v>64778.56678813911</v>
      </c>
      <c r="M373" s="1">
        <f t="shared" si="140"/>
        <v>-13037.543182366244</v>
      </c>
      <c r="N373" s="80"/>
    </row>
    <row r="374" spans="1:14" ht="15.75">
      <c r="A374" s="69" t="s">
        <v>66</v>
      </c>
      <c r="B374" s="4">
        <v>6935.596668995</v>
      </c>
      <c r="C374" s="74">
        <v>673.705044475</v>
      </c>
      <c r="D374" s="4">
        <f t="shared" si="143"/>
        <v>766.4274346027541</v>
      </c>
      <c r="E374" s="4">
        <v>8375.729148072754</v>
      </c>
      <c r="F374" s="4">
        <f t="shared" si="144"/>
        <v>41723.03918380698</v>
      </c>
      <c r="G374" s="5">
        <v>50098.768331879735</v>
      </c>
      <c r="H374" s="4">
        <v>44797.895141372384</v>
      </c>
      <c r="I374" s="4">
        <f>(+'[2]ALLBANKM....'!$M$33+'[2]ALLBANKM....'!$M$34)/1000000</f>
        <v>4176.911147492711</v>
      </c>
      <c r="J374" s="4">
        <f>I374+H374</f>
        <v>48974.8062888651</v>
      </c>
      <c r="K374" s="4">
        <f t="shared" si="145"/>
        <v>29690.236464739944</v>
      </c>
      <c r="L374" s="5">
        <v>78665.04275360504</v>
      </c>
      <c r="M374" s="1">
        <f t="shared" si="140"/>
        <v>-28566.274421725306</v>
      </c>
      <c r="N374" s="80"/>
    </row>
    <row r="375" spans="1:14" ht="15.75">
      <c r="A375" s="69" t="s">
        <v>65</v>
      </c>
      <c r="B375" s="4">
        <v>795.9757042668999</v>
      </c>
      <c r="C375" s="74">
        <v>1478.1570424480997</v>
      </c>
      <c r="D375" s="4">
        <f t="shared" si="143"/>
        <v>69.41128571588422</v>
      </c>
      <c r="E375" s="4">
        <v>2343.544032430884</v>
      </c>
      <c r="F375" s="4">
        <f t="shared" si="144"/>
        <v>82851.69589484604</v>
      </c>
      <c r="G375" s="5">
        <v>85195.23992727693</v>
      </c>
      <c r="H375" s="4">
        <v>43786.406270034866</v>
      </c>
      <c r="I375" s="4">
        <v>628.0442803846599</v>
      </c>
      <c r="J375" s="4">
        <v>44414.450550419526</v>
      </c>
      <c r="K375" s="4">
        <f t="shared" si="145"/>
        <v>23457.115110834566</v>
      </c>
      <c r="L375" s="5">
        <v>67871.56566125409</v>
      </c>
      <c r="M375" s="1">
        <f t="shared" si="140"/>
        <v>17323.674266022834</v>
      </c>
      <c r="N375" s="80"/>
    </row>
    <row r="376" spans="1:14" ht="15.75">
      <c r="A376" s="69" t="s">
        <v>64</v>
      </c>
      <c r="B376" s="4">
        <v>5781.1320572053</v>
      </c>
      <c r="C376" s="74">
        <v>2361.0485685608</v>
      </c>
      <c r="D376" s="4">
        <f aca="true" t="shared" si="146" ref="D376:D384">+E376-C376-B376</f>
        <v>3.659471711999686</v>
      </c>
      <c r="E376" s="4">
        <v>8145.8400974781</v>
      </c>
      <c r="F376" s="4">
        <f aca="true" t="shared" si="147" ref="F376:F381">+G376-E376</f>
        <v>47289.954322689155</v>
      </c>
      <c r="G376" s="5">
        <v>55435.79442016726</v>
      </c>
      <c r="H376" s="4">
        <v>35148.75083418577</v>
      </c>
      <c r="I376" s="4">
        <v>230.77480433959002</v>
      </c>
      <c r="J376" s="4">
        <f>+H376+I376</f>
        <v>35379.52563852536</v>
      </c>
      <c r="K376" s="4">
        <f aca="true" t="shared" si="148" ref="K376:K381">+L376-J376</f>
        <v>23966.400643911948</v>
      </c>
      <c r="L376" s="5">
        <v>59345.92628243731</v>
      </c>
      <c r="M376" s="1">
        <f t="shared" si="140"/>
        <v>-3910.131862270049</v>
      </c>
      <c r="N376" s="80"/>
    </row>
    <row r="377" spans="1:14" ht="15.75">
      <c r="A377" s="69" t="s">
        <v>150</v>
      </c>
      <c r="B377" s="4">
        <v>5961.098162449702</v>
      </c>
      <c r="C377" s="74">
        <v>2641.4677154549004</v>
      </c>
      <c r="D377" s="4">
        <f t="shared" si="146"/>
        <v>1201.1249680980982</v>
      </c>
      <c r="E377" s="4">
        <v>9803.6908460027</v>
      </c>
      <c r="F377" s="4">
        <f t="shared" si="147"/>
        <v>47068.92115434319</v>
      </c>
      <c r="G377" s="5">
        <v>56872.612000345885</v>
      </c>
      <c r="H377" s="4">
        <v>52103.475434995766</v>
      </c>
      <c r="I377" s="4">
        <f>+J377-H377</f>
        <v>760.059072813674</v>
      </c>
      <c r="J377" s="4">
        <v>52863.53450780944</v>
      </c>
      <c r="K377" s="4">
        <f t="shared" si="148"/>
        <v>35834.27117369445</v>
      </c>
      <c r="L377" s="5">
        <v>88697.80568150389</v>
      </c>
      <c r="M377" s="1">
        <f t="shared" si="140"/>
        <v>-31825.193681158</v>
      </c>
      <c r="N377" s="80"/>
    </row>
    <row r="378" spans="1:14" ht="15.75">
      <c r="A378" s="69" t="s">
        <v>151</v>
      </c>
      <c r="B378" s="4">
        <v>7695.059275670401</v>
      </c>
      <c r="C378" s="74">
        <v>2027.8906285241</v>
      </c>
      <c r="D378" s="4">
        <f t="shared" si="146"/>
        <v>290.1602083862408</v>
      </c>
      <c r="E378" s="4">
        <v>10013.110112580742</v>
      </c>
      <c r="F378" s="4">
        <f t="shared" si="147"/>
        <v>61274.540441444195</v>
      </c>
      <c r="G378" s="5">
        <v>71287.65055402493</v>
      </c>
      <c r="H378" s="4">
        <v>31466.90778130086</v>
      </c>
      <c r="I378" s="4">
        <v>1193.9320900177988</v>
      </c>
      <c r="J378" s="4">
        <v>32660.839871318654</v>
      </c>
      <c r="K378" s="4">
        <f t="shared" si="148"/>
        <v>25325.880711196536</v>
      </c>
      <c r="L378" s="5">
        <v>57986.72058251519</v>
      </c>
      <c r="M378" s="1">
        <f t="shared" si="140"/>
        <v>13300.929971509744</v>
      </c>
      <c r="N378" s="80"/>
    </row>
    <row r="379" spans="1:14" ht="15.75">
      <c r="A379" s="69" t="s">
        <v>152</v>
      </c>
      <c r="B379" s="4">
        <v>5637.26289856085</v>
      </c>
      <c r="C379" s="74">
        <v>1908.6323900502</v>
      </c>
      <c r="D379" s="4">
        <f t="shared" si="146"/>
        <v>1337.3730483384998</v>
      </c>
      <c r="E379" s="4">
        <v>8883.26833694955</v>
      </c>
      <c r="F379" s="4">
        <f t="shared" si="147"/>
        <v>66888.47205934212</v>
      </c>
      <c r="G379" s="5">
        <v>75771.74039629167</v>
      </c>
      <c r="H379" s="4">
        <f>+J379-I379</f>
        <v>52329.646562430906</v>
      </c>
      <c r="I379" s="4">
        <v>331.046816056559</v>
      </c>
      <c r="J379" s="4">
        <v>52660.69337848746</v>
      </c>
      <c r="K379" s="4">
        <f t="shared" si="148"/>
        <v>25032.624105722563</v>
      </c>
      <c r="L379" s="5">
        <v>77693.31748421003</v>
      </c>
      <c r="M379" s="1">
        <f t="shared" si="140"/>
        <v>-1921.5770879183547</v>
      </c>
      <c r="N379" s="80"/>
    </row>
    <row r="380" spans="1:14" ht="15.75">
      <c r="A380" s="69" t="s">
        <v>153</v>
      </c>
      <c r="B380" s="4">
        <v>5879.833534430901</v>
      </c>
      <c r="C380" s="74">
        <v>930.4462485646</v>
      </c>
      <c r="D380" s="4">
        <f t="shared" si="146"/>
        <v>530.2688823701992</v>
      </c>
      <c r="E380" s="4">
        <v>7340.5486653657</v>
      </c>
      <c r="F380" s="4">
        <f t="shared" si="147"/>
        <v>67805.02335836286</v>
      </c>
      <c r="G380" s="5">
        <v>75145.57202372856</v>
      </c>
      <c r="H380" s="4">
        <v>28078.20020646037</v>
      </c>
      <c r="I380" s="4">
        <f>(+'[3]ALLBANKM....'!$M$34+'[3]ALLBANKM....'!$M$33)/1000000</f>
        <v>1414.523061776885</v>
      </c>
      <c r="J380" s="4">
        <v>32549.415288182092</v>
      </c>
      <c r="K380" s="4">
        <f t="shared" si="148"/>
        <v>24451.10064189782</v>
      </c>
      <c r="L380" s="5">
        <v>57000.51593007991</v>
      </c>
      <c r="M380" s="1">
        <f t="shared" si="140"/>
        <v>18145.056093648644</v>
      </c>
      <c r="N380" s="80"/>
    </row>
    <row r="381" spans="1:14" ht="15.75">
      <c r="A381" s="69" t="s">
        <v>154</v>
      </c>
      <c r="B381" s="4">
        <v>4422.4659651895</v>
      </c>
      <c r="C381" s="74">
        <v>716.4833491746</v>
      </c>
      <c r="D381" s="4">
        <f t="shared" si="146"/>
        <v>1386.9819913819993</v>
      </c>
      <c r="E381" s="4">
        <v>6525.9313057460995</v>
      </c>
      <c r="F381" s="4">
        <f t="shared" si="147"/>
        <v>75074.04608221637</v>
      </c>
      <c r="G381" s="5">
        <v>81599.97738796247</v>
      </c>
      <c r="H381" s="4">
        <v>59742.557073468575</v>
      </c>
      <c r="I381" s="4">
        <v>4506.792175347038</v>
      </c>
      <c r="J381" s="4">
        <f>H381+I381</f>
        <v>64249.34924881561</v>
      </c>
      <c r="K381" s="4">
        <f t="shared" si="148"/>
        <v>31094.1328522357</v>
      </c>
      <c r="L381" s="5">
        <v>95343.48210105131</v>
      </c>
      <c r="M381" s="1">
        <f>G381-L381</f>
        <v>-13743.504713088842</v>
      </c>
      <c r="N381" s="80"/>
    </row>
    <row r="382" spans="1:14" ht="15.75">
      <c r="A382" s="69"/>
      <c r="B382" s="4"/>
      <c r="C382" s="74"/>
      <c r="D382" s="4"/>
      <c r="E382" s="4"/>
      <c r="F382" s="4"/>
      <c r="G382" s="5"/>
      <c r="H382" s="4"/>
      <c r="I382" s="4"/>
      <c r="J382" s="4"/>
      <c r="K382" s="4"/>
      <c r="L382" s="5"/>
      <c r="M382" s="1"/>
      <c r="N382" s="80"/>
    </row>
    <row r="383" spans="1:14" ht="15.75">
      <c r="A383" s="69" t="s">
        <v>167</v>
      </c>
      <c r="B383" s="4">
        <v>5451.9883835147</v>
      </c>
      <c r="C383" s="74">
        <v>2125.0772185637</v>
      </c>
      <c r="D383" s="4">
        <f t="shared" si="146"/>
        <v>1833.1563372388</v>
      </c>
      <c r="E383" s="4">
        <v>9410.2219393172</v>
      </c>
      <c r="F383" s="4">
        <f>+G383-E383</f>
        <v>52300.250589036135</v>
      </c>
      <c r="G383" s="5">
        <v>61710.47252835333</v>
      </c>
      <c r="H383" s="4">
        <v>20721.392320780746</v>
      </c>
      <c r="I383" s="4">
        <v>2935.3808113420055</v>
      </c>
      <c r="J383" s="4">
        <f>H383+I383</f>
        <v>23656.77313212275</v>
      </c>
      <c r="K383" s="4">
        <f>+L383-J383</f>
        <v>15836.287397110009</v>
      </c>
      <c r="L383" s="5">
        <v>39493.06052923276</v>
      </c>
      <c r="M383" s="1">
        <f>G383-L383</f>
        <v>22217.411999120573</v>
      </c>
      <c r="N383" s="80"/>
    </row>
    <row r="384" spans="1:15" ht="15.75">
      <c r="A384" s="69" t="s">
        <v>155</v>
      </c>
      <c r="B384" s="4">
        <v>2616.6275613697994</v>
      </c>
      <c r="C384" s="74">
        <v>1048.0883706431</v>
      </c>
      <c r="D384" s="4">
        <f t="shared" si="146"/>
        <v>326.527754720601</v>
      </c>
      <c r="E384" s="4">
        <v>3991.2436867335005</v>
      </c>
      <c r="F384" s="4">
        <f>+G384-E384</f>
        <v>79300.62248462095</v>
      </c>
      <c r="G384" s="5">
        <v>83291.86617135446</v>
      </c>
      <c r="H384" s="4">
        <v>42726.88292779735</v>
      </c>
      <c r="I384" s="4">
        <v>1768.641143202806</v>
      </c>
      <c r="J384" s="4">
        <f>H384+I384</f>
        <v>44495.52407100015</v>
      </c>
      <c r="K384" s="4">
        <f>+L384-J384</f>
        <v>26637.01728319138</v>
      </c>
      <c r="L384" s="5">
        <v>71132.54135419153</v>
      </c>
      <c r="M384" s="1">
        <f>G384-L384</f>
        <v>12159.324817162924</v>
      </c>
      <c r="N384" s="80"/>
      <c r="O384" s="74"/>
    </row>
    <row r="385" spans="1:15" ht="15.75">
      <c r="A385" s="69" t="s">
        <v>156</v>
      </c>
      <c r="B385" s="4">
        <v>1663.5176790634998</v>
      </c>
      <c r="C385" s="74">
        <v>2649.9090910294</v>
      </c>
      <c r="D385" s="4">
        <f>+E385-C385-B385</f>
        <v>1638.5258165727998</v>
      </c>
      <c r="E385" s="4">
        <v>5951.9525866656995</v>
      </c>
      <c r="F385" s="4">
        <f>+G385-E385</f>
        <v>56559.127613313125</v>
      </c>
      <c r="G385" s="5">
        <v>62511.080199978824</v>
      </c>
      <c r="H385" s="4">
        <v>59191.57133522785</v>
      </c>
      <c r="I385" s="4">
        <v>2217.4957778607195</v>
      </c>
      <c r="J385" s="4">
        <f>H385+I385</f>
        <v>61409.06711308857</v>
      </c>
      <c r="K385" s="4">
        <f>+L385-J385</f>
        <v>26223.079559213897</v>
      </c>
      <c r="L385" s="5">
        <v>87632.14667230246</v>
      </c>
      <c r="M385" s="1">
        <f>G385-L385</f>
        <v>-25121.06647232364</v>
      </c>
      <c r="N385" s="80"/>
      <c r="O385" s="74"/>
    </row>
    <row r="386" spans="1:15" ht="15.75">
      <c r="A386" s="69" t="s">
        <v>148</v>
      </c>
      <c r="B386" s="4">
        <v>292.51576733950003</v>
      </c>
      <c r="C386" s="74">
        <v>3658.5049006074005</v>
      </c>
      <c r="D386" s="4">
        <f>+E386-B386-C386</f>
        <v>890.0750097179998</v>
      </c>
      <c r="E386" s="4">
        <v>4841.0956776649</v>
      </c>
      <c r="F386" s="4">
        <f>+G386-E386</f>
        <v>49899.85822072797</v>
      </c>
      <c r="G386" s="5">
        <v>54740.953898392865</v>
      </c>
      <c r="H386" s="4">
        <v>40920.859600443495</v>
      </c>
      <c r="I386" s="4">
        <v>1745.3022771785688</v>
      </c>
      <c r="J386" s="4">
        <f>H386+I386</f>
        <v>42666.161877622064</v>
      </c>
      <c r="K386" s="4">
        <f>+L386-J386</f>
        <v>20432.38520419808</v>
      </c>
      <c r="L386" s="5">
        <v>63098.54708182014</v>
      </c>
      <c r="M386" s="1">
        <f>G386-L386</f>
        <v>-8357.593183427278</v>
      </c>
      <c r="N386" s="80"/>
      <c r="O386" s="74"/>
    </row>
    <row r="387" spans="1:15" ht="15.75">
      <c r="A387" s="69" t="s">
        <v>66</v>
      </c>
      <c r="B387" s="4">
        <v>74.53952624000001</v>
      </c>
      <c r="C387" s="74">
        <v>3659.143946980501</v>
      </c>
      <c r="D387" s="4">
        <f>+E387-B387-C387</f>
        <v>597.3704685091998</v>
      </c>
      <c r="E387" s="4">
        <v>4331.0539417297</v>
      </c>
      <c r="F387" s="4">
        <f>+G387-E387</f>
        <v>91696.47585020888</v>
      </c>
      <c r="G387" s="5">
        <v>96027.52979193858</v>
      </c>
      <c r="H387" s="4">
        <v>57750.77612453896</v>
      </c>
      <c r="I387" s="4">
        <v>1466.07132115459</v>
      </c>
      <c r="J387" s="4">
        <f>H387+I387</f>
        <v>59216.84744569355</v>
      </c>
      <c r="K387" s="4">
        <f>+L387-J387</f>
        <v>26572.890817733874</v>
      </c>
      <c r="L387" s="5">
        <v>85789.73826342743</v>
      </c>
      <c r="M387" s="1">
        <f>G387-L387</f>
        <v>10237.791528511152</v>
      </c>
      <c r="N387" s="80"/>
      <c r="O387" s="74"/>
    </row>
    <row r="388" spans="1:14" ht="15.75">
      <c r="A388" s="67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7"/>
    </row>
    <row r="389" spans="1:15" ht="15.75">
      <c r="A389" s="86" t="s">
        <v>168</v>
      </c>
      <c r="B389" s="71"/>
      <c r="C389" s="72"/>
      <c r="D389" s="72"/>
      <c r="E389" s="72"/>
      <c r="F389" s="72"/>
      <c r="G389" s="88"/>
      <c r="H389" s="72"/>
      <c r="I389" s="72"/>
      <c r="J389" s="72"/>
      <c r="K389" s="72"/>
      <c r="L389" s="72"/>
      <c r="M389" s="73"/>
      <c r="N389" s="80"/>
      <c r="O389" s="80"/>
    </row>
    <row r="390" spans="2:14" ht="15.75">
      <c r="B390" s="7"/>
      <c r="C390" s="82"/>
      <c r="D390" s="7"/>
      <c r="E390" s="7"/>
      <c r="F390" s="7"/>
      <c r="G390" s="7"/>
      <c r="H390" s="7"/>
      <c r="I390" s="7"/>
      <c r="J390" s="7"/>
      <c r="K390" s="7"/>
      <c r="L390" s="7"/>
      <c r="M390" s="74"/>
      <c r="N390" s="7"/>
    </row>
    <row r="391" spans="2:14" ht="15.75">
      <c r="B391" s="74"/>
      <c r="C391" s="7"/>
      <c r="D391" s="74"/>
      <c r="E391" s="7"/>
      <c r="F391" s="74"/>
      <c r="G391" s="74"/>
      <c r="H391" s="7"/>
      <c r="I391" s="7"/>
      <c r="J391" s="74"/>
      <c r="K391" s="7"/>
      <c r="L391" s="7"/>
      <c r="M391" s="7"/>
      <c r="N391" s="7"/>
    </row>
    <row r="392" spans="2:14" ht="15.75">
      <c r="B392" s="7"/>
      <c r="C392" s="74"/>
      <c r="D392" s="7"/>
      <c r="E392" s="74"/>
      <c r="F392" s="7"/>
      <c r="H392" s="74"/>
      <c r="I392" s="7"/>
      <c r="J392" s="7"/>
      <c r="K392" s="7"/>
      <c r="L392" s="7"/>
      <c r="M392" s="80"/>
      <c r="N392" s="7"/>
    </row>
    <row r="393" spans="2:14" ht="15.75">
      <c r="B393" s="7"/>
      <c r="C393" s="74"/>
      <c r="D393" s="7"/>
      <c r="E393" s="7"/>
      <c r="F393" s="7"/>
      <c r="G393" s="7"/>
      <c r="H393" s="80"/>
      <c r="I393" s="7"/>
      <c r="J393" s="7"/>
      <c r="K393" s="7"/>
      <c r="L393" s="7"/>
      <c r="M393" s="7"/>
      <c r="N393" s="7"/>
    </row>
    <row r="394" spans="2:14" ht="15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5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80"/>
      <c r="N395" s="7"/>
    </row>
    <row r="396" spans="2:14" ht="15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5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5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5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5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5.75">
      <c r="B401" s="7"/>
      <c r="C401" s="7"/>
      <c r="D401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5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5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5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5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5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5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5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5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5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5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5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5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5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5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5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5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5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5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5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5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5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5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5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5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5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5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5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5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</sheetData>
  <sheetProtection/>
  <mergeCells count="2">
    <mergeCell ref="B4:L4"/>
    <mergeCell ref="B5:L5"/>
  </mergeCells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NGENDAKURIYO Mathias</cp:lastModifiedBy>
  <cp:lastPrinted>2017-08-09T08:15:24Z</cp:lastPrinted>
  <dcterms:created xsi:type="dcterms:W3CDTF">2000-07-14T13:59:36Z</dcterms:created>
  <dcterms:modified xsi:type="dcterms:W3CDTF">2017-08-09T08:39:15Z</dcterms:modified>
  <cp:category/>
  <cp:version/>
  <cp:contentType/>
  <cp:contentStatus/>
</cp:coreProperties>
</file>