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423" activeTab="0"/>
  </bookViews>
  <sheets>
    <sheet name="A" sheetId="1" r:id="rId1"/>
  </sheets>
  <definedNames>
    <definedName name="_xlnm.Print_Area" localSheetId="0">'A'!$B$6:$CC$75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<sst xmlns="http://schemas.openxmlformats.org/spreadsheetml/2006/main" count="52" uniqueCount="49">
  <si>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    Structure</t>
  </si>
  <si>
    <t xml:space="preserve">                                                Période</t>
  </si>
  <si>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</si>
  <si>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</si>
  <si>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</si>
  <si>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</si>
  <si>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</si>
  <si>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</si>
  <si>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</si>
  <si>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</si>
  <si>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</si>
  <si>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</si>
  <si>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</si>
  <si>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</si>
  <si>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</si>
  <si>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</si>
  <si>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</si>
  <si>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</si>
  <si>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</si>
  <si>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</si>
  <si>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</si>
  <si>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</si>
  <si>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</si>
  <si>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</si>
  <si>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</si>
  <si>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</si>
  <si>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</si>
  <si>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</si>
  <si>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</si>
  <si>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</si>
  <si>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</si>
  <si>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r>
      <t xml:space="preserve"> - Autres transferts </t>
    </r>
    <r>
      <rPr>
        <b/>
        <sz val="12"/>
        <rFont val="Calibri"/>
        <family val="2"/>
      </rPr>
      <t>(</t>
    </r>
    <r>
      <rPr>
        <b/>
        <sz val="12"/>
        <rFont val="Calibri"/>
        <family val="2"/>
      </rPr>
      <t>dons projets)</t>
    </r>
  </si>
  <si>
    <t>BALANCE DES TRANSACTIONS INTERNATIONALES  (soldes en millions de BIF)</t>
  </si>
  <si>
    <t xml:space="preserve">   </t>
  </si>
  <si>
    <t>IV.11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</si>
  <si>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</si>
  <si>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</si>
  <si>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</si>
  <si>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</si>
  <si>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</si>
  <si>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</si>
  <si>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</si>
  <si>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</si>
  <si>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</si>
  <si>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</si>
  <si>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</si>
  <si>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</si>
  <si>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r>
      <rPr>
        <b/>
        <sz val="12"/>
        <rFont val="Calibri"/>
        <family val="2"/>
      </rPr>
      <t>Source :  BRB et Banques  Commerciales</t>
    </r>
  </si>
  <si>
    <t>Jan-Février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</si>
</sst>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  <numFmt numFmtId="210" formatCode="_-* #,##0.000000\ _€_-;\-* #,##0.000000\ _€_-;_-* &quot;-&quot;??\ _€_-;_-@_-"/>
    <numFmt numFmtId="211" formatCode="_-* #,##0.0000000\ _€_-;\-* #,##0.0000000\ _€_-;_-* &quot;-&quot;??\ _€_-;_-@_-"/>
    <numFmt numFmtId="212" formatCode="_-* #,##0.00000000\ _€_-;\-* #,##0.00000000\ _€_-;_-* &quot;-&quot;??\ _€_-;_-@_-"/>
    <numFmt numFmtId="213" formatCode="_-* #,##0.000000000\ _€_-;\-* #,##0.000000000\ _€_-;_-* &quot;-&quot;??\ _€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b/>
      <sz val="11"/>
      <name val="Helv"/>
      <family val="0"/>
    </font>
    <font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72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/>
    </xf>
    <xf numFmtId="0" fontId="4" fillId="0" borderId="0" xfId="0" applyFont="1" applyAlignment="1">
      <alignment/>
    </xf>
    <xf numFmtId="43" fontId="24" fillId="0" borderId="11" xfId="47" applyFont="1" applyBorder="1" applyAlignment="1">
      <alignment/>
    </xf>
    <xf numFmtId="43" fontId="24" fillId="0" borderId="0" xfId="47" applyFont="1" applyAlignment="1">
      <alignment/>
    </xf>
    <xf numFmtId="43" fontId="24" fillId="0" borderId="0" xfId="47" applyFont="1" applyBorder="1" applyAlignment="1">
      <alignment/>
    </xf>
    <xf numFmtId="43" fontId="24" fillId="0" borderId="10" xfId="47" applyFont="1" applyBorder="1" applyAlignment="1">
      <alignment/>
    </xf>
    <xf numFmtId="0" fontId="24" fillId="0" borderId="11" xfId="0" applyFont="1" applyBorder="1" applyAlignment="1">
      <alignment/>
    </xf>
    <xf numFmtId="180" fontId="24" fillId="0" borderId="10" xfId="47" applyNumberFormat="1" applyFont="1" applyBorder="1" applyAlignment="1">
      <alignment horizontal="right"/>
    </xf>
    <xf numFmtId="43" fontId="24" fillId="0" borderId="10" xfId="47" applyFont="1" applyBorder="1" applyAlignment="1">
      <alignment horizontal="right"/>
    </xf>
    <xf numFmtId="0" fontId="4" fillId="0" borderId="10" xfId="0" applyFont="1" applyBorder="1" applyAlignment="1">
      <alignment/>
    </xf>
    <xf numFmtId="0" fontId="24" fillId="0" borderId="10" xfId="0" applyFont="1" applyBorder="1" applyAlignment="1">
      <alignment horizontal="left" indent="2"/>
    </xf>
    <xf numFmtId="0" fontId="24" fillId="0" borderId="10" xfId="0" applyFont="1" applyBorder="1" applyAlignment="1">
      <alignment horizontal="left" indent="3"/>
    </xf>
    <xf numFmtId="0" fontId="4" fillId="0" borderId="12" xfId="0" applyFont="1" applyBorder="1" applyAlignment="1">
      <alignment/>
    </xf>
    <xf numFmtId="0" fontId="24" fillId="0" borderId="13" xfId="0" applyFont="1" applyBorder="1" applyAlignment="1">
      <alignment horizontal="left"/>
    </xf>
    <xf numFmtId="43" fontId="24" fillId="0" borderId="13" xfId="47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198" fontId="24" fillId="0" borderId="11" xfId="47" applyNumberFormat="1" applyFont="1" applyBorder="1" applyAlignment="1">
      <alignment/>
    </xf>
    <xf numFmtId="17" fontId="24" fillId="0" borderId="11" xfId="0" applyNumberFormat="1" applyFont="1" applyBorder="1" applyAlignment="1">
      <alignment/>
    </xf>
    <xf numFmtId="17" fontId="24" fillId="0" borderId="0" xfId="47" applyNumberFormat="1" applyFont="1" applyAlignment="1">
      <alignment/>
    </xf>
    <xf numFmtId="17" fontId="24" fillId="0" borderId="10" xfId="47" applyNumberFormat="1" applyFont="1" applyBorder="1" applyAlignment="1">
      <alignment/>
    </xf>
    <xf numFmtId="0" fontId="24" fillId="0" borderId="10" xfId="0" applyFont="1" applyBorder="1" applyAlignment="1">
      <alignment horizontal="left" vertical="top"/>
    </xf>
    <xf numFmtId="0" fontId="24" fillId="0" borderId="0" xfId="0" applyFont="1" applyAlignment="1">
      <alignment vertical="top"/>
    </xf>
    <xf numFmtId="0" fontId="24" fillId="0" borderId="0" xfId="0" applyFont="1" applyFill="1" applyAlignment="1">
      <alignment vertical="top"/>
    </xf>
    <xf numFmtId="191" fontId="25" fillId="0" borderId="10" xfId="47" applyNumberFormat="1" applyFont="1" applyBorder="1" applyAlignment="1">
      <alignment horizontal="left" vertical="center"/>
    </xf>
    <xf numFmtId="191" fontId="25" fillId="0" borderId="10" xfId="47" applyNumberFormat="1" applyFont="1" applyBorder="1" applyAlignment="1">
      <alignment horizontal="center" vertical="center"/>
    </xf>
    <xf numFmtId="193" fontId="25" fillId="0" borderId="10" xfId="47" applyNumberFormat="1" applyFont="1" applyBorder="1" applyAlignment="1">
      <alignment horizontal="left" vertical="center"/>
    </xf>
    <xf numFmtId="193" fontId="25" fillId="0" borderId="10" xfId="47" applyNumberFormat="1" applyFont="1" applyBorder="1" applyAlignment="1">
      <alignment horizontal="center" vertical="center"/>
    </xf>
    <xf numFmtId="191" fontId="26" fillId="0" borderId="10" xfId="47" applyNumberFormat="1" applyFont="1" applyBorder="1" applyAlignment="1">
      <alignment horizontal="left" vertical="center"/>
    </xf>
    <xf numFmtId="191" fontId="26" fillId="0" borderId="10" xfId="47" applyNumberFormat="1" applyFont="1" applyBorder="1" applyAlignment="1">
      <alignment horizontal="center" vertical="center"/>
    </xf>
    <xf numFmtId="193" fontId="26" fillId="0" borderId="10" xfId="47" applyNumberFormat="1" applyFont="1" applyBorder="1" applyAlignment="1">
      <alignment horizontal="left" vertical="center"/>
    </xf>
    <xf numFmtId="193" fontId="26" fillId="0" borderId="10" xfId="47" applyNumberFormat="1" applyFont="1" applyBorder="1" applyAlignment="1">
      <alignment horizontal="center" vertical="center"/>
    </xf>
    <xf numFmtId="191" fontId="25" fillId="0" borderId="10" xfId="47" applyNumberFormat="1" applyFont="1" applyBorder="1" applyAlignment="1">
      <alignment horizontal="left" vertical="top"/>
    </xf>
    <xf numFmtId="191" fontId="26" fillId="0" borderId="10" xfId="47" applyNumberFormat="1" applyFont="1" applyBorder="1" applyAlignment="1">
      <alignment horizontal="left" vertical="top"/>
    </xf>
    <xf numFmtId="191" fontId="4" fillId="0" borderId="12" xfId="47" applyNumberFormat="1" applyFont="1" applyBorder="1" applyAlignment="1">
      <alignment vertical="center"/>
    </xf>
    <xf numFmtId="43" fontId="24" fillId="0" borderId="14" xfId="47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17" fontId="24" fillId="0" borderId="15" xfId="47" applyNumberFormat="1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4" xfId="0" applyFont="1" applyBorder="1" applyAlignment="1">
      <alignment/>
    </xf>
    <xf numFmtId="180" fontId="5" fillId="0" borderId="10" xfId="0" applyNumberFormat="1" applyFont="1" applyFill="1" applyBorder="1" applyAlignment="1" applyProtection="1">
      <alignment horizontal="center"/>
      <protection/>
    </xf>
    <xf numFmtId="180" fontId="26" fillId="0" borderId="10" xfId="0" applyNumberFormat="1" applyFont="1" applyFill="1" applyBorder="1" applyAlignment="1" applyProtection="1">
      <alignment horizontal="center"/>
      <protection/>
    </xf>
    <xf numFmtId="43" fontId="26" fillId="0" borderId="10" xfId="47" applyFont="1" applyFill="1" applyBorder="1" applyAlignment="1" applyProtection="1">
      <alignment horizontal="center"/>
      <protection/>
    </xf>
    <xf numFmtId="43" fontId="6" fillId="0" borderId="10" xfId="47" applyFont="1" applyFill="1" applyBorder="1" applyAlignment="1" applyProtection="1">
      <alignment horizontal="center"/>
      <protection/>
    </xf>
    <xf numFmtId="191" fontId="26" fillId="0" borderId="10" xfId="47" applyNumberFormat="1" applyFont="1" applyFill="1" applyBorder="1" applyAlignment="1" applyProtection="1">
      <alignment horizontal="center"/>
      <protection/>
    </xf>
    <xf numFmtId="180" fontId="25" fillId="0" borderId="10" xfId="0" applyNumberFormat="1" applyFont="1" applyFill="1" applyBorder="1" applyAlignment="1" applyProtection="1">
      <alignment horizontal="center"/>
      <protection/>
    </xf>
    <xf numFmtId="43" fontId="5" fillId="0" borderId="10" xfId="47" applyFont="1" applyFill="1" applyBorder="1" applyAlignment="1" applyProtection="1">
      <alignment horizontal="center"/>
      <protection/>
    </xf>
    <xf numFmtId="3" fontId="24" fillId="0" borderId="11" xfId="47" applyNumberFormat="1" applyFont="1" applyBorder="1" applyAlignment="1">
      <alignment/>
    </xf>
    <xf numFmtId="180" fontId="26" fillId="0" borderId="14" xfId="0" applyNumberFormat="1" applyFont="1" applyFill="1" applyBorder="1" applyAlignment="1" applyProtection="1">
      <alignment horizontal="center"/>
      <protection/>
    </xf>
    <xf numFmtId="191" fontId="24" fillId="0" borderId="0" xfId="47" applyNumberFormat="1" applyFont="1" applyAlignment="1">
      <alignment/>
    </xf>
    <xf numFmtId="191" fontId="24" fillId="0" borderId="0" xfId="47" applyNumberFormat="1" applyFont="1" applyBorder="1" applyAlignment="1">
      <alignment/>
    </xf>
    <xf numFmtId="43" fontId="24" fillId="0" borderId="0" xfId="47" applyNumberFormat="1" applyFont="1" applyAlignment="1">
      <alignment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3" xfId="0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right"/>
      <protection/>
    </xf>
    <xf numFmtId="180" fontId="25" fillId="0" borderId="10" xfId="0" applyNumberFormat="1" applyFont="1" applyFill="1" applyBorder="1" applyAlignment="1" applyProtection="1">
      <alignment horizontal="right"/>
      <protection/>
    </xf>
    <xf numFmtId="180" fontId="5" fillId="0" borderId="10" xfId="0" applyNumberFormat="1" applyFont="1" applyFill="1" applyBorder="1" applyAlignment="1" applyProtection="1">
      <alignment horizontal="right"/>
      <protection/>
    </xf>
    <xf numFmtId="191" fontId="25" fillId="0" borderId="10" xfId="47" applyNumberFormat="1" applyFont="1" applyBorder="1" applyAlignment="1">
      <alignment horizontal="right" vertical="center"/>
    </xf>
    <xf numFmtId="191" fontId="26" fillId="0" borderId="10" xfId="47" applyNumberFormat="1" applyFont="1" applyBorder="1" applyAlignment="1">
      <alignment horizontal="right" vertical="center"/>
    </xf>
    <xf numFmtId="191" fontId="26" fillId="0" borderId="15" xfId="47" applyNumberFormat="1" applyFont="1" applyBorder="1" applyAlignment="1">
      <alignment horizontal="right" vertical="center"/>
    </xf>
    <xf numFmtId="191" fontId="25" fillId="0" borderId="15" xfId="47" applyNumberFormat="1" applyFont="1" applyBorder="1" applyAlignment="1">
      <alignment horizontal="right" vertical="center"/>
    </xf>
    <xf numFmtId="43" fontId="26" fillId="0" borderId="10" xfId="47" applyFont="1" applyFill="1" applyBorder="1" applyAlignment="1" applyProtection="1">
      <alignment horizontal="right"/>
      <protection/>
    </xf>
    <xf numFmtId="43" fontId="6" fillId="0" borderId="10" xfId="47" applyFont="1" applyFill="1" applyBorder="1" applyAlignment="1" applyProtection="1">
      <alignment horizontal="right"/>
      <protection/>
    </xf>
    <xf numFmtId="43" fontId="5" fillId="0" borderId="10" xfId="47" applyFont="1" applyFill="1" applyBorder="1" applyAlignment="1" applyProtection="1">
      <alignment horizontal="right"/>
      <protection/>
    </xf>
    <xf numFmtId="43" fontId="5" fillId="0" borderId="0" xfId="47" applyFont="1" applyFill="1" applyBorder="1" applyAlignment="1" applyProtection="1">
      <alignment horizontal="right"/>
      <protection/>
    </xf>
    <xf numFmtId="17" fontId="24" fillId="0" borderId="10" xfId="47" applyNumberFormat="1" applyFont="1" applyBorder="1" applyAlignment="1">
      <alignment horizontal="right"/>
    </xf>
    <xf numFmtId="1" fontId="24" fillId="0" borderId="10" xfId="47" applyNumberFormat="1" applyFont="1" applyBorder="1" applyAlignment="1">
      <alignment/>
    </xf>
    <xf numFmtId="180" fontId="26" fillId="0" borderId="10" xfId="0" applyNumberFormat="1" applyFont="1" applyFill="1" applyBorder="1" applyAlignment="1" applyProtection="1">
      <alignment horizontal="center" vertical="center"/>
      <protection/>
    </xf>
    <xf numFmtId="180" fontId="26" fillId="0" borderId="10" xfId="0" applyNumberFormat="1" applyFont="1" applyFill="1" applyBorder="1" applyAlignment="1" applyProtection="1">
      <alignment horizontal="right" vertical="center"/>
      <protection/>
    </xf>
    <xf numFmtId="43" fontId="26" fillId="0" borderId="10" xfId="47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horizontal="left" indent="2"/>
    </xf>
    <xf numFmtId="180" fontId="25" fillId="0" borderId="10" xfId="0" applyNumberFormat="1" applyFont="1" applyFill="1" applyBorder="1" applyAlignment="1" applyProtection="1">
      <alignment horizontal="right" vertical="center"/>
      <protection/>
    </xf>
    <xf numFmtId="180" fontId="25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>
      <alignment/>
    </xf>
    <xf numFmtId="43" fontId="24" fillId="0" borderId="0" xfId="47" applyFont="1" applyAlignment="1">
      <alignment horizontal="right"/>
    </xf>
    <xf numFmtId="180" fontId="24" fillId="0" borderId="14" xfId="0" applyNumberFormat="1" applyFont="1" applyBorder="1" applyAlignment="1">
      <alignment/>
    </xf>
    <xf numFmtId="196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24" fillId="0" borderId="0" xfId="0" applyNumberFormat="1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left" indent="3"/>
    </xf>
    <xf numFmtId="193" fontId="26" fillId="0" borderId="10" xfId="47" applyNumberFormat="1" applyFont="1" applyFill="1" applyBorder="1" applyAlignment="1">
      <alignment horizontal="left" vertical="center"/>
    </xf>
    <xf numFmtId="193" fontId="26" fillId="0" borderId="10" xfId="47" applyNumberFormat="1" applyFont="1" applyFill="1" applyBorder="1" applyAlignment="1">
      <alignment horizontal="center" vertical="center"/>
    </xf>
    <xf numFmtId="191" fontId="26" fillId="0" borderId="10" xfId="47" applyNumberFormat="1" applyFont="1" applyFill="1" applyBorder="1" applyAlignment="1">
      <alignment horizontal="left" vertical="top"/>
    </xf>
    <xf numFmtId="0" fontId="24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3" fontId="4" fillId="0" borderId="0" xfId="47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right"/>
    </xf>
    <xf numFmtId="0" fontId="24" fillId="33" borderId="19" xfId="0" applyFont="1" applyFill="1" applyBorder="1" applyAlignment="1">
      <alignment/>
    </xf>
    <xf numFmtId="191" fontId="24" fillId="33" borderId="0" xfId="47" applyNumberFormat="1" applyFont="1" applyFill="1" applyAlignment="1">
      <alignment/>
    </xf>
    <xf numFmtId="43" fontId="24" fillId="33" borderId="0" xfId="47" applyFont="1" applyFill="1" applyAlignment="1">
      <alignment/>
    </xf>
    <xf numFmtId="0" fontId="24" fillId="33" borderId="14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0" applyNumberFormat="1" applyFont="1" applyAlignment="1">
      <alignment/>
    </xf>
    <xf numFmtId="0" fontId="4" fillId="0" borderId="21" xfId="0" applyFont="1" applyBorder="1" applyAlignment="1">
      <alignment/>
    </xf>
    <xf numFmtId="180" fontId="24" fillId="0" borderId="0" xfId="0" applyNumberFormat="1" applyFont="1" applyAlignment="1">
      <alignment/>
    </xf>
    <xf numFmtId="43" fontId="24" fillId="0" borderId="18" xfId="47" applyFont="1" applyBorder="1" applyAlignment="1">
      <alignment horizontal="center" vertical="center"/>
    </xf>
    <xf numFmtId="191" fontId="4" fillId="0" borderId="0" xfId="47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91" fontId="24" fillId="0" borderId="0" xfId="47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right"/>
    </xf>
    <xf numFmtId="17" fontId="24" fillId="0" borderId="15" xfId="47" applyNumberFormat="1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43" fontId="24" fillId="0" borderId="0" xfId="47" applyFont="1" applyFill="1" applyAlignment="1">
      <alignment horizontal="right"/>
    </xf>
    <xf numFmtId="43" fontId="24" fillId="0" borderId="14" xfId="47" applyFont="1" applyFill="1" applyBorder="1" applyAlignment="1">
      <alignment/>
    </xf>
    <xf numFmtId="196" fontId="24" fillId="0" borderId="0" xfId="0" applyNumberFormat="1" applyFont="1" applyFill="1" applyAlignment="1">
      <alignment/>
    </xf>
    <xf numFmtId="43" fontId="24" fillId="0" borderId="0" xfId="0" applyNumberFormat="1" applyFont="1" applyFill="1" applyAlignment="1">
      <alignment/>
    </xf>
    <xf numFmtId="191" fontId="4" fillId="0" borderId="0" xfId="47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/>
    </xf>
    <xf numFmtId="43" fontId="24" fillId="0" borderId="0" xfId="47" applyFont="1" applyFill="1" applyAlignment="1">
      <alignment/>
    </xf>
    <xf numFmtId="43" fontId="24" fillId="0" borderId="14" xfId="47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8</xdr:row>
      <xdr:rowOff>19050</xdr:rowOff>
    </xdr:from>
    <xdr:to>
      <xdr:col>1</xdr:col>
      <xdr:colOff>4429125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0" y="1762125"/>
          <a:ext cx="44386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1740"/>
  <sheetViews>
    <sheetView showGridLines="0" tabSelected="1" view="pageBreakPreview" zoomScale="80" zoomScaleSheetLayoutView="80" zoomScalePageLayoutView="0" workbookViewId="0" topLeftCell="B55">
      <selection activeCell="CE26" sqref="CE26"/>
    </sheetView>
  </sheetViews>
  <sheetFormatPr defaultColWidth="11.57421875" defaultRowHeight="12.75"/>
  <cols>
    <col min="1" max="1" width="11.57421875" style="1" customWidth="1"/>
    <col min="2" max="2" width="66.421875" style="1" bestFit="1" customWidth="1"/>
    <col min="3" max="5" width="12.140625" style="6" hidden="1" customWidth="1"/>
    <col min="6" max="6" width="16.28125" style="6" hidden="1" customWidth="1"/>
    <col min="7" max="12" width="12.140625" style="6" hidden="1" customWidth="1"/>
    <col min="13" max="14" width="13.28125" style="6" hidden="1" customWidth="1"/>
    <col min="15" max="19" width="10.57421875" style="6" customWidth="1"/>
    <col min="20" max="20" width="9.421875" style="6" hidden="1" customWidth="1"/>
    <col min="21" max="22" width="8.7109375" style="6" hidden="1" customWidth="1"/>
    <col min="23" max="23" width="8.8515625" style="6" hidden="1" customWidth="1"/>
    <col min="24" max="28" width="8.7109375" style="6" hidden="1" customWidth="1"/>
    <col min="29" max="29" width="8.7109375" style="8" hidden="1" customWidth="1"/>
    <col min="30" max="32" width="8.7109375" style="1" hidden="1" customWidth="1"/>
    <col min="33" max="34" width="9.421875" style="1" hidden="1" customWidth="1"/>
    <col min="35" max="42" width="8.7109375" style="1" hidden="1" customWidth="1"/>
    <col min="43" max="43" width="14.421875" style="1" hidden="1" customWidth="1"/>
    <col min="44" max="44" width="14.7109375" style="129" hidden="1" customWidth="1"/>
    <col min="45" max="48" width="14.7109375" style="1" hidden="1" customWidth="1"/>
    <col min="49" max="49" width="17.00390625" style="1" hidden="1" customWidth="1"/>
    <col min="50" max="50" width="14.7109375" style="1" hidden="1" customWidth="1"/>
    <col min="51" max="51" width="14.421875" style="1" hidden="1" customWidth="1"/>
    <col min="52" max="52" width="14.7109375" style="1" hidden="1" customWidth="1"/>
    <col min="53" max="53" width="13.421875" style="1" hidden="1" customWidth="1"/>
    <col min="54" max="54" width="15.140625" style="1" hidden="1" customWidth="1"/>
    <col min="55" max="55" width="14.7109375" style="1" hidden="1" customWidth="1"/>
    <col min="56" max="56" width="15.7109375" style="1" hidden="1" customWidth="1"/>
    <col min="57" max="57" width="14.28125" style="105" hidden="1" customWidth="1"/>
    <col min="58" max="58" width="17.140625" style="1" hidden="1" customWidth="1"/>
    <col min="59" max="59" width="15.421875" style="1" hidden="1" customWidth="1"/>
    <col min="60" max="60" width="14.8515625" style="1" hidden="1" customWidth="1"/>
    <col min="61" max="61" width="16.8515625" style="1" hidden="1" customWidth="1"/>
    <col min="62" max="62" width="15.57421875" style="1" hidden="1" customWidth="1"/>
    <col min="63" max="63" width="13.57421875" style="1" hidden="1" customWidth="1"/>
    <col min="64" max="64" width="12.8515625" style="1" hidden="1" customWidth="1"/>
    <col min="65" max="65" width="14.140625" style="1" hidden="1" customWidth="1"/>
    <col min="66" max="66" width="13.421875" style="1" hidden="1" customWidth="1"/>
    <col min="67" max="67" width="12.7109375" style="1" hidden="1" customWidth="1"/>
    <col min="68" max="68" width="12.28125" style="1" hidden="1" customWidth="1"/>
    <col min="69" max="69" width="13.57421875" style="105" hidden="1" customWidth="1"/>
    <col min="70" max="70" width="12.140625" style="1" hidden="1" customWidth="1"/>
    <col min="71" max="71" width="12.28125" style="1" hidden="1" customWidth="1"/>
    <col min="72" max="72" width="15.140625" style="1" hidden="1" customWidth="1"/>
    <col min="73" max="73" width="14.7109375" style="1" hidden="1" customWidth="1"/>
    <col min="74" max="74" width="16.00390625" style="1" hidden="1" customWidth="1"/>
    <col min="75" max="75" width="15.140625" style="1" hidden="1" customWidth="1"/>
    <col min="76" max="77" width="17.421875" style="1" hidden="1" customWidth="1"/>
    <col min="78" max="78" width="15.140625" style="1" hidden="1" customWidth="1"/>
    <col min="79" max="79" width="13.8515625" style="1" hidden="1" customWidth="1"/>
    <col min="80" max="80" width="12.7109375" style="1" customWidth="1"/>
    <col min="81" max="81" width="13.28125" style="1" customWidth="1"/>
    <col min="82" max="82" width="19.28125" style="1" bestFit="1" customWidth="1"/>
    <col min="83" max="83" width="19.140625" style="1" bestFit="1" customWidth="1"/>
    <col min="84" max="84" width="11.57421875" style="1" customWidth="1"/>
    <col min="85" max="85" width="11.8515625" style="1" bestFit="1" customWidth="1"/>
    <col min="86" max="16384" width="11.57421875" style="1" customWidth="1"/>
  </cols>
  <sheetData>
    <row r="1" spans="2:29" ht="15.75">
      <c r="B1" s="1" t="s">
        <v>33</v>
      </c>
      <c r="AC1" s="7"/>
    </row>
    <row r="2" spans="6:29" ht="15.75">
      <c r="F2" s="57">
        <v>1000000</v>
      </c>
      <c r="AC2" s="7"/>
    </row>
    <row r="3" spans="3:31" ht="15.75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29:83" ht="15.75">
      <c r="AC4" s="7"/>
      <c r="AM4" s="57"/>
      <c r="AV4" s="57"/>
      <c r="AW4" s="57"/>
      <c r="AX4" s="57"/>
      <c r="AY4" s="57"/>
      <c r="AZ4" s="57"/>
      <c r="BA4" s="57"/>
      <c r="BB4" s="57"/>
      <c r="BC4" s="57"/>
      <c r="BD4" s="57"/>
      <c r="BE4" s="148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148"/>
      <c r="BR4" s="57"/>
      <c r="BS4" s="57"/>
      <c r="BT4" s="57"/>
      <c r="BU4" s="57"/>
      <c r="BV4" s="57"/>
      <c r="BW4" s="57"/>
      <c r="BX4" s="57"/>
      <c r="BY4" s="57"/>
      <c r="BZ4" s="57"/>
      <c r="CA4" s="57"/>
      <c r="CE4" s="57"/>
    </row>
    <row r="5" spans="29:82" ht="15.75">
      <c r="AC5" s="7"/>
      <c r="CD5" s="57"/>
    </row>
    <row r="6" spans="2:81" ht="19.5" customHeight="1">
      <c r="B6" s="164" t="s">
        <v>32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30"/>
      <c r="AS6" s="88"/>
      <c r="AT6" s="91"/>
      <c r="AU6" s="95"/>
      <c r="AV6" s="98"/>
      <c r="AW6" s="106"/>
      <c r="AX6" s="110"/>
      <c r="AY6" s="113"/>
      <c r="AZ6" s="117"/>
      <c r="BA6" s="120"/>
      <c r="BB6" s="123"/>
      <c r="BC6" s="126"/>
      <c r="BD6" s="138"/>
      <c r="BE6" s="149"/>
      <c r="BF6" s="138"/>
      <c r="BG6" s="138"/>
      <c r="BH6" s="138"/>
      <c r="BI6" s="138"/>
      <c r="BJ6" s="138"/>
      <c r="BK6" s="138"/>
      <c r="BL6" s="138"/>
      <c r="BM6" s="138"/>
      <c r="BN6" s="144"/>
      <c r="BO6" s="138"/>
      <c r="BP6" s="146"/>
      <c r="BQ6" s="149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63"/>
      <c r="CC6" s="62"/>
    </row>
    <row r="7" spans="2:82" ht="19.5" customHeight="1"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31"/>
      <c r="AS7" s="89"/>
      <c r="AT7" s="92"/>
      <c r="AU7" s="96"/>
      <c r="AV7" s="99"/>
      <c r="AW7" s="107"/>
      <c r="AX7" s="111"/>
      <c r="AY7" s="114"/>
      <c r="AZ7" s="118"/>
      <c r="BA7" s="121"/>
      <c r="BB7" s="124"/>
      <c r="BC7" s="127"/>
      <c r="BD7" s="139"/>
      <c r="BE7" s="150"/>
      <c r="BF7" s="139"/>
      <c r="BG7" s="139"/>
      <c r="BH7" s="139"/>
      <c r="BI7" s="139"/>
      <c r="BJ7" s="139"/>
      <c r="BK7" s="139"/>
      <c r="BL7" s="139"/>
      <c r="BM7" s="139"/>
      <c r="BN7" s="139"/>
      <c r="BO7" s="145"/>
      <c r="BP7" s="145"/>
      <c r="BQ7" s="160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70" t="s">
        <v>34</v>
      </c>
      <c r="CC7" s="171"/>
      <c r="CD7" s="57"/>
    </row>
    <row r="8" spans="2:81" ht="19.5" customHeight="1"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32"/>
      <c r="AS8" s="90"/>
      <c r="AT8" s="93"/>
      <c r="AU8" s="97"/>
      <c r="AV8" s="100"/>
      <c r="AW8" s="108"/>
      <c r="AX8" s="112"/>
      <c r="AY8" s="115"/>
      <c r="AZ8" s="119"/>
      <c r="BA8" s="122"/>
      <c r="BB8" s="125"/>
      <c r="BC8" s="128"/>
      <c r="BD8" s="140"/>
      <c r="BE8" s="151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7"/>
      <c r="BQ8" s="151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61"/>
      <c r="CC8" s="44"/>
    </row>
    <row r="9" spans="2:81" s="2" customFormat="1" ht="19.5" customHeight="1">
      <c r="B9" s="16" t="s">
        <v>1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8"/>
      <c r="AE9" s="18"/>
      <c r="AF9" s="18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133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152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152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18">
        <v>2017</v>
      </c>
      <c r="CC9" s="18">
        <v>2018</v>
      </c>
    </row>
    <row r="10" spans="2:83" ht="15.75">
      <c r="B10" s="3"/>
      <c r="C10" s="22">
        <v>41275</v>
      </c>
      <c r="D10" s="22">
        <v>41306</v>
      </c>
      <c r="E10" s="22">
        <v>41334</v>
      </c>
      <c r="F10" s="22">
        <v>41365</v>
      </c>
      <c r="G10" s="22">
        <v>41395</v>
      </c>
      <c r="H10" s="22">
        <v>41426</v>
      </c>
      <c r="I10" s="22">
        <v>41456</v>
      </c>
      <c r="J10" s="22">
        <v>41487</v>
      </c>
      <c r="K10" s="22">
        <v>41518</v>
      </c>
      <c r="L10" s="22">
        <v>41548</v>
      </c>
      <c r="M10" s="22">
        <v>41579</v>
      </c>
      <c r="N10" s="22">
        <v>41609</v>
      </c>
      <c r="O10" s="77">
        <v>2013</v>
      </c>
      <c r="P10" s="77">
        <v>2014</v>
      </c>
      <c r="Q10" s="77">
        <v>2015</v>
      </c>
      <c r="R10" s="77">
        <v>2016</v>
      </c>
      <c r="S10" s="77">
        <v>2017</v>
      </c>
      <c r="T10" s="22">
        <v>41640</v>
      </c>
      <c r="U10" s="22">
        <v>41671</v>
      </c>
      <c r="V10" s="22">
        <v>41699</v>
      </c>
      <c r="W10" s="22">
        <v>41730</v>
      </c>
      <c r="X10" s="22">
        <v>41760</v>
      </c>
      <c r="Y10" s="22">
        <v>41791</v>
      </c>
      <c r="Z10" s="22">
        <v>41821</v>
      </c>
      <c r="AA10" s="22">
        <v>41852</v>
      </c>
      <c r="AB10" s="22">
        <v>41883</v>
      </c>
      <c r="AC10" s="22">
        <v>41913</v>
      </c>
      <c r="AD10" s="22">
        <v>41944</v>
      </c>
      <c r="AE10" s="22">
        <v>41974</v>
      </c>
      <c r="AF10" s="22">
        <v>42005</v>
      </c>
      <c r="AG10" s="43">
        <v>42036</v>
      </c>
      <c r="AH10" s="43">
        <v>42064</v>
      </c>
      <c r="AI10" s="43">
        <v>42095</v>
      </c>
      <c r="AJ10" s="43">
        <v>42125</v>
      </c>
      <c r="AK10" s="43">
        <v>42156</v>
      </c>
      <c r="AL10" s="43">
        <v>42186</v>
      </c>
      <c r="AM10" s="43">
        <v>42217</v>
      </c>
      <c r="AN10" s="43">
        <v>42248</v>
      </c>
      <c r="AO10" s="43">
        <v>42278</v>
      </c>
      <c r="AP10" s="43">
        <v>42309</v>
      </c>
      <c r="AQ10" s="43">
        <v>42339</v>
      </c>
      <c r="AR10" s="43">
        <v>42370</v>
      </c>
      <c r="AS10" s="43">
        <v>42401</v>
      </c>
      <c r="AT10" s="43">
        <v>42430</v>
      </c>
      <c r="AU10" s="43">
        <v>42461</v>
      </c>
      <c r="AV10" s="43">
        <v>42491</v>
      </c>
      <c r="AW10" s="43">
        <v>42522</v>
      </c>
      <c r="AX10" s="43">
        <v>42552</v>
      </c>
      <c r="AY10" s="43">
        <v>42583</v>
      </c>
      <c r="AZ10" s="43">
        <v>42614</v>
      </c>
      <c r="BA10" s="43">
        <v>42644</v>
      </c>
      <c r="BB10" s="43">
        <v>42675</v>
      </c>
      <c r="BC10" s="43">
        <v>42705</v>
      </c>
      <c r="BD10" s="43">
        <v>42736</v>
      </c>
      <c r="BE10" s="153">
        <v>42767</v>
      </c>
      <c r="BF10" s="43">
        <v>42795</v>
      </c>
      <c r="BG10" s="43">
        <v>42826</v>
      </c>
      <c r="BH10" s="43">
        <v>42856</v>
      </c>
      <c r="BI10" s="43">
        <v>42887</v>
      </c>
      <c r="BJ10" s="43">
        <v>42917</v>
      </c>
      <c r="BK10" s="43">
        <v>42948</v>
      </c>
      <c r="BL10" s="43">
        <v>42979</v>
      </c>
      <c r="BM10" s="43">
        <v>43009</v>
      </c>
      <c r="BN10" s="43">
        <v>43040</v>
      </c>
      <c r="BO10" s="43">
        <v>43070</v>
      </c>
      <c r="BP10" s="43">
        <v>43101</v>
      </c>
      <c r="BQ10" s="153">
        <v>43132</v>
      </c>
      <c r="BR10" s="43">
        <v>43160</v>
      </c>
      <c r="BS10" s="43">
        <v>43191</v>
      </c>
      <c r="BT10" s="43">
        <v>43221</v>
      </c>
      <c r="BU10" s="43">
        <v>43252</v>
      </c>
      <c r="BV10" s="43">
        <v>43282</v>
      </c>
      <c r="BW10" s="43">
        <v>43313</v>
      </c>
      <c r="BX10" s="43">
        <v>43344</v>
      </c>
      <c r="BY10" s="43">
        <v>43374</v>
      </c>
      <c r="BZ10" s="43">
        <v>43405</v>
      </c>
      <c r="CA10" s="43">
        <v>43435</v>
      </c>
      <c r="CB10" s="76" t="s">
        <v>48</v>
      </c>
      <c r="CC10" s="76" t="s">
        <v>48</v>
      </c>
      <c r="CE10" s="6"/>
    </row>
    <row r="11" spans="2:81" ht="15.75">
      <c r="B11" s="9" t="s">
        <v>0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55"/>
      <c r="P11" s="55"/>
      <c r="Q11" s="55"/>
      <c r="R11" s="55"/>
      <c r="S11" s="55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20"/>
      <c r="AE11" s="20"/>
      <c r="AF11" s="9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134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154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154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9"/>
      <c r="CC11" s="9"/>
    </row>
    <row r="12" spans="2:32" ht="19.5" customHeight="1" hidden="1"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9"/>
      <c r="AE12" s="44"/>
      <c r="AF12" s="45"/>
    </row>
    <row r="13" spans="2:81" ht="19.5" customHeight="1">
      <c r="B13" s="3"/>
      <c r="C13" s="10"/>
      <c r="D13" s="10"/>
      <c r="E13" s="10"/>
      <c r="F13" s="10"/>
      <c r="G13" s="10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3"/>
      <c r="AE13" s="45"/>
      <c r="AF13" s="45"/>
      <c r="CB13" s="64"/>
      <c r="CC13" s="64"/>
    </row>
    <row r="14" spans="2:83" s="39" customFormat="1" ht="19.5" customHeight="1">
      <c r="B14" s="42" t="s">
        <v>21</v>
      </c>
      <c r="C14" s="26">
        <f aca="true" t="shared" si="0" ref="C14:CB14">+C16+C21+C36+C42</f>
        <v>-12933.557228598147</v>
      </c>
      <c r="D14" s="26">
        <f t="shared" si="0"/>
        <v>25780.37190070613</v>
      </c>
      <c r="E14" s="26">
        <f t="shared" si="0"/>
        <v>-43300.5</v>
      </c>
      <c r="F14" s="26">
        <f t="shared" si="0"/>
        <v>-20740.099999999995</v>
      </c>
      <c r="G14" s="26">
        <f t="shared" si="0"/>
        <v>9212.300000000003</v>
      </c>
      <c r="H14" s="26">
        <f t="shared" si="0"/>
        <v>-35882.3</v>
      </c>
      <c r="I14" s="26">
        <f t="shared" si="0"/>
        <v>-28621.63687313555</v>
      </c>
      <c r="J14" s="26">
        <f t="shared" si="0"/>
        <v>-789.9999999999964</v>
      </c>
      <c r="K14" s="26">
        <f t="shared" si="0"/>
        <v>-19648.6</v>
      </c>
      <c r="L14" s="26">
        <f t="shared" si="0"/>
        <v>-223.49999999999272</v>
      </c>
      <c r="M14" s="53">
        <f t="shared" si="0"/>
        <v>-3360.4000000000015</v>
      </c>
      <c r="N14" s="53">
        <f t="shared" si="0"/>
        <v>25649.900000000016</v>
      </c>
      <c r="O14" s="66">
        <f t="shared" si="0"/>
        <v>-104858.02220102749</v>
      </c>
      <c r="P14" s="66">
        <f t="shared" si="0"/>
        <v>-368538.93440474966</v>
      </c>
      <c r="Q14" s="66">
        <f t="shared" si="0"/>
        <v>-233496.93685785145</v>
      </c>
      <c r="R14" s="66">
        <f>+R16+R21+R36+R42</f>
        <v>-259542.00414036808</v>
      </c>
      <c r="S14" s="66">
        <f>+S16+S21+S36+S42</f>
        <v>-228121.39338054328</v>
      </c>
      <c r="T14" s="66">
        <f t="shared" si="0"/>
        <v>-40116.134404749566</v>
      </c>
      <c r="U14" s="66">
        <f t="shared" si="0"/>
        <v>-17925.399999999994</v>
      </c>
      <c r="V14" s="66">
        <f t="shared" si="0"/>
        <v>-34690.00000000001</v>
      </c>
      <c r="W14" s="66">
        <f t="shared" si="0"/>
        <v>-27569.5</v>
      </c>
      <c r="X14" s="66">
        <f t="shared" si="0"/>
        <v>-43039.09999999999</v>
      </c>
      <c r="Y14" s="66">
        <f t="shared" si="0"/>
        <v>-11845.5</v>
      </c>
      <c r="Z14" s="66">
        <f t="shared" si="0"/>
        <v>-43141.100000000006</v>
      </c>
      <c r="AA14" s="66">
        <f t="shared" si="0"/>
        <v>-39342.7</v>
      </c>
      <c r="AB14" s="66">
        <f t="shared" si="0"/>
        <v>19842.90000000001</v>
      </c>
      <c r="AC14" s="66">
        <f t="shared" si="0"/>
        <v>-47015.8</v>
      </c>
      <c r="AD14" s="66">
        <f t="shared" si="0"/>
        <v>-22666.300000000003</v>
      </c>
      <c r="AE14" s="66">
        <f t="shared" si="0"/>
        <v>-61030.299999999996</v>
      </c>
      <c r="AF14" s="66">
        <f>+AF16+AF21+AF36+AF42</f>
        <v>-871.5</v>
      </c>
      <c r="AG14" s="66">
        <f t="shared" si="0"/>
        <v>-30276.2</v>
      </c>
      <c r="AH14" s="66">
        <f t="shared" si="0"/>
        <v>10841.199999999997</v>
      </c>
      <c r="AI14" s="66">
        <f t="shared" si="0"/>
        <v>-10505.300000000003</v>
      </c>
      <c r="AJ14" s="66">
        <f t="shared" si="0"/>
        <v>5313.199999999997</v>
      </c>
      <c r="AK14" s="66">
        <f t="shared" si="0"/>
        <v>-45721.38346352661</v>
      </c>
      <c r="AL14" s="66">
        <f t="shared" si="0"/>
        <v>-32329.924576079004</v>
      </c>
      <c r="AM14" s="66">
        <f t="shared" si="0"/>
        <v>-40143.04741770985</v>
      </c>
      <c r="AN14" s="66">
        <f t="shared" si="0"/>
        <v>-37253.87597751567</v>
      </c>
      <c r="AO14" s="66">
        <f t="shared" si="0"/>
        <v>-8327.394129171007</v>
      </c>
      <c r="AP14" s="66">
        <f t="shared" si="0"/>
        <v>-49444.75725139881</v>
      </c>
      <c r="AQ14" s="66">
        <f t="shared" si="0"/>
        <v>5222.04595754941</v>
      </c>
      <c r="AR14" s="66">
        <f t="shared" si="0"/>
        <v>-51364.979197652996</v>
      </c>
      <c r="AS14" s="66">
        <f t="shared" si="0"/>
        <v>-27245.941981705204</v>
      </c>
      <c r="AT14" s="66">
        <f t="shared" si="0"/>
        <v>-46957.85640789215</v>
      </c>
      <c r="AU14" s="66">
        <f t="shared" si="0"/>
        <v>-16645.816707036927</v>
      </c>
      <c r="AV14" s="66">
        <f t="shared" si="0"/>
        <v>-40845.19100018765</v>
      </c>
      <c r="AW14" s="66">
        <f t="shared" si="0"/>
        <v>6504.980316272013</v>
      </c>
      <c r="AX14" s="66">
        <f t="shared" si="0"/>
        <v>-4405.9906677407525</v>
      </c>
      <c r="AY14" s="66">
        <f t="shared" si="0"/>
        <v>-36147.39739144541</v>
      </c>
      <c r="AZ14" s="66">
        <f>+AZ16+AZ21+AZ36+AZ42</f>
        <v>4589.417547308309</v>
      </c>
      <c r="BA14" s="66">
        <f>+BA16+BA21+BA36+BA42</f>
        <v>-12246.037921907162</v>
      </c>
      <c r="BB14" s="66">
        <f>+BB16+BB21+BB36+BB42</f>
        <v>88.0512427952599</v>
      </c>
      <c r="BC14" s="66">
        <f>BC16+BC21+BC36+BC42</f>
        <v>-34865.24197117533</v>
      </c>
      <c r="BD14" s="66">
        <f aca="true" t="shared" si="1" ref="BD14:BP14">BD16+BD21+BD36+BD42</f>
        <v>16079.454513737543</v>
      </c>
      <c r="BE14" s="66">
        <f t="shared" si="1"/>
        <v>51.13330702174426</v>
      </c>
      <c r="BF14" s="66">
        <f t="shared" si="1"/>
        <v>-36820.33200916125</v>
      </c>
      <c r="BG14" s="66">
        <f t="shared" si="1"/>
        <v>-18539.08425554018</v>
      </c>
      <c r="BH14" s="66">
        <f t="shared" si="1"/>
        <v>3679.554485024324</v>
      </c>
      <c r="BI14" s="66">
        <f t="shared" si="1"/>
        <v>-60773.51879462839</v>
      </c>
      <c r="BJ14" s="66">
        <f t="shared" si="1"/>
        <v>-38530.093370918206</v>
      </c>
      <c r="BK14" s="66">
        <f t="shared" si="1"/>
        <v>-22536.420625410443</v>
      </c>
      <c r="BL14" s="66">
        <f t="shared" si="1"/>
        <v>-7862.055777492307</v>
      </c>
      <c r="BM14" s="66">
        <f t="shared" si="1"/>
        <v>-17254.667409915124</v>
      </c>
      <c r="BN14" s="66">
        <f t="shared" si="1"/>
        <v>-32857.16780134235</v>
      </c>
      <c r="BO14" s="66">
        <f t="shared" si="1"/>
        <v>-12758.195641918544</v>
      </c>
      <c r="BP14" s="66">
        <f t="shared" si="1"/>
        <v>-31429.111302436067</v>
      </c>
      <c r="BQ14" s="66">
        <v>42071.7907071666</v>
      </c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>
        <f t="shared" si="0"/>
        <v>16130.58782075929</v>
      </c>
      <c r="CC14" s="66">
        <f>+CC16+CC21+CC36+CC42</f>
        <v>10642.67940473053</v>
      </c>
      <c r="CD14" s="57"/>
      <c r="CE14" s="109"/>
    </row>
    <row r="15" spans="2:83" s="4" customFormat="1" ht="19.5" customHeight="1">
      <c r="B15" s="12"/>
      <c r="C15" s="28"/>
      <c r="D15" s="29"/>
      <c r="E15" s="29"/>
      <c r="F15" s="34"/>
      <c r="G15" s="34"/>
      <c r="H15" s="34"/>
      <c r="I15" s="34"/>
      <c r="J15" s="34"/>
      <c r="K15" s="34"/>
      <c r="L15" s="34"/>
      <c r="M15" s="53"/>
      <c r="N15" s="53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109"/>
      <c r="CE15" s="109"/>
    </row>
    <row r="16" spans="2:83" s="39" customFormat="1" ht="19.5" customHeight="1">
      <c r="B16" s="38" t="s">
        <v>9</v>
      </c>
      <c r="C16" s="26">
        <f>+C18-C19</f>
        <v>-38971.24787196319</v>
      </c>
      <c r="D16" s="26">
        <f aca="true" t="shared" si="2" ref="D16:CC16">+D18-D19</f>
        <v>-33345.53668829683</v>
      </c>
      <c r="E16" s="26">
        <f t="shared" si="2"/>
        <v>-43730.700000000004</v>
      </c>
      <c r="F16" s="26">
        <f t="shared" si="2"/>
        <v>-37568.799999999996</v>
      </c>
      <c r="G16" s="26">
        <f t="shared" si="2"/>
        <v>-45484.700000000004</v>
      </c>
      <c r="H16" s="26">
        <f t="shared" si="2"/>
        <v>-45034.799999999996</v>
      </c>
      <c r="I16" s="26">
        <f t="shared" si="2"/>
        <v>-50121.04625578944</v>
      </c>
      <c r="J16" s="26">
        <f t="shared" si="2"/>
        <v>-36340</v>
      </c>
      <c r="K16" s="26">
        <f t="shared" si="2"/>
        <v>-36364.9</v>
      </c>
      <c r="L16" s="26">
        <f t="shared" si="2"/>
        <v>-49527</v>
      </c>
      <c r="M16" s="26">
        <f t="shared" si="2"/>
        <v>-51240.5</v>
      </c>
      <c r="N16" s="26">
        <f t="shared" si="2"/>
        <v>-45767.1</v>
      </c>
      <c r="O16" s="66">
        <f t="shared" si="2"/>
        <v>-513496.3308160495</v>
      </c>
      <c r="P16" s="66">
        <f t="shared" si="2"/>
        <v>-634248.5663496442</v>
      </c>
      <c r="Q16" s="66">
        <f t="shared" si="2"/>
        <v>-521061.9412665377</v>
      </c>
      <c r="R16" s="66">
        <f t="shared" si="2"/>
        <v>-464107.0648054331</v>
      </c>
      <c r="S16" s="66">
        <f>+S18-S19</f>
        <v>-511701.01364406204</v>
      </c>
      <c r="T16" s="66">
        <f t="shared" si="2"/>
        <v>-60414.966349644164</v>
      </c>
      <c r="U16" s="66">
        <f t="shared" si="2"/>
        <v>-39497.2</v>
      </c>
      <c r="V16" s="66">
        <f t="shared" si="2"/>
        <v>-46932.4</v>
      </c>
      <c r="W16" s="66">
        <f t="shared" si="2"/>
        <v>-51834.200000000004</v>
      </c>
      <c r="X16" s="66">
        <f t="shared" si="2"/>
        <v>-53396.1</v>
      </c>
      <c r="Y16" s="66">
        <f t="shared" si="2"/>
        <v>-41072</v>
      </c>
      <c r="Z16" s="66">
        <f t="shared" si="2"/>
        <v>-51643.4</v>
      </c>
      <c r="AA16" s="66">
        <f t="shared" si="2"/>
        <v>-52647.7</v>
      </c>
      <c r="AB16" s="66">
        <f t="shared" si="2"/>
        <v>-51824.600000000006</v>
      </c>
      <c r="AC16" s="66">
        <f t="shared" si="2"/>
        <v>-59041.1</v>
      </c>
      <c r="AD16" s="66">
        <f t="shared" si="2"/>
        <v>-42587.4</v>
      </c>
      <c r="AE16" s="66">
        <f t="shared" si="2"/>
        <v>-83357.5</v>
      </c>
      <c r="AF16" s="66">
        <f t="shared" si="2"/>
        <v>-36143.700000000004</v>
      </c>
      <c r="AG16" s="66">
        <f t="shared" si="2"/>
        <v>-50214.6</v>
      </c>
      <c r="AH16" s="66">
        <f t="shared" si="2"/>
        <v>-59765.100000000006</v>
      </c>
      <c r="AI16" s="66">
        <f t="shared" si="2"/>
        <v>-41648.2</v>
      </c>
      <c r="AJ16" s="66">
        <f t="shared" si="2"/>
        <v>-19507.9</v>
      </c>
      <c r="AK16" s="66">
        <f t="shared" si="2"/>
        <v>-48502.14038397587</v>
      </c>
      <c r="AL16" s="66">
        <f t="shared" si="2"/>
        <v>-43041.96243170656</v>
      </c>
      <c r="AM16" s="66">
        <f t="shared" si="2"/>
        <v>-55223.35323834979</v>
      </c>
      <c r="AN16" s="66">
        <f t="shared" si="2"/>
        <v>-47682.90441370796</v>
      </c>
      <c r="AO16" s="66">
        <f t="shared" si="2"/>
        <v>-38910.38308489355</v>
      </c>
      <c r="AP16" s="66">
        <f t="shared" si="2"/>
        <v>-43864.26321488158</v>
      </c>
      <c r="AQ16" s="66">
        <f t="shared" si="2"/>
        <v>-36557.43449902236</v>
      </c>
      <c r="AR16" s="66">
        <f t="shared" si="2"/>
        <v>-49177.44205486924</v>
      </c>
      <c r="AS16" s="66">
        <f t="shared" si="2"/>
        <v>-33731.23630095794</v>
      </c>
      <c r="AT16" s="66">
        <f t="shared" si="2"/>
        <v>-48711.61250030883</v>
      </c>
      <c r="AU16" s="66">
        <f t="shared" si="2"/>
        <v>-30165.821721500397</v>
      </c>
      <c r="AV16" s="66">
        <f t="shared" si="2"/>
        <v>-40599.07714079233</v>
      </c>
      <c r="AW16" s="66">
        <f t="shared" si="2"/>
        <v>-42070.90651798864</v>
      </c>
      <c r="AX16" s="66">
        <f t="shared" si="2"/>
        <v>-27233.685541047267</v>
      </c>
      <c r="AY16" s="66">
        <f t="shared" si="2"/>
        <v>-43059.843661806735</v>
      </c>
      <c r="AZ16" s="66">
        <f t="shared" si="2"/>
        <v>-22647.729758737914</v>
      </c>
      <c r="BA16" s="66">
        <f t="shared" si="2"/>
        <v>-43777.425041537914</v>
      </c>
      <c r="BB16" s="66">
        <f t="shared" si="2"/>
        <v>-25208.866622816393</v>
      </c>
      <c r="BC16" s="66">
        <f>BC18-BC19</f>
        <v>-57723.4179430695</v>
      </c>
      <c r="BD16" s="66">
        <f aca="true" t="shared" si="3" ref="BD16:CB16">BD18-BD19</f>
        <v>-14246.551192805551</v>
      </c>
      <c r="BE16" s="66">
        <f t="shared" si="3"/>
        <v>-40504.280384266654</v>
      </c>
      <c r="BF16" s="66">
        <f t="shared" si="3"/>
        <v>-55457.114526422876</v>
      </c>
      <c r="BG16" s="66">
        <f t="shared" si="3"/>
        <v>-37825.06619995716</v>
      </c>
      <c r="BH16" s="66">
        <f t="shared" si="3"/>
        <v>-54885.793503963854</v>
      </c>
      <c r="BI16" s="66">
        <f t="shared" si="3"/>
        <v>-81173.90778319976</v>
      </c>
      <c r="BJ16" s="66">
        <f t="shared" si="3"/>
        <v>-50440.6396505775</v>
      </c>
      <c r="BK16" s="66">
        <f t="shared" si="3"/>
        <v>-37684.9825116325</v>
      </c>
      <c r="BL16" s="66">
        <f t="shared" si="3"/>
        <v>-27885.301213836363</v>
      </c>
      <c r="BM16" s="66">
        <f t="shared" si="3"/>
        <v>-27019.27519734128</v>
      </c>
      <c r="BN16" s="66">
        <f t="shared" si="3"/>
        <v>-55718.81536766942</v>
      </c>
      <c r="BO16" s="66">
        <f t="shared" si="3"/>
        <v>-28859.28611238905</v>
      </c>
      <c r="BP16" s="66">
        <f t="shared" si="3"/>
        <v>-49098.75806040396</v>
      </c>
      <c r="BQ16" s="66">
        <v>-4603.228132958254</v>
      </c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>
        <f t="shared" si="3"/>
        <v>-54750.8315770722</v>
      </c>
      <c r="CC16" s="66">
        <f t="shared" si="2"/>
        <v>-53701.98619336223</v>
      </c>
      <c r="CD16" s="57"/>
      <c r="CE16" s="116"/>
    </row>
    <row r="17" spans="2:83" ht="19.5" customHeight="1">
      <c r="B17" s="3"/>
      <c r="C17" s="28"/>
      <c r="D17" s="29"/>
      <c r="E17" s="29"/>
      <c r="F17" s="34"/>
      <c r="G17" s="34"/>
      <c r="H17" s="34"/>
      <c r="I17" s="34"/>
      <c r="J17" s="34"/>
      <c r="K17" s="34"/>
      <c r="L17" s="34"/>
      <c r="M17" s="48"/>
      <c r="N17" s="48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155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155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67"/>
      <c r="CC17" s="67"/>
      <c r="CD17" s="109"/>
      <c r="CE17" s="109"/>
    </row>
    <row r="18" spans="2:83" s="24" customFormat="1" ht="19.5" customHeight="1">
      <c r="B18" s="23" t="s">
        <v>11</v>
      </c>
      <c r="C18" s="30">
        <v>6771.86422535027</v>
      </c>
      <c r="D18" s="30">
        <v>6270.3770771606</v>
      </c>
      <c r="E18" s="31">
        <v>6551.7</v>
      </c>
      <c r="F18" s="35">
        <v>3551.8</v>
      </c>
      <c r="G18" s="35">
        <v>4899.1</v>
      </c>
      <c r="H18" s="35">
        <v>3502.3999999999996</v>
      </c>
      <c r="I18" s="35">
        <v>6142.880573511</v>
      </c>
      <c r="J18" s="35">
        <v>3800.5</v>
      </c>
      <c r="K18" s="35">
        <v>6744.5</v>
      </c>
      <c r="L18" s="35">
        <v>5304.6</v>
      </c>
      <c r="M18" s="49">
        <v>4994.9</v>
      </c>
      <c r="N18" s="49">
        <v>5213.4</v>
      </c>
      <c r="O18" s="65">
        <v>63748.02187602187</v>
      </c>
      <c r="P18" s="65">
        <v>94156.8747711048</v>
      </c>
      <c r="Q18" s="65">
        <v>85196.18171116446</v>
      </c>
      <c r="R18" s="65">
        <v>84949.64039919774</v>
      </c>
      <c r="S18" s="65">
        <v>154754.6665146816</v>
      </c>
      <c r="T18" s="65">
        <v>2813.2747711048</v>
      </c>
      <c r="U18" s="65">
        <v>3698.4</v>
      </c>
      <c r="V18" s="65">
        <v>4930.5</v>
      </c>
      <c r="W18" s="65">
        <v>7451.6</v>
      </c>
      <c r="X18" s="65">
        <v>7074.5</v>
      </c>
      <c r="Y18" s="65">
        <v>7465.4</v>
      </c>
      <c r="Z18" s="65">
        <v>10739.4</v>
      </c>
      <c r="AA18" s="65">
        <v>11678</v>
      </c>
      <c r="AB18" s="65">
        <v>12890.2</v>
      </c>
      <c r="AC18" s="65">
        <v>9351.4</v>
      </c>
      <c r="AD18" s="65">
        <v>7461.1</v>
      </c>
      <c r="AE18" s="65">
        <v>8603.1</v>
      </c>
      <c r="AF18" s="65">
        <v>6709.7</v>
      </c>
      <c r="AG18" s="65">
        <v>4300.8</v>
      </c>
      <c r="AH18" s="65">
        <v>6078.7</v>
      </c>
      <c r="AI18" s="65">
        <v>11712.2</v>
      </c>
      <c r="AJ18" s="65">
        <v>5388</v>
      </c>
      <c r="AK18" s="65">
        <v>4350.4499103288</v>
      </c>
      <c r="AL18" s="65">
        <v>6341.652760866331</v>
      </c>
      <c r="AM18" s="65">
        <v>6832.118517385</v>
      </c>
      <c r="AN18" s="65">
        <v>8229.266801149999</v>
      </c>
      <c r="AO18" s="65">
        <v>7546.140587012292</v>
      </c>
      <c r="AP18" s="65">
        <v>8794.95286786165</v>
      </c>
      <c r="AQ18" s="65">
        <v>8912.200266560385</v>
      </c>
      <c r="AR18" s="65">
        <v>3876.1627406953276</v>
      </c>
      <c r="AS18" s="65">
        <v>6607.775289736045</v>
      </c>
      <c r="AT18" s="65">
        <v>3774.5590652332103</v>
      </c>
      <c r="AU18" s="65">
        <v>9259.480758906617</v>
      </c>
      <c r="AV18" s="65">
        <v>8375.729148072754</v>
      </c>
      <c r="AW18" s="65">
        <v>2343.544032430884</v>
      </c>
      <c r="AX18" s="65">
        <v>8145.8400974781</v>
      </c>
      <c r="AY18" s="65">
        <v>9803.6908460027</v>
      </c>
      <c r="AZ18" s="65">
        <v>10013.110112580742</v>
      </c>
      <c r="BA18" s="65">
        <v>8883.26833694955</v>
      </c>
      <c r="BB18" s="65">
        <v>7340.5486653657</v>
      </c>
      <c r="BC18" s="65">
        <v>6525.9313057460995</v>
      </c>
      <c r="BD18" s="65">
        <v>9410.2219393172</v>
      </c>
      <c r="BE18" s="65">
        <v>3991.2436867335005</v>
      </c>
      <c r="BF18" s="65">
        <v>5951.9525866656995</v>
      </c>
      <c r="BG18" s="65">
        <v>4841.0956776649</v>
      </c>
      <c r="BH18" s="65">
        <v>4331.0539417297</v>
      </c>
      <c r="BI18" s="65">
        <v>6767.904528950701</v>
      </c>
      <c r="BJ18" s="65">
        <v>7821.554968041599</v>
      </c>
      <c r="BK18" s="65">
        <v>8003.7324259687</v>
      </c>
      <c r="BL18" s="65">
        <v>16762.807688946</v>
      </c>
      <c r="BM18" s="65">
        <v>55944.565435037395</v>
      </c>
      <c r="BN18" s="65">
        <v>13028.105765010001</v>
      </c>
      <c r="BO18" s="65">
        <v>17900.427870616204</v>
      </c>
      <c r="BP18" s="65">
        <v>16213.0598136795</v>
      </c>
      <c r="BQ18" s="65">
        <v>51293.145600926895</v>
      </c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65">
        <f>+BD18+BE18</f>
        <v>13401.4656260507</v>
      </c>
      <c r="CC18" s="65">
        <f>+BP18+BQ18</f>
        <v>67506.20541460639</v>
      </c>
      <c r="CD18" s="116"/>
      <c r="CE18" s="109"/>
    </row>
    <row r="19" spans="2:83" s="24" customFormat="1" ht="19.5" customHeight="1">
      <c r="B19" s="23" t="s">
        <v>10</v>
      </c>
      <c r="C19" s="30">
        <v>45743.11209731346</v>
      </c>
      <c r="D19" s="30">
        <v>39615.91376545743</v>
      </c>
      <c r="E19" s="31">
        <v>50282.4</v>
      </c>
      <c r="F19" s="35">
        <v>41120.6</v>
      </c>
      <c r="G19" s="35">
        <v>50383.8</v>
      </c>
      <c r="H19" s="35">
        <v>48537.2</v>
      </c>
      <c r="I19" s="35">
        <v>56263.92682930044</v>
      </c>
      <c r="J19" s="35">
        <v>40140.5</v>
      </c>
      <c r="K19" s="35">
        <v>43109.4</v>
      </c>
      <c r="L19" s="35">
        <v>54831.6</v>
      </c>
      <c r="M19" s="49">
        <v>56235.4</v>
      </c>
      <c r="N19" s="49">
        <v>50980.5</v>
      </c>
      <c r="O19" s="65">
        <v>577244.3526920713</v>
      </c>
      <c r="P19" s="65">
        <v>728405.441120749</v>
      </c>
      <c r="Q19" s="65">
        <v>606258.1229777022</v>
      </c>
      <c r="R19" s="65">
        <v>549056.7052046309</v>
      </c>
      <c r="S19" s="65">
        <v>666455.6801587436</v>
      </c>
      <c r="T19" s="65">
        <v>63228.241120748964</v>
      </c>
      <c r="U19" s="65">
        <v>43195.6</v>
      </c>
      <c r="V19" s="65">
        <v>51862.9</v>
      </c>
      <c r="W19" s="65">
        <v>59285.8</v>
      </c>
      <c r="X19" s="65">
        <v>60470.6</v>
      </c>
      <c r="Y19" s="65">
        <v>48537.4</v>
      </c>
      <c r="Z19" s="65">
        <v>62382.8</v>
      </c>
      <c r="AA19" s="65">
        <v>64325.7</v>
      </c>
      <c r="AB19" s="65">
        <v>64714.8</v>
      </c>
      <c r="AC19" s="65">
        <v>68392.5</v>
      </c>
      <c r="AD19" s="65">
        <v>50048.5</v>
      </c>
      <c r="AE19" s="65">
        <v>91960.6</v>
      </c>
      <c r="AF19" s="65">
        <v>42853.4</v>
      </c>
      <c r="AG19" s="65">
        <v>54515.4</v>
      </c>
      <c r="AH19" s="65">
        <v>65843.8</v>
      </c>
      <c r="AI19" s="65">
        <v>53360.4</v>
      </c>
      <c r="AJ19" s="65">
        <v>24895.9</v>
      </c>
      <c r="AK19" s="65">
        <v>52852.590294304675</v>
      </c>
      <c r="AL19" s="65">
        <v>49383.61519257289</v>
      </c>
      <c r="AM19" s="65">
        <v>62055.47175573479</v>
      </c>
      <c r="AN19" s="65">
        <v>55912.17121485796</v>
      </c>
      <c r="AO19" s="65">
        <v>46456.52367190584</v>
      </c>
      <c r="AP19" s="65">
        <v>52659.21608274323</v>
      </c>
      <c r="AQ19" s="65">
        <v>45469.63476558275</v>
      </c>
      <c r="AR19" s="65">
        <v>53053.60479556457</v>
      </c>
      <c r="AS19" s="65">
        <v>40339.01159069399</v>
      </c>
      <c r="AT19" s="65">
        <v>52486.17156554204</v>
      </c>
      <c r="AU19" s="65">
        <v>39425.302480407016</v>
      </c>
      <c r="AV19" s="65">
        <v>48974.80628886508</v>
      </c>
      <c r="AW19" s="65">
        <v>44414.450550419526</v>
      </c>
      <c r="AX19" s="65">
        <v>35379.52563852537</v>
      </c>
      <c r="AY19" s="65">
        <v>52863.53450780944</v>
      </c>
      <c r="AZ19" s="65">
        <v>32660.839871318654</v>
      </c>
      <c r="BA19" s="65">
        <v>52660.69337848746</v>
      </c>
      <c r="BB19" s="65">
        <v>32549.415288182092</v>
      </c>
      <c r="BC19" s="65">
        <v>64249.3492488156</v>
      </c>
      <c r="BD19" s="65">
        <v>23656.77313212275</v>
      </c>
      <c r="BE19" s="65">
        <v>44495.52407100015</v>
      </c>
      <c r="BF19" s="65">
        <v>61409.067113088575</v>
      </c>
      <c r="BG19" s="65">
        <v>42666.16187762206</v>
      </c>
      <c r="BH19" s="65">
        <v>59216.84744569356</v>
      </c>
      <c r="BI19" s="65">
        <v>87941.81231215046</v>
      </c>
      <c r="BJ19" s="65">
        <v>58262.1946186191</v>
      </c>
      <c r="BK19" s="65">
        <v>45688.7149376012</v>
      </c>
      <c r="BL19" s="65">
        <v>44648.10890278236</v>
      </c>
      <c r="BM19" s="65">
        <v>82963.84063237868</v>
      </c>
      <c r="BN19" s="65">
        <v>68746.92113267942</v>
      </c>
      <c r="BO19" s="65">
        <v>46759.713983005255</v>
      </c>
      <c r="BP19" s="65">
        <v>65311.81787408346</v>
      </c>
      <c r="BQ19" s="65">
        <v>55896.37373388516</v>
      </c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65">
        <f>+BD19+BE19</f>
        <v>68152.2972031229</v>
      </c>
      <c r="CC19" s="65">
        <f>+BP19+BQ19</f>
        <v>121208.19160796862</v>
      </c>
      <c r="CD19" s="109"/>
      <c r="CE19" s="109"/>
    </row>
    <row r="20" spans="2:83" ht="19.5" customHeight="1">
      <c r="B20" s="12"/>
      <c r="C20" s="28"/>
      <c r="D20" s="29"/>
      <c r="E20" s="29"/>
      <c r="F20" s="34"/>
      <c r="G20" s="34"/>
      <c r="H20" s="34"/>
      <c r="I20" s="34"/>
      <c r="J20" s="34"/>
      <c r="K20" s="34"/>
      <c r="L20" s="34"/>
      <c r="M20" s="48"/>
      <c r="N20" s="48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155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155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67"/>
      <c r="CC20" s="67"/>
      <c r="CD20" s="109"/>
      <c r="CE20" s="109"/>
    </row>
    <row r="21" spans="2:83" s="39" customFormat="1" ht="19.5" customHeight="1">
      <c r="B21" s="38" t="s">
        <v>12</v>
      </c>
      <c r="C21" s="26">
        <f aca="true" t="shared" si="4" ref="C21:N21">SUM(C25:C34)</f>
        <v>-2880.143561071456</v>
      </c>
      <c r="D21" s="26">
        <f t="shared" si="4"/>
        <v>-9969.360629951456</v>
      </c>
      <c r="E21" s="26">
        <f t="shared" si="4"/>
        <v>-13193.199999999999</v>
      </c>
      <c r="F21" s="26">
        <f t="shared" si="4"/>
        <v>-10784.199999999999</v>
      </c>
      <c r="G21" s="26">
        <f t="shared" si="4"/>
        <v>-10403.099999999999</v>
      </c>
      <c r="H21" s="26">
        <f t="shared" si="4"/>
        <v>-4415.4000000000015</v>
      </c>
      <c r="I21" s="26">
        <f t="shared" si="4"/>
        <v>-1791.995356733304</v>
      </c>
      <c r="J21" s="26">
        <f t="shared" si="4"/>
        <v>13470.800000000003</v>
      </c>
      <c r="K21" s="26">
        <f t="shared" si="4"/>
        <v>-2252.1000000000013</v>
      </c>
      <c r="L21" s="26">
        <f t="shared" si="4"/>
        <v>-4231.199999999998</v>
      </c>
      <c r="M21" s="27">
        <f t="shared" si="4"/>
        <v>24372.3</v>
      </c>
      <c r="N21" s="27">
        <f t="shared" si="4"/>
        <v>1443.8999999999996</v>
      </c>
      <c r="O21" s="66">
        <f aca="true" t="shared" si="5" ref="O21:BB21">SUM(O23:O34)</f>
        <v>-20633.699547756216</v>
      </c>
      <c r="P21" s="66">
        <f t="shared" si="5"/>
        <v>-151617.41263045484</v>
      </c>
      <c r="Q21" s="66">
        <f t="shared" si="5"/>
        <v>-145814.65903210067</v>
      </c>
      <c r="R21" s="66">
        <f>SUM(R23:R34)</f>
        <v>-123738.2932671039</v>
      </c>
      <c r="S21" s="66">
        <f>SUM(S23:S34)</f>
        <v>-120645.15182561844</v>
      </c>
      <c r="T21" s="66">
        <f t="shared" si="5"/>
        <v>-7134.712630454836</v>
      </c>
      <c r="U21" s="66">
        <f t="shared" si="5"/>
        <v>-8943.199999999999</v>
      </c>
      <c r="V21" s="66">
        <f t="shared" si="5"/>
        <v>-11788.300000000001</v>
      </c>
      <c r="W21" s="66">
        <f t="shared" si="5"/>
        <v>-12491.599999999999</v>
      </c>
      <c r="X21" s="66">
        <f t="shared" si="5"/>
        <v>-8862.8</v>
      </c>
      <c r="Y21" s="66">
        <f t="shared" si="5"/>
        <v>-8583.3</v>
      </c>
      <c r="Z21" s="66">
        <f t="shared" si="5"/>
        <v>-13756.599999999999</v>
      </c>
      <c r="AA21" s="66">
        <f t="shared" si="5"/>
        <v>-12480</v>
      </c>
      <c r="AB21" s="66">
        <f t="shared" si="5"/>
        <v>-24226.7</v>
      </c>
      <c r="AC21" s="66">
        <f t="shared" si="5"/>
        <v>-21948.600000000002</v>
      </c>
      <c r="AD21" s="66">
        <f t="shared" si="5"/>
        <v>-12562.699999999997</v>
      </c>
      <c r="AE21" s="66">
        <f t="shared" si="5"/>
        <v>-8838.899999999998</v>
      </c>
      <c r="AF21" s="66">
        <f t="shared" si="5"/>
        <v>-5704.900000000003</v>
      </c>
      <c r="AG21" s="66">
        <f t="shared" si="5"/>
        <v>-7183.7</v>
      </c>
      <c r="AH21" s="66">
        <f t="shared" si="5"/>
        <v>-12208.300000000001</v>
      </c>
      <c r="AI21" s="66">
        <f t="shared" si="5"/>
        <v>-7343.799999999999</v>
      </c>
      <c r="AJ21" s="66">
        <f t="shared" si="5"/>
        <v>-9389.6</v>
      </c>
      <c r="AK21" s="66">
        <f t="shared" si="5"/>
        <v>-15448.094516787456</v>
      </c>
      <c r="AL21" s="66">
        <f t="shared" si="5"/>
        <v>-13594.330964515115</v>
      </c>
      <c r="AM21" s="66">
        <f t="shared" si="5"/>
        <v>-7430.077676553539</v>
      </c>
      <c r="AN21" s="66">
        <f t="shared" si="5"/>
        <v>-15169.33741634083</v>
      </c>
      <c r="AO21" s="66">
        <f t="shared" si="5"/>
        <v>-15423.277993630934</v>
      </c>
      <c r="AP21" s="66">
        <f t="shared" si="5"/>
        <v>-22756.071786189903</v>
      </c>
      <c r="AQ21" s="66">
        <f t="shared" si="5"/>
        <v>-14163.168678082902</v>
      </c>
      <c r="AR21" s="66">
        <f t="shared" si="5"/>
        <v>-12654.236401748793</v>
      </c>
      <c r="AS21" s="66">
        <f t="shared" si="5"/>
        <v>-13366.570927503202</v>
      </c>
      <c r="AT21" s="66">
        <f t="shared" si="5"/>
        <v>-14948.248558939285</v>
      </c>
      <c r="AU21" s="66">
        <f t="shared" si="5"/>
        <v>-3717.9647409123754</v>
      </c>
      <c r="AV21" s="66">
        <f t="shared" si="5"/>
        <v>-19169.162950809132</v>
      </c>
      <c r="AW21" s="66">
        <f t="shared" si="5"/>
        <v>-9650.963531209974</v>
      </c>
      <c r="AX21" s="66">
        <f t="shared" si="5"/>
        <v>-8779.238331393104</v>
      </c>
      <c r="AY21" s="66">
        <f t="shared" si="5"/>
        <v>-17699.542482922017</v>
      </c>
      <c r="AZ21" s="66">
        <f t="shared" si="5"/>
        <v>-3928.5587582254793</v>
      </c>
      <c r="BA21" s="66">
        <f t="shared" si="5"/>
        <v>-1242.6352656325457</v>
      </c>
      <c r="BB21" s="66">
        <f t="shared" si="5"/>
        <v>-6501.3400569234645</v>
      </c>
      <c r="BC21" s="66">
        <f>SUM(BC23:BC34)</f>
        <v>-12079.831260884506</v>
      </c>
      <c r="BD21" s="66">
        <f aca="true" t="shared" si="6" ref="BD21:CC21">SUM(BD23:BD34)</f>
        <v>-1714.7204016341238</v>
      </c>
      <c r="BE21" s="66">
        <f t="shared" si="6"/>
        <v>-9224.022662393201</v>
      </c>
      <c r="BF21" s="66">
        <f t="shared" si="6"/>
        <v>-10079.241737452943</v>
      </c>
      <c r="BG21" s="66">
        <f t="shared" si="6"/>
        <v>-10404.527834726501</v>
      </c>
      <c r="BH21" s="66">
        <f t="shared" si="6"/>
        <v>-9198.893840573643</v>
      </c>
      <c r="BI21" s="66">
        <f t="shared" si="6"/>
        <v>-12946.10295058122</v>
      </c>
      <c r="BJ21" s="66">
        <f t="shared" si="6"/>
        <v>-8541.054789227439</v>
      </c>
      <c r="BK21" s="66">
        <f>SUM(BK23:BK34)</f>
        <v>-12286.933783318098</v>
      </c>
      <c r="BL21" s="66">
        <f t="shared" si="6"/>
        <v>-10235.970030400256</v>
      </c>
      <c r="BM21" s="66">
        <f t="shared" si="6"/>
        <v>-17837.54827741763</v>
      </c>
      <c r="BN21" s="66">
        <f t="shared" si="6"/>
        <v>-7286.130388473572</v>
      </c>
      <c r="BO21" s="66">
        <f t="shared" si="6"/>
        <v>-10890.005129419813</v>
      </c>
      <c r="BP21" s="66">
        <f t="shared" si="6"/>
        <v>-9820.794986994122</v>
      </c>
      <c r="BQ21" s="66">
        <v>23400.545667391783</v>
      </c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>
        <f t="shared" si="6"/>
        <v>-10938.743064027323</v>
      </c>
      <c r="CC21" s="66">
        <f t="shared" si="6"/>
        <v>13579.750680397665</v>
      </c>
      <c r="CD21" s="57"/>
      <c r="CE21" s="116"/>
    </row>
    <row r="22" spans="2:83" ht="19.5" customHeight="1">
      <c r="B22" s="3"/>
      <c r="C22" s="28"/>
      <c r="D22" s="29"/>
      <c r="E22" s="29"/>
      <c r="F22" s="34"/>
      <c r="G22" s="34"/>
      <c r="H22" s="34"/>
      <c r="I22" s="34"/>
      <c r="J22" s="34"/>
      <c r="K22" s="34"/>
      <c r="L22" s="34"/>
      <c r="M22" s="27"/>
      <c r="N22" s="27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9"/>
      <c r="AE22" s="70"/>
      <c r="AF22" s="70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155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155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68"/>
      <c r="CC22" s="68"/>
      <c r="CD22" s="109"/>
      <c r="CE22" s="109"/>
    </row>
    <row r="23" spans="2:83" ht="19.5" customHeight="1">
      <c r="B23" s="3" t="s">
        <v>35</v>
      </c>
      <c r="C23" s="28"/>
      <c r="D23" s="29"/>
      <c r="E23" s="29"/>
      <c r="F23" s="34"/>
      <c r="G23" s="34"/>
      <c r="H23" s="34"/>
      <c r="I23" s="34"/>
      <c r="J23" s="34"/>
      <c r="K23" s="34"/>
      <c r="L23" s="34"/>
      <c r="M23" s="27"/>
      <c r="N23" s="27"/>
      <c r="O23" s="68"/>
      <c r="P23" s="65"/>
      <c r="Q23" s="72">
        <v>0</v>
      </c>
      <c r="R23" s="72">
        <v>0</v>
      </c>
      <c r="S23" s="72">
        <v>0</v>
      </c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72">
        <f>+BD23+BE23</f>
        <v>0</v>
      </c>
      <c r="CC23" s="72">
        <f>+BP23+BQ23</f>
        <v>0</v>
      </c>
      <c r="CD23" s="116"/>
      <c r="CE23" s="109"/>
    </row>
    <row r="24" spans="2:83" ht="19.5" customHeight="1">
      <c r="B24" s="3" t="s">
        <v>36</v>
      </c>
      <c r="C24" s="28"/>
      <c r="D24" s="29"/>
      <c r="E24" s="29"/>
      <c r="F24" s="34"/>
      <c r="G24" s="34"/>
      <c r="H24" s="34"/>
      <c r="I24" s="34"/>
      <c r="J24" s="34"/>
      <c r="K24" s="34"/>
      <c r="L24" s="34"/>
      <c r="M24" s="27"/>
      <c r="N24" s="27"/>
      <c r="O24" s="68"/>
      <c r="P24" s="65"/>
      <c r="Q24" s="65">
        <v>956.5999999999999</v>
      </c>
      <c r="R24" s="72">
        <v>0</v>
      </c>
      <c r="S24" s="65">
        <v>-297.81002950000004</v>
      </c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v>0</v>
      </c>
      <c r="AG24" s="72">
        <v>455.9</v>
      </c>
      <c r="AH24" s="72">
        <v>500.7</v>
      </c>
      <c r="AI24" s="72">
        <v>0</v>
      </c>
      <c r="AJ24" s="72">
        <v>0</v>
      </c>
      <c r="AK24" s="72">
        <v>0</v>
      </c>
      <c r="AL24" s="72">
        <v>0</v>
      </c>
      <c r="AM24" s="72">
        <v>0</v>
      </c>
      <c r="AN24" s="72">
        <v>0</v>
      </c>
      <c r="AO24" s="72">
        <v>0</v>
      </c>
      <c r="AP24" s="72">
        <v>0</v>
      </c>
      <c r="AQ24" s="72">
        <v>0</v>
      </c>
      <c r="AR24" s="72">
        <v>0</v>
      </c>
      <c r="AS24" s="72">
        <v>0</v>
      </c>
      <c r="AT24" s="72">
        <v>0</v>
      </c>
      <c r="AU24" s="72">
        <v>0</v>
      </c>
      <c r="AV24" s="72">
        <v>0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-21.5210655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-276.288964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145"/>
      <c r="BS24" s="145"/>
      <c r="BT24" s="145"/>
      <c r="BU24" s="145"/>
      <c r="BV24" s="145"/>
      <c r="BW24" s="145"/>
      <c r="BX24" s="145"/>
      <c r="BY24" s="145"/>
      <c r="BZ24" s="145"/>
      <c r="CA24" s="145"/>
      <c r="CB24" s="65">
        <f aca="true" t="shared" si="7" ref="CB24:CB34">+BD24+BE24</f>
        <v>-21.5210655</v>
      </c>
      <c r="CC24" s="72">
        <f aca="true" t="shared" si="8" ref="CC24:CC34">+BP24+BQ24</f>
        <v>0</v>
      </c>
      <c r="CD24" s="109"/>
      <c r="CE24" s="109"/>
    </row>
    <row r="25" spans="2:83" s="25" customFormat="1" ht="19.5" customHeight="1">
      <c r="B25" s="23" t="s">
        <v>37</v>
      </c>
      <c r="C25" s="30">
        <v>-5888.21964049991</v>
      </c>
      <c r="D25" s="30">
        <v>-4762.339091585514</v>
      </c>
      <c r="E25" s="31">
        <v>-8322.5</v>
      </c>
      <c r="F25" s="35">
        <v>-6155.1</v>
      </c>
      <c r="G25" s="35">
        <v>-8328.9</v>
      </c>
      <c r="H25" s="35">
        <v>-7891.500000000001</v>
      </c>
      <c r="I25" s="35">
        <v>-8576.594304205895</v>
      </c>
      <c r="J25" s="35">
        <v>-8942.3</v>
      </c>
      <c r="K25" s="35">
        <v>-8057.5</v>
      </c>
      <c r="L25" s="35">
        <v>-6321.4</v>
      </c>
      <c r="M25" s="49">
        <v>-12472.2</v>
      </c>
      <c r="N25" s="49">
        <v>-8410.5</v>
      </c>
      <c r="O25" s="65">
        <v>-94129.05303629131</v>
      </c>
      <c r="P25" s="65">
        <v>-107053.041840245</v>
      </c>
      <c r="Q25" s="65">
        <v>-98567.96430581454</v>
      </c>
      <c r="R25" s="65">
        <v>-93201.03698242754</v>
      </c>
      <c r="S25" s="65">
        <v>-93317.06456768767</v>
      </c>
      <c r="T25" s="65">
        <v>-9561.041840245003</v>
      </c>
      <c r="U25" s="65">
        <v>-9186.4</v>
      </c>
      <c r="V25" s="65">
        <v>-6939.9</v>
      </c>
      <c r="W25" s="65">
        <v>-9728.7</v>
      </c>
      <c r="X25" s="65">
        <v>-9454.4</v>
      </c>
      <c r="Y25" s="65">
        <v>-8407.6</v>
      </c>
      <c r="Z25" s="65">
        <v>-8517.6</v>
      </c>
      <c r="AA25" s="65">
        <v>-5795.5</v>
      </c>
      <c r="AB25" s="65">
        <v>-10854.9</v>
      </c>
      <c r="AC25" s="65">
        <v>-10936.1</v>
      </c>
      <c r="AD25" s="65">
        <v>-8779.3</v>
      </c>
      <c r="AE25" s="65">
        <v>-8891.6</v>
      </c>
      <c r="AF25" s="65">
        <v>-8577.7</v>
      </c>
      <c r="AG25" s="65">
        <v>-6019.7</v>
      </c>
      <c r="AH25" s="65">
        <v>-8680.2</v>
      </c>
      <c r="AI25" s="65">
        <v>-8789.6</v>
      </c>
      <c r="AJ25" s="65">
        <v>-11714.5</v>
      </c>
      <c r="AK25" s="65">
        <v>-9216.280524758735</v>
      </c>
      <c r="AL25" s="65">
        <v>-10582.508130125583</v>
      </c>
      <c r="AM25" s="65">
        <v>-3502.872901548508</v>
      </c>
      <c r="AN25" s="65">
        <v>-8234.71308448075</v>
      </c>
      <c r="AO25" s="65">
        <v>-6953.769517623031</v>
      </c>
      <c r="AP25" s="65">
        <v>-9127.138740603303</v>
      </c>
      <c r="AQ25" s="65">
        <v>-7168.981406674627</v>
      </c>
      <c r="AR25" s="65">
        <v>-10969.137843523271</v>
      </c>
      <c r="AS25" s="65">
        <v>-6437.113139968676</v>
      </c>
      <c r="AT25" s="65">
        <v>-8289.199582996196</v>
      </c>
      <c r="AU25" s="65">
        <v>-5571.11113466707</v>
      </c>
      <c r="AV25" s="65">
        <v>-11466.850780982651</v>
      </c>
      <c r="AW25" s="65">
        <v>-9463.662791815508</v>
      </c>
      <c r="AX25" s="65">
        <v>-9598.851332846054</v>
      </c>
      <c r="AY25" s="65">
        <v>-7462.698858205969</v>
      </c>
      <c r="AZ25" s="65">
        <v>-6163.281149316093</v>
      </c>
      <c r="BA25" s="65">
        <v>-4791.0849758714785</v>
      </c>
      <c r="BB25" s="65">
        <v>-5559.220483271975</v>
      </c>
      <c r="BC25" s="65">
        <v>-7428.824908962593</v>
      </c>
      <c r="BD25" s="65">
        <v>-3953.32420986504</v>
      </c>
      <c r="BE25" s="65">
        <v>-10513.869280458395</v>
      </c>
      <c r="BF25" s="65">
        <v>-7061.870881443017</v>
      </c>
      <c r="BG25" s="65">
        <v>-6516.7102300368915</v>
      </c>
      <c r="BH25" s="65">
        <v>-6296.323977206892</v>
      </c>
      <c r="BI25" s="65">
        <v>-9598.733437858944</v>
      </c>
      <c r="BJ25" s="65">
        <v>-6249.7485658476135</v>
      </c>
      <c r="BK25" s="65">
        <v>-4635.5970119039</v>
      </c>
      <c r="BL25" s="65">
        <v>-5675.987724337625</v>
      </c>
      <c r="BM25" s="65">
        <v>-17001.423937317486</v>
      </c>
      <c r="BN25" s="65">
        <v>-8933.0587875476</v>
      </c>
      <c r="BO25" s="65">
        <v>-6880.41652386427</v>
      </c>
      <c r="BP25" s="65">
        <v>-8295.43835144018</v>
      </c>
      <c r="BQ25" s="65">
        <v>-8116.403401650871</v>
      </c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65">
        <f t="shared" si="7"/>
        <v>-14467.193490323436</v>
      </c>
      <c r="CC25" s="65">
        <f t="shared" si="8"/>
        <v>-16411.841753091052</v>
      </c>
      <c r="CD25" s="109"/>
      <c r="CE25" s="109"/>
    </row>
    <row r="26" spans="2:83" s="25" customFormat="1" ht="19.5" customHeight="1">
      <c r="B26" s="23" t="s">
        <v>38</v>
      </c>
      <c r="C26" s="30">
        <v>-2033.148955883916</v>
      </c>
      <c r="D26" s="30">
        <v>-4812.573882291006</v>
      </c>
      <c r="E26" s="31">
        <v>-3679.4</v>
      </c>
      <c r="F26" s="35">
        <v>-9496.3</v>
      </c>
      <c r="G26" s="35">
        <v>-7118.6</v>
      </c>
      <c r="H26" s="35">
        <v>-2168.4000000000005</v>
      </c>
      <c r="I26" s="35">
        <v>-3911.722089140824</v>
      </c>
      <c r="J26" s="35">
        <v>-1693.8</v>
      </c>
      <c r="K26" s="35">
        <v>-3064.8</v>
      </c>
      <c r="L26" s="35">
        <v>-2918.9</v>
      </c>
      <c r="M26" s="49">
        <v>-4034.5</v>
      </c>
      <c r="N26" s="49">
        <v>-3268.1</v>
      </c>
      <c r="O26" s="65">
        <v>-48200.24492731575</v>
      </c>
      <c r="P26" s="65">
        <v>-53057.126488449845</v>
      </c>
      <c r="Q26" s="65">
        <v>-42693.5810244229</v>
      </c>
      <c r="R26" s="65">
        <v>-42703.27346613242</v>
      </c>
      <c r="S26" s="65">
        <v>-35535.33844214751</v>
      </c>
      <c r="T26" s="65">
        <v>-2428.5264884498456</v>
      </c>
      <c r="U26" s="65">
        <v>-3981.4</v>
      </c>
      <c r="V26" s="65">
        <v>-3449.8</v>
      </c>
      <c r="W26" s="65">
        <v>-4931.4</v>
      </c>
      <c r="X26" s="65">
        <v>-3891</v>
      </c>
      <c r="Y26" s="65">
        <v>-3328.2</v>
      </c>
      <c r="Z26" s="65">
        <v>-4229</v>
      </c>
      <c r="AA26" s="65">
        <v>-6275.7</v>
      </c>
      <c r="AB26" s="65">
        <v>-5818.9</v>
      </c>
      <c r="AC26" s="65">
        <v>-5716.6</v>
      </c>
      <c r="AD26" s="65">
        <v>-5182</v>
      </c>
      <c r="AE26" s="65">
        <v>-3824.6</v>
      </c>
      <c r="AF26" s="65">
        <v>-3704.5</v>
      </c>
      <c r="AG26" s="65">
        <v>-4471.7</v>
      </c>
      <c r="AH26" s="65">
        <v>-4338.9</v>
      </c>
      <c r="AI26" s="65">
        <v>-3732.4</v>
      </c>
      <c r="AJ26" s="65">
        <v>-3797.8</v>
      </c>
      <c r="AK26" s="65">
        <v>-3022.4895435926624</v>
      </c>
      <c r="AL26" s="65">
        <v>-3211.1559550854804</v>
      </c>
      <c r="AM26" s="65">
        <v>-3281.4337565828678</v>
      </c>
      <c r="AN26" s="65">
        <v>-3512.449442561643</v>
      </c>
      <c r="AO26" s="65">
        <v>-3173.412241779627</v>
      </c>
      <c r="AP26" s="65">
        <v>-3930.765575310516</v>
      </c>
      <c r="AQ26" s="65">
        <v>-2516.5745095101083</v>
      </c>
      <c r="AR26" s="65">
        <v>-2642.46170655187</v>
      </c>
      <c r="AS26" s="65">
        <v>-4886.230014548703</v>
      </c>
      <c r="AT26" s="65">
        <v>-3786.5384879589415</v>
      </c>
      <c r="AU26" s="65">
        <v>-3611.944175769359</v>
      </c>
      <c r="AV26" s="65">
        <v>-3055.6295766048906</v>
      </c>
      <c r="AW26" s="65">
        <v>-3090.1668450336515</v>
      </c>
      <c r="AX26" s="65">
        <v>-3290.829749487224</v>
      </c>
      <c r="AY26" s="65">
        <v>-4005.6192653173</v>
      </c>
      <c r="AZ26" s="65">
        <v>-3144.533714281537</v>
      </c>
      <c r="BA26" s="65">
        <v>-3166.848768125874</v>
      </c>
      <c r="BB26" s="65">
        <v>-4726.19656675668</v>
      </c>
      <c r="BC26" s="65">
        <v>-3296.2745956963895</v>
      </c>
      <c r="BD26" s="65">
        <v>-2860.516987181447</v>
      </c>
      <c r="BE26" s="65">
        <v>-3062.445553100896</v>
      </c>
      <c r="BF26" s="65">
        <v>-3380.2602928737624</v>
      </c>
      <c r="BG26" s="65">
        <v>-1262.9132978917833</v>
      </c>
      <c r="BH26" s="65">
        <v>-3947.876002029975</v>
      </c>
      <c r="BI26" s="65">
        <v>-3419.622050906612</v>
      </c>
      <c r="BJ26" s="65">
        <v>-3308.3971243259257</v>
      </c>
      <c r="BK26" s="65">
        <v>-2608.0432172818364</v>
      </c>
      <c r="BL26" s="65">
        <v>-2831.4856373604994</v>
      </c>
      <c r="BM26" s="65">
        <v>-2721.6827370510077</v>
      </c>
      <c r="BN26" s="65">
        <v>-3707.261059192026</v>
      </c>
      <c r="BO26" s="65">
        <v>-2424.8344829517423</v>
      </c>
      <c r="BP26" s="65">
        <v>-2910.81733703081</v>
      </c>
      <c r="BQ26" s="65">
        <v>-2743.5534871093605</v>
      </c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65">
        <f t="shared" si="7"/>
        <v>-5922.962540282343</v>
      </c>
      <c r="CC26" s="65">
        <f t="shared" si="8"/>
        <v>-5654.370824140171</v>
      </c>
      <c r="CD26" s="109"/>
      <c r="CE26" s="109"/>
    </row>
    <row r="27" spans="2:83" s="25" customFormat="1" ht="19.5" customHeight="1">
      <c r="B27" s="23" t="s">
        <v>39</v>
      </c>
      <c r="C27" s="30">
        <v>181.27830911846291</v>
      </c>
      <c r="D27" s="30">
        <v>-987.354523640317</v>
      </c>
      <c r="E27" s="31">
        <v>-512.3</v>
      </c>
      <c r="F27" s="35">
        <v>281.1</v>
      </c>
      <c r="G27" s="35">
        <v>382</v>
      </c>
      <c r="H27" s="35">
        <v>2795.4</v>
      </c>
      <c r="I27" s="35">
        <v>1487.462335549421</v>
      </c>
      <c r="J27" s="35">
        <v>3012.6</v>
      </c>
      <c r="K27" s="35">
        <v>1462.8</v>
      </c>
      <c r="L27" s="35">
        <v>136.7</v>
      </c>
      <c r="M27" s="49">
        <v>1465.3</v>
      </c>
      <c r="N27" s="49">
        <v>2070.8</v>
      </c>
      <c r="O27" s="65">
        <v>11775.786121027566</v>
      </c>
      <c r="P27" s="65">
        <v>4648.613134572252</v>
      </c>
      <c r="Q27" s="65">
        <v>551.6374516580615</v>
      </c>
      <c r="R27" s="65">
        <v>-2024.6891467479995</v>
      </c>
      <c r="S27" s="65">
        <v>-8405.168768336092</v>
      </c>
      <c r="T27" s="65">
        <v>2321.7131345722537</v>
      </c>
      <c r="U27" s="65">
        <v>3304.7</v>
      </c>
      <c r="V27" s="65">
        <v>1415.6</v>
      </c>
      <c r="W27" s="65">
        <v>-629.1</v>
      </c>
      <c r="X27" s="65">
        <v>2781.4</v>
      </c>
      <c r="Y27" s="65">
        <v>2417.5</v>
      </c>
      <c r="Z27" s="65">
        <v>-3141.4</v>
      </c>
      <c r="AA27" s="65">
        <v>279.9</v>
      </c>
      <c r="AB27" s="65">
        <v>-2515.9</v>
      </c>
      <c r="AC27" s="65">
        <v>-1820</v>
      </c>
      <c r="AD27" s="65">
        <v>-108</v>
      </c>
      <c r="AE27" s="65">
        <v>342.2</v>
      </c>
      <c r="AF27" s="65">
        <v>333.3</v>
      </c>
      <c r="AG27" s="65">
        <v>1162.9</v>
      </c>
      <c r="AH27" s="65">
        <v>-1093.9</v>
      </c>
      <c r="AI27" s="65">
        <v>-69.9</v>
      </c>
      <c r="AJ27" s="65">
        <v>568.1</v>
      </c>
      <c r="AK27" s="65">
        <v>297.93043364293794</v>
      </c>
      <c r="AL27" s="65">
        <v>-621.5239337080479</v>
      </c>
      <c r="AM27" s="65">
        <v>-275.2517209417039</v>
      </c>
      <c r="AN27" s="65">
        <v>237.13624689747004</v>
      </c>
      <c r="AO27" s="65">
        <v>1103.9697219249342</v>
      </c>
      <c r="AP27" s="65">
        <v>16.11662374184005</v>
      </c>
      <c r="AQ27" s="65">
        <v>-1107.239919899369</v>
      </c>
      <c r="AR27" s="65">
        <v>-294.264548447043</v>
      </c>
      <c r="AS27" s="65">
        <v>368.89589163623486</v>
      </c>
      <c r="AT27" s="65">
        <v>-674.765873914411</v>
      </c>
      <c r="AU27" s="65">
        <v>56.61593096135904</v>
      </c>
      <c r="AV27" s="65">
        <v>698.169477828467</v>
      </c>
      <c r="AW27" s="65">
        <v>-346.8673632250221</v>
      </c>
      <c r="AX27" s="65">
        <v>-183.62627137032305</v>
      </c>
      <c r="AY27" s="65">
        <v>-172.9175089125</v>
      </c>
      <c r="AZ27" s="65">
        <v>-251.76496354784504</v>
      </c>
      <c r="BA27" s="65">
        <v>-446.33268470122096</v>
      </c>
      <c r="BB27" s="65">
        <v>-334.81100536369297</v>
      </c>
      <c r="BC27" s="65">
        <v>-443.0202276920019</v>
      </c>
      <c r="BD27" s="65">
        <v>-180.04460654815603</v>
      </c>
      <c r="BE27" s="65">
        <v>-695.5359362516651</v>
      </c>
      <c r="BF27" s="65">
        <v>-218.63835129049903</v>
      </c>
      <c r="BG27" s="65">
        <v>-900.5588046958201</v>
      </c>
      <c r="BH27" s="65">
        <v>-1430.077133569105</v>
      </c>
      <c r="BI27" s="65">
        <v>-1292.540070294132</v>
      </c>
      <c r="BJ27" s="65">
        <v>-1063.235259389386</v>
      </c>
      <c r="BK27" s="65">
        <v>-1595.6207138629397</v>
      </c>
      <c r="BL27" s="65">
        <v>-546.855760132329</v>
      </c>
      <c r="BM27" s="65">
        <v>166.43261387447006</v>
      </c>
      <c r="BN27" s="65">
        <v>-381.8144529759549</v>
      </c>
      <c r="BO27" s="65">
        <v>-266.6802932005741</v>
      </c>
      <c r="BP27" s="65">
        <v>-825.8229609829169</v>
      </c>
      <c r="BQ27" s="65">
        <v>-551.259082317796</v>
      </c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65">
        <f t="shared" si="7"/>
        <v>-875.5805427998212</v>
      </c>
      <c r="CC27" s="65">
        <f t="shared" si="8"/>
        <v>-1377.082043300713</v>
      </c>
      <c r="CD27" s="109"/>
      <c r="CE27" s="109"/>
    </row>
    <row r="28" spans="2:83" s="25" customFormat="1" ht="19.5" customHeight="1">
      <c r="B28" s="23" t="s">
        <v>40</v>
      </c>
      <c r="C28" s="30">
        <v>734.08019075</v>
      </c>
      <c r="D28" s="30">
        <v>151.739383252047</v>
      </c>
      <c r="E28" s="31">
        <v>0</v>
      </c>
      <c r="F28" s="35">
        <v>655.1</v>
      </c>
      <c r="G28" s="35">
        <v>247.1</v>
      </c>
      <c r="H28" s="35">
        <v>117.7</v>
      </c>
      <c r="I28" s="35">
        <v>350.989598652296</v>
      </c>
      <c r="J28" s="35">
        <v>7.8</v>
      </c>
      <c r="K28" s="35">
        <v>976.9</v>
      </c>
      <c r="L28" s="35">
        <v>1720</v>
      </c>
      <c r="M28" s="49">
        <v>1293.9</v>
      </c>
      <c r="N28" s="49">
        <v>0</v>
      </c>
      <c r="O28" s="65">
        <v>6255.309172654343</v>
      </c>
      <c r="P28" s="65">
        <v>6771.731427551</v>
      </c>
      <c r="Q28" s="65">
        <v>2752.8166375429996</v>
      </c>
      <c r="R28" s="65">
        <v>651.2902254699999</v>
      </c>
      <c r="S28" s="65">
        <v>-2131.100616939449</v>
      </c>
      <c r="T28" s="65">
        <v>874.431427551</v>
      </c>
      <c r="U28" s="65">
        <v>0</v>
      </c>
      <c r="V28" s="65">
        <v>0</v>
      </c>
      <c r="W28" s="65">
        <v>1292.7</v>
      </c>
      <c r="X28" s="65">
        <v>0</v>
      </c>
      <c r="Y28" s="65">
        <v>665</v>
      </c>
      <c r="Z28" s="65">
        <v>539.1</v>
      </c>
      <c r="AA28" s="65">
        <v>974.6</v>
      </c>
      <c r="AB28" s="65">
        <v>654.9</v>
      </c>
      <c r="AC28" s="65">
        <v>788.2</v>
      </c>
      <c r="AD28" s="65">
        <v>26.7</v>
      </c>
      <c r="AE28" s="65">
        <v>956.1</v>
      </c>
      <c r="AF28" s="65">
        <v>677.5</v>
      </c>
      <c r="AG28" s="65">
        <v>506.1</v>
      </c>
      <c r="AH28" s="65">
        <v>393.9</v>
      </c>
      <c r="AI28" s="65">
        <v>295.3</v>
      </c>
      <c r="AJ28" s="65">
        <v>261.9</v>
      </c>
      <c r="AK28" s="65">
        <v>255.80637777500002</v>
      </c>
      <c r="AL28" s="65">
        <v>0</v>
      </c>
      <c r="AM28" s="65">
        <v>0</v>
      </c>
      <c r="AN28" s="65">
        <v>62.92985491299999</v>
      </c>
      <c r="AO28" s="65">
        <v>0</v>
      </c>
      <c r="AP28" s="65">
        <v>0</v>
      </c>
      <c r="AQ28" s="65">
        <v>299.380404855</v>
      </c>
      <c r="AR28" s="65">
        <v>299.5935950175</v>
      </c>
      <c r="AS28" s="65">
        <v>270.48726371249995</v>
      </c>
      <c r="AT28" s="65">
        <v>0</v>
      </c>
      <c r="AU28" s="65">
        <v>518.446375755</v>
      </c>
      <c r="AV28" s="65">
        <v>189.56819</v>
      </c>
      <c r="AW28" s="65">
        <v>0</v>
      </c>
      <c r="AX28" s="65">
        <v>0</v>
      </c>
      <c r="AY28" s="65">
        <v>0</v>
      </c>
      <c r="AZ28" s="65">
        <v>0</v>
      </c>
      <c r="BA28" s="65">
        <v>187.195405475</v>
      </c>
      <c r="BB28" s="65">
        <v>-908.5338</v>
      </c>
      <c r="BC28" s="65">
        <v>94.53319551000003</v>
      </c>
      <c r="BD28" s="65">
        <v>178.700994805</v>
      </c>
      <c r="BE28" s="65">
        <v>0</v>
      </c>
      <c r="BF28" s="65">
        <v>195.55344</v>
      </c>
      <c r="BG28" s="65">
        <v>85.54008</v>
      </c>
      <c r="BH28" s="65">
        <v>0</v>
      </c>
      <c r="BI28" s="65">
        <v>-1379.584</v>
      </c>
      <c r="BJ28" s="65">
        <v>-50.011166977</v>
      </c>
      <c r="BK28" s="65">
        <v>0</v>
      </c>
      <c r="BL28" s="65">
        <v>0</v>
      </c>
      <c r="BM28" s="65">
        <v>-333.7093041474</v>
      </c>
      <c r="BN28" s="65">
        <v>-848.4228140056</v>
      </c>
      <c r="BO28" s="65">
        <v>20.832153385550974</v>
      </c>
      <c r="BP28" s="65">
        <v>-364.94863739722393</v>
      </c>
      <c r="BQ28" s="65">
        <v>-745.89947836</v>
      </c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65">
        <f t="shared" si="7"/>
        <v>178.700994805</v>
      </c>
      <c r="CC28" s="65">
        <f t="shared" si="8"/>
        <v>-1110.848115757224</v>
      </c>
      <c r="CD28" s="109"/>
      <c r="CE28" s="109"/>
    </row>
    <row r="29" spans="2:83" s="25" customFormat="1" ht="19.5" customHeight="1">
      <c r="B29" s="23" t="s">
        <v>41</v>
      </c>
      <c r="C29" s="30">
        <v>420.46100312938506</v>
      </c>
      <c r="D29" s="30">
        <v>-320.932815436887</v>
      </c>
      <c r="E29" s="31">
        <v>-14.8</v>
      </c>
      <c r="F29" s="35">
        <v>-72</v>
      </c>
      <c r="G29" s="35">
        <v>-229</v>
      </c>
      <c r="H29" s="35">
        <v>602.1</v>
      </c>
      <c r="I29" s="35">
        <v>30.00377200674901</v>
      </c>
      <c r="J29" s="35">
        <v>153.3</v>
      </c>
      <c r="K29" s="35">
        <v>-343.2</v>
      </c>
      <c r="L29" s="35">
        <v>-162.7</v>
      </c>
      <c r="M29" s="49">
        <v>-511.6</v>
      </c>
      <c r="N29" s="49">
        <v>-515.6</v>
      </c>
      <c r="O29" s="65">
        <v>-963.9680403007529</v>
      </c>
      <c r="P29" s="65">
        <v>-3267.1669519269003</v>
      </c>
      <c r="Q29" s="65">
        <v>-1771.1440360701872</v>
      </c>
      <c r="R29" s="65">
        <v>-1540.3266972744636</v>
      </c>
      <c r="S29" s="65">
        <v>-2549.6618384974495</v>
      </c>
      <c r="T29" s="65">
        <v>-134.7669519269</v>
      </c>
      <c r="U29" s="65">
        <v>-274.8</v>
      </c>
      <c r="V29" s="65">
        <v>-562.6</v>
      </c>
      <c r="W29" s="65">
        <v>-139.4</v>
      </c>
      <c r="X29" s="65">
        <v>9</v>
      </c>
      <c r="Y29" s="65">
        <v>-805.6</v>
      </c>
      <c r="Z29" s="65">
        <v>-214.7</v>
      </c>
      <c r="AA29" s="65">
        <v>-71.6</v>
      </c>
      <c r="AB29" s="65">
        <v>-605.5</v>
      </c>
      <c r="AC29" s="65">
        <v>-171.8</v>
      </c>
      <c r="AD29" s="65">
        <v>-194.9</v>
      </c>
      <c r="AE29" s="65">
        <v>-100.5</v>
      </c>
      <c r="AF29" s="65">
        <v>80.8</v>
      </c>
      <c r="AG29" s="65">
        <v>6.7</v>
      </c>
      <c r="AH29" s="65">
        <v>-393.8</v>
      </c>
      <c r="AI29" s="65">
        <v>-85.9</v>
      </c>
      <c r="AJ29" s="65">
        <v>64.8</v>
      </c>
      <c r="AK29" s="65">
        <v>-106.698010940527</v>
      </c>
      <c r="AL29" s="65">
        <v>-200.64456304382514</v>
      </c>
      <c r="AM29" s="65">
        <v>-183.68060009607703</v>
      </c>
      <c r="AN29" s="65">
        <v>-363.066308360152</v>
      </c>
      <c r="AO29" s="65">
        <v>29.744618739972992</v>
      </c>
      <c r="AP29" s="65">
        <v>-335.07745250490996</v>
      </c>
      <c r="AQ29" s="65">
        <v>-284.32171986466903</v>
      </c>
      <c r="AR29" s="65">
        <v>-16.944736044997004</v>
      </c>
      <c r="AS29" s="65">
        <v>-111.71879729280701</v>
      </c>
      <c r="AT29" s="65">
        <v>-81.28353868389101</v>
      </c>
      <c r="AU29" s="65">
        <v>9.66008379468301</v>
      </c>
      <c r="AV29" s="65">
        <v>-898.237815925429</v>
      </c>
      <c r="AW29" s="65">
        <v>-1.2997751399210542</v>
      </c>
      <c r="AX29" s="65">
        <v>729.548415675695</v>
      </c>
      <c r="AY29" s="65">
        <v>59.563771445432</v>
      </c>
      <c r="AZ29" s="65">
        <v>9.00484247040799</v>
      </c>
      <c r="BA29" s="65">
        <v>31.413552665243998</v>
      </c>
      <c r="BB29" s="65">
        <v>-1213.8551324588486</v>
      </c>
      <c r="BC29" s="65">
        <v>-56.177567780032</v>
      </c>
      <c r="BD29" s="65">
        <v>-59.086885138646004</v>
      </c>
      <c r="BE29" s="65">
        <v>-283.112520667222</v>
      </c>
      <c r="BF29" s="65">
        <v>39.46177991032401</v>
      </c>
      <c r="BG29" s="65">
        <v>-203.06238262873802</v>
      </c>
      <c r="BH29" s="65">
        <v>117.43230056708201</v>
      </c>
      <c r="BI29" s="65">
        <v>-504.786525346209</v>
      </c>
      <c r="BJ29" s="65">
        <v>-377.99597857400494</v>
      </c>
      <c r="BK29" s="65">
        <v>37.589739904380004</v>
      </c>
      <c r="BL29" s="65">
        <v>-61.087138144947005</v>
      </c>
      <c r="BM29" s="65">
        <v>-416.46222702160196</v>
      </c>
      <c r="BN29" s="65">
        <v>-619.9021885484357</v>
      </c>
      <c r="BO29" s="65">
        <v>-218.64981280943098</v>
      </c>
      <c r="BP29" s="65">
        <v>-22.59374517109002</v>
      </c>
      <c r="BQ29" s="65">
        <v>-135.473309297617</v>
      </c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65">
        <f t="shared" si="7"/>
        <v>-342.19940580586797</v>
      </c>
      <c r="CC29" s="65">
        <f t="shared" si="8"/>
        <v>-158.067054468707</v>
      </c>
      <c r="CD29" s="109"/>
      <c r="CE29" s="109"/>
    </row>
    <row r="30" spans="2:83" s="24" customFormat="1" ht="19.5" customHeight="1">
      <c r="B30" s="23" t="s">
        <v>42</v>
      </c>
      <c r="C30" s="30">
        <v>-52.442913553581995</v>
      </c>
      <c r="D30" s="30">
        <v>-30.88032924215999</v>
      </c>
      <c r="E30" s="31">
        <v>-79.3</v>
      </c>
      <c r="F30" s="35">
        <v>-10.5</v>
      </c>
      <c r="G30" s="35">
        <v>-149.9</v>
      </c>
      <c r="H30" s="35">
        <v>56.39999999999998</v>
      </c>
      <c r="I30" s="35">
        <v>45.110256384881005</v>
      </c>
      <c r="J30" s="35">
        <v>-49.4</v>
      </c>
      <c r="K30" s="35">
        <v>62</v>
      </c>
      <c r="L30" s="35">
        <v>-279.4</v>
      </c>
      <c r="M30" s="49">
        <v>-33.5</v>
      </c>
      <c r="N30" s="49">
        <v>126.8</v>
      </c>
      <c r="O30" s="65">
        <v>-395.01298641086095</v>
      </c>
      <c r="P30" s="65">
        <v>-1969.370299180995</v>
      </c>
      <c r="Q30" s="65">
        <v>-12291.571926556388</v>
      </c>
      <c r="R30" s="65">
        <v>-4186.108010681538</v>
      </c>
      <c r="S30" s="65">
        <v>-2918.3715469509602</v>
      </c>
      <c r="T30" s="65">
        <v>4.829700819004995</v>
      </c>
      <c r="U30" s="65">
        <v>2.5</v>
      </c>
      <c r="V30" s="65">
        <v>-79.5</v>
      </c>
      <c r="W30" s="65">
        <v>-239.5</v>
      </c>
      <c r="X30" s="65">
        <v>-182.8</v>
      </c>
      <c r="Y30" s="65">
        <v>-213.6</v>
      </c>
      <c r="Z30" s="65">
        <v>-237.9</v>
      </c>
      <c r="AA30" s="65">
        <v>-152.4</v>
      </c>
      <c r="AB30" s="65">
        <v>-12.5</v>
      </c>
      <c r="AC30" s="65">
        <v>-196.2</v>
      </c>
      <c r="AD30" s="65">
        <v>-401.8</v>
      </c>
      <c r="AE30" s="65">
        <v>-260.5</v>
      </c>
      <c r="AF30" s="65">
        <v>-261</v>
      </c>
      <c r="AG30" s="65">
        <v>-600.1</v>
      </c>
      <c r="AH30" s="65">
        <v>-130</v>
      </c>
      <c r="AI30" s="65">
        <v>-327.4</v>
      </c>
      <c r="AJ30" s="65">
        <v>-401.4</v>
      </c>
      <c r="AK30" s="65">
        <v>-581.5017050889248</v>
      </c>
      <c r="AL30" s="65">
        <v>-1205.193957616875</v>
      </c>
      <c r="AM30" s="65">
        <v>-80.10660758904356</v>
      </c>
      <c r="AN30" s="65">
        <v>-3378.688567189799</v>
      </c>
      <c r="AO30" s="65">
        <v>-2564.055705924399</v>
      </c>
      <c r="AP30" s="65">
        <v>-2159.7265255404564</v>
      </c>
      <c r="AQ30" s="65">
        <v>-602.3988576068898</v>
      </c>
      <c r="AR30" s="65">
        <v>-524.529368914559</v>
      </c>
      <c r="AS30" s="65">
        <v>-487.1653460992899</v>
      </c>
      <c r="AT30" s="65">
        <v>-366.436440939756</v>
      </c>
      <c r="AU30" s="65">
        <v>-501.052611003827</v>
      </c>
      <c r="AV30" s="65">
        <v>-189.03109064045995</v>
      </c>
      <c r="AW30" s="65">
        <v>-265.56887644197695</v>
      </c>
      <c r="AX30" s="65">
        <v>-97.386154040958</v>
      </c>
      <c r="AY30" s="65">
        <v>-419.016220854947</v>
      </c>
      <c r="AZ30" s="65">
        <v>-262.49088872802304</v>
      </c>
      <c r="BA30" s="65">
        <v>-343.394189339115</v>
      </c>
      <c r="BB30" s="65">
        <v>-398.496455642164</v>
      </c>
      <c r="BC30" s="65">
        <v>-331.540368036463</v>
      </c>
      <c r="BD30" s="65">
        <v>-470.599863670207</v>
      </c>
      <c r="BE30" s="65">
        <v>-206.93074395109505</v>
      </c>
      <c r="BF30" s="65">
        <v>-221.17274376937797</v>
      </c>
      <c r="BG30" s="65">
        <v>-277.86691704251206</v>
      </c>
      <c r="BH30" s="65">
        <v>-295.45800386197595</v>
      </c>
      <c r="BI30" s="65">
        <v>-130.013680871634</v>
      </c>
      <c r="BJ30" s="65">
        <v>-122.06580192817499</v>
      </c>
      <c r="BK30" s="65">
        <v>-24.91030474108339</v>
      </c>
      <c r="BL30" s="65">
        <v>-515.6566860100361</v>
      </c>
      <c r="BM30" s="65">
        <v>-423.59137699735004</v>
      </c>
      <c r="BN30" s="65">
        <v>-141.48467512911</v>
      </c>
      <c r="BO30" s="65">
        <v>-88.62074897840313</v>
      </c>
      <c r="BP30" s="65">
        <v>-371.921507707694</v>
      </c>
      <c r="BQ30" s="65">
        <v>-401.0911124284189</v>
      </c>
      <c r="BR30" s="145"/>
      <c r="BS30" s="145"/>
      <c r="BT30" s="145"/>
      <c r="BU30" s="145"/>
      <c r="BV30" s="145"/>
      <c r="BW30" s="145"/>
      <c r="BX30" s="145"/>
      <c r="BY30" s="145"/>
      <c r="BZ30" s="145"/>
      <c r="CA30" s="145"/>
      <c r="CB30" s="65">
        <f t="shared" si="7"/>
        <v>-677.5306076213021</v>
      </c>
      <c r="CC30" s="65">
        <f t="shared" si="8"/>
        <v>-773.0126201361129</v>
      </c>
      <c r="CD30" s="109"/>
      <c r="CE30" s="109"/>
    </row>
    <row r="31" spans="2:83" s="24" customFormat="1" ht="19.5" customHeight="1">
      <c r="B31" s="23" t="s">
        <v>43</v>
      </c>
      <c r="C31" s="30">
        <v>1.7127823999999998</v>
      </c>
      <c r="D31" s="30">
        <v>11.991808</v>
      </c>
      <c r="E31" s="31">
        <v>0.8</v>
      </c>
      <c r="F31" s="35">
        <v>1.6</v>
      </c>
      <c r="G31" s="35">
        <v>5</v>
      </c>
      <c r="H31" s="35">
        <v>4.2</v>
      </c>
      <c r="I31" s="35">
        <v>17.34544768</v>
      </c>
      <c r="J31" s="35">
        <v>4.3</v>
      </c>
      <c r="K31" s="35">
        <v>0</v>
      </c>
      <c r="L31" s="35">
        <v>18.4</v>
      </c>
      <c r="M31" s="49">
        <v>3.7</v>
      </c>
      <c r="N31" s="49">
        <v>1.5</v>
      </c>
      <c r="O31" s="65">
        <v>70.55003808</v>
      </c>
      <c r="P31" s="65">
        <v>-242.96329655000002</v>
      </c>
      <c r="Q31" s="65">
        <v>5.608138563800001</v>
      </c>
      <c r="R31" s="65">
        <v>-249.31223860202</v>
      </c>
      <c r="S31" s="65">
        <v>-9.478147846700002</v>
      </c>
      <c r="T31" s="65">
        <v>1.93670345</v>
      </c>
      <c r="U31" s="65">
        <v>-72.1</v>
      </c>
      <c r="V31" s="65">
        <v>6.5</v>
      </c>
      <c r="W31" s="65">
        <v>6.4</v>
      </c>
      <c r="X31" s="65">
        <v>0</v>
      </c>
      <c r="Y31" s="65">
        <v>9</v>
      </c>
      <c r="Z31" s="65">
        <v>-179.2</v>
      </c>
      <c r="AA31" s="65">
        <v>-7.4</v>
      </c>
      <c r="AB31" s="65">
        <v>3.6</v>
      </c>
      <c r="AC31" s="65">
        <v>12.6</v>
      </c>
      <c r="AD31" s="65">
        <v>0</v>
      </c>
      <c r="AE31" s="65">
        <v>-24.3</v>
      </c>
      <c r="AF31" s="65">
        <v>2.3</v>
      </c>
      <c r="AG31" s="65">
        <v>0.5</v>
      </c>
      <c r="AH31" s="65">
        <v>-0.3</v>
      </c>
      <c r="AI31" s="65">
        <v>0.7</v>
      </c>
      <c r="AJ31" s="65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4.15750125</v>
      </c>
      <c r="AP31" s="72">
        <v>0</v>
      </c>
      <c r="AQ31" s="72">
        <v>-1.7493626862</v>
      </c>
      <c r="AR31" s="72">
        <v>0</v>
      </c>
      <c r="AS31" s="72">
        <v>0</v>
      </c>
      <c r="AT31" s="72">
        <v>0</v>
      </c>
      <c r="AU31" s="72">
        <v>0</v>
      </c>
      <c r="AV31" s="72">
        <v>-10.5474479712</v>
      </c>
      <c r="AW31" s="72">
        <v>-165.257</v>
      </c>
      <c r="AX31" s="72">
        <v>0</v>
      </c>
      <c r="AY31" s="72">
        <v>0.38763623808</v>
      </c>
      <c r="AZ31" s="72">
        <v>0</v>
      </c>
      <c r="BA31" s="72">
        <v>0</v>
      </c>
      <c r="BB31" s="72">
        <v>0</v>
      </c>
      <c r="BC31" s="72">
        <v>-73.89542686889999</v>
      </c>
      <c r="BD31" s="72">
        <v>0</v>
      </c>
      <c r="BE31" s="72">
        <v>0</v>
      </c>
      <c r="BF31" s="72">
        <v>21.9058106763</v>
      </c>
      <c r="BG31" s="72">
        <v>0</v>
      </c>
      <c r="BH31" s="72">
        <v>0</v>
      </c>
      <c r="BI31" s="72">
        <v>0</v>
      </c>
      <c r="BJ31" s="72">
        <v>-11.133544950000001</v>
      </c>
      <c r="BK31" s="72">
        <v>0</v>
      </c>
      <c r="BL31" s="72">
        <v>1.8359026931999998</v>
      </c>
      <c r="BM31" s="72">
        <v>0</v>
      </c>
      <c r="BN31" s="72">
        <v>-22.0863162662</v>
      </c>
      <c r="BO31" s="72">
        <v>0</v>
      </c>
      <c r="BP31" s="72">
        <v>-1.76034405</v>
      </c>
      <c r="BQ31" s="72">
        <v>0</v>
      </c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72">
        <f t="shared" si="7"/>
        <v>0</v>
      </c>
      <c r="CC31" s="65">
        <f t="shared" si="8"/>
        <v>-1.76034405</v>
      </c>
      <c r="CD31" s="109"/>
      <c r="CE31" s="109"/>
    </row>
    <row r="32" spans="2:83" s="24" customFormat="1" ht="19.5" customHeight="1">
      <c r="B32" s="23" t="s">
        <v>44</v>
      </c>
      <c r="C32" s="30">
        <v>0.385757218528</v>
      </c>
      <c r="D32" s="30">
        <v>0</v>
      </c>
      <c r="E32" s="31">
        <v>4.4</v>
      </c>
      <c r="F32" s="35">
        <v>13.8</v>
      </c>
      <c r="G32" s="35">
        <v>0</v>
      </c>
      <c r="H32" s="35">
        <v>4.3</v>
      </c>
      <c r="I32" s="35">
        <v>5.825055208</v>
      </c>
      <c r="J32" s="35">
        <v>4.3</v>
      </c>
      <c r="K32" s="35">
        <v>23.6</v>
      </c>
      <c r="L32" s="35">
        <v>4.2</v>
      </c>
      <c r="M32" s="49">
        <v>1</v>
      </c>
      <c r="N32" s="49">
        <v>61.8</v>
      </c>
      <c r="O32" s="65">
        <v>123.610812426528</v>
      </c>
      <c r="P32" s="65">
        <v>-2645.0070202070397</v>
      </c>
      <c r="Q32" s="65">
        <v>-800.3443200186977</v>
      </c>
      <c r="R32" s="65">
        <v>-5.256041465899999</v>
      </c>
      <c r="S32" s="65">
        <v>-46.08324805599999</v>
      </c>
      <c r="T32" s="65">
        <v>-2682.20702020704</v>
      </c>
      <c r="U32" s="65">
        <v>4.3</v>
      </c>
      <c r="V32" s="65">
        <v>-18.6</v>
      </c>
      <c r="W32" s="65">
        <v>0</v>
      </c>
      <c r="X32" s="65">
        <v>0</v>
      </c>
      <c r="Y32" s="65">
        <v>0</v>
      </c>
      <c r="Z32" s="65">
        <v>16.7</v>
      </c>
      <c r="AA32" s="65">
        <v>0</v>
      </c>
      <c r="AB32" s="65">
        <v>0</v>
      </c>
      <c r="AC32" s="65">
        <v>34.8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-803.1092676803977</v>
      </c>
      <c r="AL32" s="65">
        <v>0</v>
      </c>
      <c r="AM32" s="65">
        <v>0</v>
      </c>
      <c r="AN32" s="65">
        <v>0</v>
      </c>
      <c r="AO32" s="65">
        <v>2.7648726617</v>
      </c>
      <c r="AP32" s="65">
        <v>0</v>
      </c>
      <c r="AQ32" s="65">
        <v>7.5E-05</v>
      </c>
      <c r="AR32" s="65">
        <v>0</v>
      </c>
      <c r="AS32" s="65">
        <v>0</v>
      </c>
      <c r="AT32" s="65">
        <v>-20.8050501256</v>
      </c>
      <c r="AU32" s="65">
        <v>0</v>
      </c>
      <c r="AV32" s="65">
        <v>0</v>
      </c>
      <c r="AW32" s="65">
        <v>-7.172380962</v>
      </c>
      <c r="AX32" s="65">
        <v>49.8909050549</v>
      </c>
      <c r="AY32" s="65">
        <v>-26.387380363200002</v>
      </c>
      <c r="AZ32" s="65">
        <v>0</v>
      </c>
      <c r="BA32" s="65">
        <v>1.96443483</v>
      </c>
      <c r="BB32" s="65">
        <v>-2.7465699</v>
      </c>
      <c r="BC32" s="65">
        <v>0</v>
      </c>
      <c r="BD32" s="65">
        <v>0</v>
      </c>
      <c r="BE32" s="65">
        <v>0</v>
      </c>
      <c r="BF32" s="65">
        <v>-38.08358019999999</v>
      </c>
      <c r="BG32" s="65">
        <v>-0.7808772</v>
      </c>
      <c r="BH32" s="65">
        <v>0</v>
      </c>
      <c r="BI32" s="65">
        <v>0</v>
      </c>
      <c r="BJ32" s="65">
        <v>-3.54816889</v>
      </c>
      <c r="BK32" s="65">
        <v>0</v>
      </c>
      <c r="BL32" s="65">
        <v>-3.547161366</v>
      </c>
      <c r="BM32" s="65">
        <v>0</v>
      </c>
      <c r="BN32" s="65">
        <v>0</v>
      </c>
      <c r="BO32" s="65">
        <v>-0.12346040000000001</v>
      </c>
      <c r="BP32" s="65">
        <v>0</v>
      </c>
      <c r="BQ32" s="65">
        <v>16.466185537854</v>
      </c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72">
        <f t="shared" si="7"/>
        <v>0</v>
      </c>
      <c r="CC32" s="65">
        <f t="shared" si="8"/>
        <v>16.466185537854</v>
      </c>
      <c r="CD32" s="109"/>
      <c r="CE32" s="109"/>
    </row>
    <row r="33" spans="2:83" s="24" customFormat="1" ht="19.5" customHeight="1">
      <c r="B33" s="23" t="s">
        <v>45</v>
      </c>
      <c r="C33" s="30">
        <v>5695.3791988617895</v>
      </c>
      <c r="D33" s="30">
        <v>3045.615268988116</v>
      </c>
      <c r="E33" s="31">
        <v>533</v>
      </c>
      <c r="F33" s="35">
        <v>7487.6</v>
      </c>
      <c r="G33" s="35">
        <v>9753.1</v>
      </c>
      <c r="H33" s="35">
        <v>-4794.9</v>
      </c>
      <c r="I33" s="35">
        <v>10317.179400371333</v>
      </c>
      <c r="J33" s="35">
        <v>20852.5</v>
      </c>
      <c r="K33" s="35">
        <v>9973.3</v>
      </c>
      <c r="L33" s="35">
        <v>6716.1</v>
      </c>
      <c r="M33" s="49">
        <v>41418.9</v>
      </c>
      <c r="N33" s="49">
        <v>14580.7</v>
      </c>
      <c r="O33" s="65">
        <v>125578.47386822123</v>
      </c>
      <c r="P33" s="65">
        <v>29555.170426103</v>
      </c>
      <c r="Q33" s="65">
        <v>25072.51308067801</v>
      </c>
      <c r="R33" s="65">
        <v>36010.77006372059</v>
      </c>
      <c r="S33" s="65">
        <v>40174.2542068802</v>
      </c>
      <c r="T33" s="65">
        <v>-111.129573897</v>
      </c>
      <c r="U33" s="65">
        <v>2229</v>
      </c>
      <c r="V33" s="65">
        <v>-313</v>
      </c>
      <c r="W33" s="65">
        <v>4925.2</v>
      </c>
      <c r="X33" s="65">
        <v>4389.9</v>
      </c>
      <c r="Y33" s="65">
        <v>2284.3</v>
      </c>
      <c r="Z33" s="65">
        <v>1797.2</v>
      </c>
      <c r="AA33" s="65">
        <v>3098.7</v>
      </c>
      <c r="AB33" s="65">
        <v>3956.4</v>
      </c>
      <c r="AC33" s="65">
        <v>-1945</v>
      </c>
      <c r="AD33" s="65">
        <v>4707.8</v>
      </c>
      <c r="AE33" s="65">
        <v>4535.8</v>
      </c>
      <c r="AF33" s="65">
        <v>7627.9</v>
      </c>
      <c r="AG33" s="65">
        <v>4998.2</v>
      </c>
      <c r="AH33" s="65">
        <v>3032.3</v>
      </c>
      <c r="AI33" s="65">
        <v>5674</v>
      </c>
      <c r="AJ33" s="65">
        <v>4709.7</v>
      </c>
      <c r="AK33" s="65">
        <v>10.9180448</v>
      </c>
      <c r="AL33" s="65">
        <v>2793.0010591098317</v>
      </c>
      <c r="AM33" s="65">
        <v>1344.3066493585006</v>
      </c>
      <c r="AN33" s="65">
        <v>1462.3616970367655</v>
      </c>
      <c r="AO33" s="65">
        <v>-2325.6352653315075</v>
      </c>
      <c r="AP33" s="65">
        <v>-4794.4606280112985</v>
      </c>
      <c r="AQ33" s="65">
        <v>539.9215237157209</v>
      </c>
      <c r="AR33" s="65">
        <v>3743.321519542352</v>
      </c>
      <c r="AS33" s="65">
        <v>-1407.2816650782615</v>
      </c>
      <c r="AT33" s="65">
        <v>-1053.5422351199675</v>
      </c>
      <c r="AU33" s="65">
        <v>6731.28786566885</v>
      </c>
      <c r="AV33" s="65">
        <v>-2931.2376306963024</v>
      </c>
      <c r="AW33" s="65">
        <v>4259.463644639343</v>
      </c>
      <c r="AX33" s="65">
        <v>3250.827858195955</v>
      </c>
      <c r="AY33" s="65">
        <v>-4482.401814453839</v>
      </c>
      <c r="AZ33" s="65">
        <v>6850.099068762549</v>
      </c>
      <c r="BA33" s="65">
        <v>8984.860631247995</v>
      </c>
      <c r="BB33" s="65">
        <v>7422.477023625408</v>
      </c>
      <c r="BC33" s="65">
        <v>4642.895797386507</v>
      </c>
      <c r="BD33" s="65">
        <v>6281.585834212207</v>
      </c>
      <c r="BE33" s="65">
        <v>7185.264559631249</v>
      </c>
      <c r="BF33" s="65">
        <v>1575.56104477656</v>
      </c>
      <c r="BG33" s="65">
        <v>-631.6550534131561</v>
      </c>
      <c r="BH33" s="65">
        <v>3286.564695607669</v>
      </c>
      <c r="BI33" s="65">
        <v>4614.22747947627</v>
      </c>
      <c r="BJ33" s="65">
        <v>6337.942290205412</v>
      </c>
      <c r="BK33" s="65">
        <v>-1559.9175748557284</v>
      </c>
      <c r="BL33" s="65">
        <v>269.6592752961802</v>
      </c>
      <c r="BM33" s="65">
        <v>2810.79583771316</v>
      </c>
      <c r="BN33" s="65">
        <v>8121.029108836985</v>
      </c>
      <c r="BO33" s="65">
        <v>1883.196709393391</v>
      </c>
      <c r="BP33" s="65">
        <v>3447.6666006609403</v>
      </c>
      <c r="BQ33" s="65">
        <v>37027.21923560369</v>
      </c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65">
        <f t="shared" si="7"/>
        <v>13466.850393843455</v>
      </c>
      <c r="CC33" s="65">
        <f t="shared" si="8"/>
        <v>40474.88583626463</v>
      </c>
      <c r="CD33" s="109"/>
      <c r="CE33" s="109"/>
    </row>
    <row r="34" spans="2:83" s="24" customFormat="1" ht="19.5" customHeight="1">
      <c r="B34" s="23" t="s">
        <v>46</v>
      </c>
      <c r="C34" s="30">
        <v>-1939.6292926122132</v>
      </c>
      <c r="D34" s="30">
        <v>-2264.626447995736</v>
      </c>
      <c r="E34" s="31">
        <v>-1123.1</v>
      </c>
      <c r="F34" s="35">
        <v>-3489.5</v>
      </c>
      <c r="G34" s="35">
        <v>-4963.9</v>
      </c>
      <c r="H34" s="35">
        <v>6859.299999999999</v>
      </c>
      <c r="I34" s="35">
        <v>-1557.594829239265</v>
      </c>
      <c r="J34" s="35">
        <v>121.5</v>
      </c>
      <c r="K34" s="35">
        <v>-3285.2</v>
      </c>
      <c r="L34" s="35">
        <v>-3144.2</v>
      </c>
      <c r="M34" s="49">
        <v>-2758.7</v>
      </c>
      <c r="N34" s="49">
        <v>-3203.5</v>
      </c>
      <c r="O34" s="65">
        <v>-20749.150569847217</v>
      </c>
      <c r="P34" s="65">
        <v>-24358.25172212131</v>
      </c>
      <c r="Q34" s="65">
        <v>-19029.228727660837</v>
      </c>
      <c r="R34" s="65">
        <v>-16490.350972962588</v>
      </c>
      <c r="S34" s="65">
        <v>-15609.328826536806</v>
      </c>
      <c r="T34" s="65">
        <v>4580.0482778786945</v>
      </c>
      <c r="U34" s="65">
        <v>-969</v>
      </c>
      <c r="V34" s="65">
        <v>-1847</v>
      </c>
      <c r="W34" s="65">
        <v>-3047.8</v>
      </c>
      <c r="X34" s="65">
        <v>-2514.9</v>
      </c>
      <c r="Y34" s="65">
        <v>-1204.1</v>
      </c>
      <c r="Z34" s="65">
        <v>410.2</v>
      </c>
      <c r="AA34" s="65">
        <v>-4530.6</v>
      </c>
      <c r="AB34" s="65">
        <v>-9033.9</v>
      </c>
      <c r="AC34" s="65">
        <v>-1998.5</v>
      </c>
      <c r="AD34" s="65">
        <v>-2631.2</v>
      </c>
      <c r="AE34" s="65">
        <v>-1571.5</v>
      </c>
      <c r="AF34" s="65">
        <v>-1883.5</v>
      </c>
      <c r="AG34" s="65">
        <v>-3222.5</v>
      </c>
      <c r="AH34" s="65">
        <v>-1498.1</v>
      </c>
      <c r="AI34" s="65">
        <v>-308.6</v>
      </c>
      <c r="AJ34" s="65">
        <v>919.6</v>
      </c>
      <c r="AK34" s="65">
        <v>-2282.6703209441466</v>
      </c>
      <c r="AL34" s="65">
        <v>-566.305484045135</v>
      </c>
      <c r="AM34" s="65">
        <v>-1451.0387391538384</v>
      </c>
      <c r="AN34" s="65">
        <v>-1442.847812595718</v>
      </c>
      <c r="AO34" s="65">
        <v>-1547.0419775489781</v>
      </c>
      <c r="AP34" s="65">
        <v>-2425.01948796126</v>
      </c>
      <c r="AQ34" s="65">
        <v>-3321.20490541176</v>
      </c>
      <c r="AR34" s="65">
        <v>-2249.8133128269037</v>
      </c>
      <c r="AS34" s="65">
        <v>-676.445119864199</v>
      </c>
      <c r="AT34" s="65">
        <v>-675.677349200521</v>
      </c>
      <c r="AU34" s="65">
        <v>-1349.867075652013</v>
      </c>
      <c r="AV34" s="65">
        <v>-1505.36627581667</v>
      </c>
      <c r="AW34" s="65">
        <v>-570.432143231238</v>
      </c>
      <c r="AX34" s="65">
        <v>361.1879974249051</v>
      </c>
      <c r="AY34" s="65">
        <v>-1190.452842497773</v>
      </c>
      <c r="AZ34" s="65">
        <v>-965.5919535849368</v>
      </c>
      <c r="BA34" s="65">
        <v>-1700.4086718130989</v>
      </c>
      <c r="BB34" s="65">
        <v>-779.9570671555108</v>
      </c>
      <c r="BC34" s="65">
        <v>-5187.527158744631</v>
      </c>
      <c r="BD34" s="65">
        <v>-651.434678247835</v>
      </c>
      <c r="BE34" s="65">
        <v>-1625.872122095178</v>
      </c>
      <c r="BF34" s="65">
        <v>-991.6979632394701</v>
      </c>
      <c r="BG34" s="65">
        <v>-696.5203518175987</v>
      </c>
      <c r="BH34" s="65">
        <v>-633.155720080448</v>
      </c>
      <c r="BI34" s="65">
        <v>-1235.050664779958</v>
      </c>
      <c r="BJ34" s="65">
        <v>-3692.8614685507455</v>
      </c>
      <c r="BK34" s="65">
        <v>-1624.145736576992</v>
      </c>
      <c r="BL34" s="65">
        <v>-872.8451010382017</v>
      </c>
      <c r="BM34" s="65">
        <v>82.09285352958504</v>
      </c>
      <c r="BN34" s="65">
        <v>-753.1292036456291</v>
      </c>
      <c r="BO34" s="65">
        <v>-2914.7086699943343</v>
      </c>
      <c r="BP34" s="65">
        <v>-475.158703875146</v>
      </c>
      <c r="BQ34" s="65">
        <v>-949.4598825856955</v>
      </c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65">
        <f t="shared" si="7"/>
        <v>-2277.306800343013</v>
      </c>
      <c r="CC34" s="65">
        <f t="shared" si="8"/>
        <v>-1424.6185864608415</v>
      </c>
      <c r="CD34" s="109"/>
      <c r="CE34" s="109"/>
    </row>
    <row r="35" spans="2:83" ht="19.5" customHeight="1">
      <c r="B35" s="13"/>
      <c r="C35" s="28"/>
      <c r="D35" s="29"/>
      <c r="E35" s="29"/>
      <c r="F35" s="34"/>
      <c r="G35" s="34"/>
      <c r="H35" s="34"/>
      <c r="I35" s="34"/>
      <c r="J35" s="34"/>
      <c r="K35" s="34"/>
      <c r="L35" s="34"/>
      <c r="M35" s="27"/>
      <c r="N35" s="27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9"/>
      <c r="AE35" s="70"/>
      <c r="AF35" s="70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155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155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65"/>
      <c r="CC35" s="65"/>
      <c r="CD35" s="109"/>
      <c r="CE35" s="109"/>
    </row>
    <row r="36" spans="2:85" s="39" customFormat="1" ht="19.5" customHeight="1">
      <c r="B36" s="38" t="s">
        <v>15</v>
      </c>
      <c r="C36" s="26">
        <f>+C38+C39+C40</f>
        <v>4016.476852517707</v>
      </c>
      <c r="D36" s="26">
        <f aca="true" t="shared" si="9" ref="D36:BA36">+D38+D39+D40</f>
        <v>-347.72209008229834</v>
      </c>
      <c r="E36" s="26">
        <f t="shared" si="9"/>
        <v>208.89999999999998</v>
      </c>
      <c r="F36" s="26">
        <f t="shared" si="9"/>
        <v>595.6999999999998</v>
      </c>
      <c r="G36" s="26">
        <f t="shared" si="9"/>
        <v>644.5</v>
      </c>
      <c r="H36" s="26">
        <f t="shared" si="9"/>
        <v>734.1000000000001</v>
      </c>
      <c r="I36" s="26">
        <f t="shared" si="9"/>
        <v>261.497328195892</v>
      </c>
      <c r="J36" s="26">
        <f t="shared" si="9"/>
        <v>528.1</v>
      </c>
      <c r="K36" s="26">
        <f t="shared" si="9"/>
        <v>903.4</v>
      </c>
      <c r="L36" s="26">
        <f t="shared" si="9"/>
        <v>389.9</v>
      </c>
      <c r="M36" s="53">
        <f t="shared" si="9"/>
        <v>-102.80000000000007</v>
      </c>
      <c r="N36" s="53">
        <f t="shared" si="9"/>
        <v>-4462.1</v>
      </c>
      <c r="O36" s="66">
        <f t="shared" si="9"/>
        <v>3369.9520906313</v>
      </c>
      <c r="P36" s="66">
        <f t="shared" si="9"/>
        <v>-15732.88861021566</v>
      </c>
      <c r="Q36" s="66">
        <f t="shared" si="9"/>
        <v>-3175.7477175380454</v>
      </c>
      <c r="R36" s="66">
        <f t="shared" si="9"/>
        <v>-3145.641874389674</v>
      </c>
      <c r="S36" s="66">
        <f>+S38+S39+S40</f>
        <v>329.89627163127363</v>
      </c>
      <c r="T36" s="66">
        <f t="shared" si="9"/>
        <v>105.01138978433984</v>
      </c>
      <c r="U36" s="66">
        <f t="shared" si="9"/>
        <v>650.1</v>
      </c>
      <c r="V36" s="66">
        <f t="shared" si="9"/>
        <v>89.59999999999997</v>
      </c>
      <c r="W36" s="66">
        <f t="shared" si="9"/>
        <v>-964.0000000000001</v>
      </c>
      <c r="X36" s="66">
        <f t="shared" si="9"/>
        <v>-4031.3000000000006</v>
      </c>
      <c r="Y36" s="66">
        <f t="shared" si="9"/>
        <v>-689.9999999999999</v>
      </c>
      <c r="Z36" s="66">
        <f t="shared" si="9"/>
        <v>-2696.1</v>
      </c>
      <c r="AA36" s="66">
        <f t="shared" si="9"/>
        <v>168.39999999999995</v>
      </c>
      <c r="AB36" s="66">
        <f t="shared" si="9"/>
        <v>-883.4</v>
      </c>
      <c r="AC36" s="66">
        <f t="shared" si="9"/>
        <v>-1122.8000000000002</v>
      </c>
      <c r="AD36" s="66">
        <f t="shared" si="9"/>
        <v>-4886.9</v>
      </c>
      <c r="AE36" s="66">
        <f t="shared" si="9"/>
        <v>-1471.4999999999998</v>
      </c>
      <c r="AF36" s="66">
        <f t="shared" si="9"/>
        <v>-216.7</v>
      </c>
      <c r="AG36" s="66">
        <f t="shared" si="9"/>
        <v>1266.2</v>
      </c>
      <c r="AH36" s="66">
        <f t="shared" si="9"/>
        <v>-381.9</v>
      </c>
      <c r="AI36" s="66">
        <f t="shared" si="9"/>
        <v>-3437.7999999999997</v>
      </c>
      <c r="AJ36" s="66">
        <f t="shared" si="9"/>
        <v>2088.1</v>
      </c>
      <c r="AK36" s="66">
        <f t="shared" si="9"/>
        <v>-1266.5991812785978</v>
      </c>
      <c r="AL36" s="66">
        <f t="shared" si="9"/>
        <v>-95.51485398777805</v>
      </c>
      <c r="AM36" s="66">
        <f t="shared" si="9"/>
        <v>121.66519800871984</v>
      </c>
      <c r="AN36" s="66">
        <f t="shared" si="9"/>
        <v>1237.0810470889803</v>
      </c>
      <c r="AO36" s="66">
        <f t="shared" si="9"/>
        <v>-3621.877402061314</v>
      </c>
      <c r="AP36" s="66">
        <f t="shared" si="9"/>
        <v>261.94260458109017</v>
      </c>
      <c r="AQ36" s="66">
        <f t="shared" si="9"/>
        <v>869.6548701108571</v>
      </c>
      <c r="AR36" s="66">
        <f t="shared" si="9"/>
        <v>-1533.0312325348552</v>
      </c>
      <c r="AS36" s="66">
        <f t="shared" si="9"/>
        <v>16.008169971244147</v>
      </c>
      <c r="AT36" s="66">
        <f t="shared" si="9"/>
        <v>-1290.7662176722747</v>
      </c>
      <c r="AU36" s="66">
        <f t="shared" si="9"/>
        <v>-635.2297023872901</v>
      </c>
      <c r="AV36" s="66">
        <f t="shared" si="9"/>
        <v>-545.504093612247</v>
      </c>
      <c r="AW36" s="66">
        <f t="shared" si="9"/>
        <v>-0.21477645045297322</v>
      </c>
      <c r="AX36" s="66">
        <f t="shared" si="9"/>
        <v>31.283197431985627</v>
      </c>
      <c r="AY36" s="66">
        <f t="shared" si="9"/>
        <v>1036.659876812685</v>
      </c>
      <c r="AZ36" s="66">
        <f t="shared" si="9"/>
        <v>-364.2709791591385</v>
      </c>
      <c r="BA36" s="66">
        <f t="shared" si="9"/>
        <v>-680.4493948850715</v>
      </c>
      <c r="BB36" s="66">
        <f aca="true" t="shared" si="10" ref="BB36:CC36">+BB38+BB39+BB40</f>
        <v>540.43850417405</v>
      </c>
      <c r="BC36" s="66">
        <f t="shared" si="10"/>
        <v>279.43477392169206</v>
      </c>
      <c r="BD36" s="66">
        <f t="shared" si="10"/>
        <v>1615.4789255290332</v>
      </c>
      <c r="BE36" s="66">
        <f t="shared" si="10"/>
        <v>61.686903000597795</v>
      </c>
      <c r="BF36" s="66">
        <f t="shared" si="10"/>
        <v>-2427.0483593876716</v>
      </c>
      <c r="BG36" s="66">
        <f t="shared" si="10"/>
        <v>-366.2781621281524</v>
      </c>
      <c r="BH36" s="66">
        <f t="shared" si="10"/>
        <v>251.4763110341638</v>
      </c>
      <c r="BI36" s="66">
        <f t="shared" si="10"/>
        <v>1990.9714422983734</v>
      </c>
      <c r="BJ36" s="66">
        <f t="shared" si="10"/>
        <v>-353.66359593251445</v>
      </c>
      <c r="BK36" s="66">
        <f t="shared" si="10"/>
        <v>1.0392792926139123</v>
      </c>
      <c r="BL36" s="66">
        <f t="shared" si="10"/>
        <v>-178.4527607562428</v>
      </c>
      <c r="BM36" s="66">
        <f t="shared" si="10"/>
        <v>43.43750506602034</v>
      </c>
      <c r="BN36" s="66">
        <f t="shared" si="10"/>
        <v>-33.554758352673616</v>
      </c>
      <c r="BO36" s="66">
        <f t="shared" si="10"/>
        <v>-275.196458032274</v>
      </c>
      <c r="BP36" s="66">
        <f t="shared" si="10"/>
        <v>-587.8358064566673</v>
      </c>
      <c r="BQ36" s="66">
        <f t="shared" si="10"/>
        <v>313.30853105138317</v>
      </c>
      <c r="BR36" s="66">
        <f t="shared" si="10"/>
        <v>0</v>
      </c>
      <c r="BS36" s="66">
        <f t="shared" si="10"/>
        <v>0</v>
      </c>
      <c r="BT36" s="66">
        <f t="shared" si="10"/>
        <v>0</v>
      </c>
      <c r="BU36" s="66">
        <f t="shared" si="10"/>
        <v>0</v>
      </c>
      <c r="BV36" s="66">
        <f t="shared" si="10"/>
        <v>0</v>
      </c>
      <c r="BW36" s="66">
        <f t="shared" si="10"/>
        <v>0</v>
      </c>
      <c r="BX36" s="66">
        <f t="shared" si="10"/>
        <v>0</v>
      </c>
      <c r="BY36" s="66">
        <f t="shared" si="10"/>
        <v>0</v>
      </c>
      <c r="BZ36" s="66">
        <f t="shared" si="10"/>
        <v>0</v>
      </c>
      <c r="CA36" s="66">
        <f t="shared" si="10"/>
        <v>0</v>
      </c>
      <c r="CB36" s="66">
        <f t="shared" si="10"/>
        <v>1677.165828529631</v>
      </c>
      <c r="CC36" s="66">
        <f t="shared" si="10"/>
        <v>-274.5272754052844</v>
      </c>
      <c r="CD36" s="109"/>
      <c r="CE36" s="116"/>
      <c r="CG36" s="109"/>
    </row>
    <row r="37" spans="2:83" ht="19.5" customHeight="1">
      <c r="B37" s="3"/>
      <c r="C37" s="26"/>
      <c r="D37" s="26"/>
      <c r="E37" s="27"/>
      <c r="F37" s="34"/>
      <c r="G37" s="34"/>
      <c r="H37" s="34"/>
      <c r="I37" s="34"/>
      <c r="J37" s="34"/>
      <c r="K37" s="34"/>
      <c r="L37" s="34"/>
      <c r="M37" s="27"/>
      <c r="N37" s="27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71"/>
      <c r="AF37" s="70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155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155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68"/>
      <c r="CC37" s="68"/>
      <c r="CD37" s="109"/>
      <c r="CE37" s="109"/>
    </row>
    <row r="38" spans="2:83" s="24" customFormat="1" ht="19.5" customHeight="1">
      <c r="B38" s="23" t="s">
        <v>14</v>
      </c>
      <c r="C38" s="30">
        <v>4355.826918009113</v>
      </c>
      <c r="D38" s="30">
        <v>638.6565326294248</v>
      </c>
      <c r="E38" s="31">
        <v>850.4</v>
      </c>
      <c r="F38" s="35">
        <v>2059.2</v>
      </c>
      <c r="G38" s="35">
        <v>625.7</v>
      </c>
      <c r="H38" s="35">
        <v>590.9000000000001</v>
      </c>
      <c r="I38" s="57">
        <v>503.451713665375</v>
      </c>
      <c r="J38" s="35">
        <v>1251.7</v>
      </c>
      <c r="K38" s="35">
        <v>1737</v>
      </c>
      <c r="L38" s="35">
        <v>974.5</v>
      </c>
      <c r="M38" s="49">
        <v>714.8</v>
      </c>
      <c r="N38" s="49">
        <v>1188.7</v>
      </c>
      <c r="O38" s="65">
        <v>15490.835164303913</v>
      </c>
      <c r="P38" s="65">
        <v>9086.24751463887</v>
      </c>
      <c r="Q38" s="65">
        <v>13488.053343629996</v>
      </c>
      <c r="R38" s="65">
        <v>10965.980330162856</v>
      </c>
      <c r="S38" s="65">
        <v>15005.982418181815</v>
      </c>
      <c r="T38" s="65">
        <v>930.24751463887</v>
      </c>
      <c r="U38" s="65">
        <v>580.4</v>
      </c>
      <c r="V38" s="65">
        <v>555.4</v>
      </c>
      <c r="W38" s="65">
        <v>497.6</v>
      </c>
      <c r="X38" s="65">
        <v>986.1</v>
      </c>
      <c r="Y38" s="65">
        <v>903.2</v>
      </c>
      <c r="Z38" s="65">
        <v>1128.1</v>
      </c>
      <c r="AA38" s="65">
        <v>972</v>
      </c>
      <c r="AB38" s="65">
        <v>359.1</v>
      </c>
      <c r="AC38" s="65">
        <v>934.1</v>
      </c>
      <c r="AD38" s="65">
        <v>680.8</v>
      </c>
      <c r="AE38" s="65">
        <v>559.2</v>
      </c>
      <c r="AF38" s="65">
        <v>569.4</v>
      </c>
      <c r="AG38" s="65">
        <v>1272.4</v>
      </c>
      <c r="AH38" s="65">
        <v>1055.5</v>
      </c>
      <c r="AI38" s="65">
        <v>1131.6</v>
      </c>
      <c r="AJ38" s="65">
        <v>3583.8</v>
      </c>
      <c r="AK38" s="65">
        <v>1001.8372487298061</v>
      </c>
      <c r="AL38" s="65">
        <v>886.933338679852</v>
      </c>
      <c r="AM38" s="65">
        <v>908.0749615638799</v>
      </c>
      <c r="AN38" s="65">
        <v>946.5062456408381</v>
      </c>
      <c r="AO38" s="65">
        <v>885.1594716483397</v>
      </c>
      <c r="AP38" s="65">
        <v>866.6813465167511</v>
      </c>
      <c r="AQ38" s="65">
        <v>380.1607308505301</v>
      </c>
      <c r="AR38" s="65">
        <v>754.5472968672431</v>
      </c>
      <c r="AS38" s="65">
        <v>409.58087541886107</v>
      </c>
      <c r="AT38" s="65">
        <v>746.006952135462</v>
      </c>
      <c r="AU38" s="65">
        <v>871.004448377934</v>
      </c>
      <c r="AV38" s="65">
        <v>698.912825822753</v>
      </c>
      <c r="AW38" s="65">
        <v>811.048431248641</v>
      </c>
      <c r="AX38" s="65">
        <v>489.72967204240166</v>
      </c>
      <c r="AY38" s="65">
        <v>1824.059962827453</v>
      </c>
      <c r="AZ38" s="65">
        <v>1233.582387631903</v>
      </c>
      <c r="BA38" s="65">
        <v>855.4965031627129</v>
      </c>
      <c r="BB38" s="65">
        <v>1201.05661059664</v>
      </c>
      <c r="BC38" s="65">
        <v>1070.954364030852</v>
      </c>
      <c r="BD38" s="65">
        <v>2031.4779189470103</v>
      </c>
      <c r="BE38" s="65">
        <v>1363.09279107315</v>
      </c>
      <c r="BF38" s="65">
        <v>1257.1734936412586</v>
      </c>
      <c r="BG38" s="65">
        <v>1589.6659839966478</v>
      </c>
      <c r="BH38" s="65">
        <v>1211.2153125485568</v>
      </c>
      <c r="BI38" s="65">
        <v>2546.097550637405</v>
      </c>
      <c r="BJ38" s="65">
        <v>745.1777895438698</v>
      </c>
      <c r="BK38" s="65">
        <v>297.3700679461919</v>
      </c>
      <c r="BL38" s="65">
        <v>710.6858134943571</v>
      </c>
      <c r="BM38" s="65">
        <v>1383.3715973518879</v>
      </c>
      <c r="BN38" s="65">
        <v>1167.6204311149504</v>
      </c>
      <c r="BO38" s="65">
        <v>703.0336678865259</v>
      </c>
      <c r="BP38" s="65">
        <v>747.126115683433</v>
      </c>
      <c r="BQ38" s="65">
        <v>1329.82142749155</v>
      </c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65">
        <f>+BD38+BE38</f>
        <v>3394.5707100201603</v>
      </c>
      <c r="CC38" s="65">
        <f>+BP38+BQ38</f>
        <v>2076.947543174983</v>
      </c>
      <c r="CD38" s="109"/>
      <c r="CE38" s="109"/>
    </row>
    <row r="39" spans="2:83" s="24" customFormat="1" ht="19.5" customHeight="1">
      <c r="B39" s="23" t="s">
        <v>4</v>
      </c>
      <c r="C39" s="30">
        <v>-339.35006549140616</v>
      </c>
      <c r="D39" s="30">
        <v>-986.3786227117231</v>
      </c>
      <c r="E39" s="31">
        <v>-641.5</v>
      </c>
      <c r="F39" s="35">
        <v>-1463.5</v>
      </c>
      <c r="G39" s="35">
        <v>18.8</v>
      </c>
      <c r="H39" s="35">
        <v>-1.5999999999999943</v>
      </c>
      <c r="I39" s="57">
        <v>-241.95438546948301</v>
      </c>
      <c r="J39" s="35">
        <v>-723.6</v>
      </c>
      <c r="K39" s="35">
        <v>-833.6</v>
      </c>
      <c r="L39" s="35">
        <v>-584.6</v>
      </c>
      <c r="M39" s="49">
        <v>-817.6</v>
      </c>
      <c r="N39" s="49">
        <v>-5650.8</v>
      </c>
      <c r="O39" s="65">
        <v>-12265.683073672613</v>
      </c>
      <c r="P39" s="65">
        <v>-25281.561906004114</v>
      </c>
      <c r="Q39" s="65">
        <v>-17194.520784292905</v>
      </c>
      <c r="R39" s="65">
        <v>-14169.987519812732</v>
      </c>
      <c r="S39" s="65">
        <v>-14420.251755106641</v>
      </c>
      <c r="T39" s="65">
        <v>-831.8619060041142</v>
      </c>
      <c r="U39" s="65">
        <v>33.5</v>
      </c>
      <c r="V39" s="65">
        <v>-637</v>
      </c>
      <c r="W39" s="65">
        <v>-1495.9</v>
      </c>
      <c r="X39" s="65">
        <v>-5022.6</v>
      </c>
      <c r="Y39" s="65">
        <v>-1565.8</v>
      </c>
      <c r="Z39" s="65">
        <v>-3862.6</v>
      </c>
      <c r="AA39" s="65">
        <v>-931.2</v>
      </c>
      <c r="AB39" s="65">
        <v>-1303.7</v>
      </c>
      <c r="AC39" s="65">
        <v>-1996.5</v>
      </c>
      <c r="AD39" s="65">
        <v>-5634.3</v>
      </c>
      <c r="AE39" s="65">
        <v>-2033.6</v>
      </c>
      <c r="AF39" s="65">
        <v>-793.8</v>
      </c>
      <c r="AG39" s="65">
        <v>-47.3</v>
      </c>
      <c r="AH39" s="65">
        <v>-1481.3</v>
      </c>
      <c r="AI39" s="65">
        <v>-4683.2</v>
      </c>
      <c r="AJ39" s="65">
        <v>-1470.3</v>
      </c>
      <c r="AK39" s="65">
        <v>-2249.377205304998</v>
      </c>
      <c r="AL39" s="65">
        <v>-989.4581903070961</v>
      </c>
      <c r="AM39" s="65">
        <v>-791.1320256544001</v>
      </c>
      <c r="AN39" s="65">
        <v>220.44550184315406</v>
      </c>
      <c r="AO39" s="65">
        <v>-4519.048871901275</v>
      </c>
      <c r="AP39" s="65">
        <v>-652.8009740686159</v>
      </c>
      <c r="AQ39" s="65">
        <v>262.750981100327</v>
      </c>
      <c r="AR39" s="65">
        <v>-2285.9601071064462</v>
      </c>
      <c r="AS39" s="65">
        <v>-421.8867109534709</v>
      </c>
      <c r="AT39" s="65">
        <v>-2075.519763857737</v>
      </c>
      <c r="AU39" s="65">
        <v>-1506.234150765224</v>
      </c>
      <c r="AV39" s="65">
        <v>-1244.416919435</v>
      </c>
      <c r="AW39" s="65">
        <v>-811.263207699094</v>
      </c>
      <c r="AX39" s="65">
        <v>-458.44647461041603</v>
      </c>
      <c r="AY39" s="65">
        <v>-787.4000860147681</v>
      </c>
      <c r="AZ39" s="65">
        <v>-1597.8533667910415</v>
      </c>
      <c r="BA39" s="65">
        <v>-1539.2962980477844</v>
      </c>
      <c r="BB39" s="65">
        <v>-657.26268642259</v>
      </c>
      <c r="BC39" s="65">
        <v>-784.44774810916</v>
      </c>
      <c r="BD39" s="65">
        <v>-415.9989934179771</v>
      </c>
      <c r="BE39" s="65">
        <v>-1301.4058880725522</v>
      </c>
      <c r="BF39" s="65">
        <v>-3684.22185302893</v>
      </c>
      <c r="BG39" s="65">
        <v>-1955.9441461248002</v>
      </c>
      <c r="BH39" s="65">
        <v>-959.739001514393</v>
      </c>
      <c r="BI39" s="65">
        <v>-555.1261083390319</v>
      </c>
      <c r="BJ39" s="65">
        <v>-843.1855500548843</v>
      </c>
      <c r="BK39" s="65">
        <v>-296.330788653578</v>
      </c>
      <c r="BL39" s="65">
        <v>-878.4276782282</v>
      </c>
      <c r="BM39" s="65">
        <v>-1350.4664322858675</v>
      </c>
      <c r="BN39" s="65">
        <v>-1201.175189467624</v>
      </c>
      <c r="BO39" s="65">
        <v>-978.2301259187999</v>
      </c>
      <c r="BP39" s="65">
        <v>-1334.9619221401003</v>
      </c>
      <c r="BQ39" s="65">
        <v>-1016.5128964401667</v>
      </c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65">
        <f>+BD39+BE39</f>
        <v>-1717.4048814905293</v>
      </c>
      <c r="CC39" s="65">
        <f>+BP39+BQ39</f>
        <v>-2351.4748185802673</v>
      </c>
      <c r="CD39" s="116"/>
      <c r="CE39" s="109"/>
    </row>
    <row r="40" spans="2:83" ht="19.5" customHeight="1">
      <c r="B40" s="23" t="s">
        <v>3</v>
      </c>
      <c r="C40" s="30">
        <v>0</v>
      </c>
      <c r="D40" s="30">
        <v>0</v>
      </c>
      <c r="E40" s="31"/>
      <c r="F40" s="35"/>
      <c r="G40" s="35"/>
      <c r="H40" s="35">
        <v>144.8</v>
      </c>
      <c r="I40" s="57"/>
      <c r="J40" s="35"/>
      <c r="K40" s="35">
        <v>0</v>
      </c>
      <c r="L40" s="35">
        <v>0</v>
      </c>
      <c r="M40" s="49">
        <v>0</v>
      </c>
      <c r="N40" s="49"/>
      <c r="O40" s="65">
        <v>144.8</v>
      </c>
      <c r="P40" s="65">
        <v>462.42578114958394</v>
      </c>
      <c r="Q40" s="65">
        <v>530.719723124864</v>
      </c>
      <c r="R40" s="65">
        <v>58.36531526020201</v>
      </c>
      <c r="S40" s="65">
        <v>-255.8343914439</v>
      </c>
      <c r="T40" s="65">
        <v>6.625781149584001</v>
      </c>
      <c r="U40" s="65">
        <v>36.2</v>
      </c>
      <c r="V40" s="65">
        <v>171.2</v>
      </c>
      <c r="W40" s="65">
        <v>34.3</v>
      </c>
      <c r="X40" s="65">
        <v>5.2</v>
      </c>
      <c r="Y40" s="65">
        <v>-27.4</v>
      </c>
      <c r="Z40" s="65">
        <v>38.4</v>
      </c>
      <c r="AA40" s="65">
        <v>127.6</v>
      </c>
      <c r="AB40" s="65">
        <v>61.2</v>
      </c>
      <c r="AC40" s="65">
        <v>-60.4</v>
      </c>
      <c r="AD40" s="65">
        <v>66.6</v>
      </c>
      <c r="AE40" s="65">
        <v>2.9</v>
      </c>
      <c r="AF40" s="65">
        <v>7.7</v>
      </c>
      <c r="AG40" s="65">
        <v>41.1</v>
      </c>
      <c r="AH40" s="65">
        <v>43.9</v>
      </c>
      <c r="AI40" s="65">
        <v>113.8</v>
      </c>
      <c r="AJ40" s="65">
        <v>-25.4</v>
      </c>
      <c r="AK40" s="65">
        <v>-19.059224703406</v>
      </c>
      <c r="AL40" s="65">
        <v>7.009997639466002</v>
      </c>
      <c r="AM40" s="65">
        <v>4.722262099239999</v>
      </c>
      <c r="AN40" s="65">
        <v>70.12929960498799</v>
      </c>
      <c r="AO40" s="65">
        <v>12.011998191620998</v>
      </c>
      <c r="AP40" s="65">
        <v>48.062232132955</v>
      </c>
      <c r="AQ40" s="65">
        <v>226.74315816</v>
      </c>
      <c r="AR40" s="65">
        <v>-1.6184222956519994</v>
      </c>
      <c r="AS40" s="65">
        <v>28.314005505854002</v>
      </c>
      <c r="AT40" s="65">
        <v>38.74659405</v>
      </c>
      <c r="AU40" s="65">
        <v>0</v>
      </c>
      <c r="AV40" s="65">
        <v>0</v>
      </c>
      <c r="AW40" s="65">
        <v>0</v>
      </c>
      <c r="AX40" s="65">
        <v>0</v>
      </c>
      <c r="AY40" s="65">
        <v>0</v>
      </c>
      <c r="AZ40" s="65">
        <v>0</v>
      </c>
      <c r="BA40" s="65">
        <v>3.3504</v>
      </c>
      <c r="BB40" s="65">
        <v>-3.35542</v>
      </c>
      <c r="BC40" s="65">
        <v>-7.071842</v>
      </c>
      <c r="BD40" s="65">
        <v>0</v>
      </c>
      <c r="BE40" s="65">
        <v>0</v>
      </c>
      <c r="BF40" s="65">
        <v>0</v>
      </c>
      <c r="BG40" s="65">
        <v>0</v>
      </c>
      <c r="BH40" s="65">
        <v>0</v>
      </c>
      <c r="BI40" s="65">
        <v>0</v>
      </c>
      <c r="BJ40" s="65">
        <v>-255.6558354215</v>
      </c>
      <c r="BK40" s="65">
        <v>0</v>
      </c>
      <c r="BL40" s="65">
        <v>-10.7108960224</v>
      </c>
      <c r="BM40" s="65">
        <v>10.53234</v>
      </c>
      <c r="BN40" s="65">
        <v>0</v>
      </c>
      <c r="BO40" s="65">
        <v>0</v>
      </c>
      <c r="BP40" s="65">
        <v>0</v>
      </c>
      <c r="BQ40" s="65">
        <v>0</v>
      </c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72">
        <f>+BD40+BE40</f>
        <v>0</v>
      </c>
      <c r="CC40" s="72">
        <f>+BP40+BQ40</f>
        <v>0</v>
      </c>
      <c r="CD40" s="109"/>
      <c r="CE40" s="109"/>
    </row>
    <row r="41" spans="2:83" ht="19.5" customHeight="1">
      <c r="B41" s="3"/>
      <c r="C41" s="28"/>
      <c r="D41" s="29"/>
      <c r="E41" s="31"/>
      <c r="F41" s="35"/>
      <c r="G41" s="35"/>
      <c r="H41" s="35"/>
      <c r="I41" s="35"/>
      <c r="J41" s="35"/>
      <c r="K41" s="35"/>
      <c r="L41" s="35"/>
      <c r="M41" s="48"/>
      <c r="N41" s="48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155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155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65"/>
      <c r="CC41" s="65"/>
      <c r="CD41" s="109"/>
      <c r="CE41" s="109"/>
    </row>
    <row r="42" spans="2:83" s="39" customFormat="1" ht="19.5" customHeight="1">
      <c r="B42" s="38" t="s">
        <v>16</v>
      </c>
      <c r="C42" s="27">
        <f aca="true" t="shared" si="11" ref="C42:CC42">+C44+C45</f>
        <v>24901.357351918792</v>
      </c>
      <c r="D42" s="27">
        <f t="shared" si="11"/>
        <v>69442.99130903672</v>
      </c>
      <c r="E42" s="27">
        <f t="shared" si="11"/>
        <v>13414.5</v>
      </c>
      <c r="F42" s="27">
        <f t="shared" si="11"/>
        <v>27017.2</v>
      </c>
      <c r="G42" s="27">
        <f t="shared" si="11"/>
        <v>64455.600000000006</v>
      </c>
      <c r="H42" s="27">
        <f t="shared" si="11"/>
        <v>12833.8</v>
      </c>
      <c r="I42" s="27">
        <f t="shared" si="11"/>
        <v>23029.907411191303</v>
      </c>
      <c r="J42" s="27">
        <f t="shared" si="11"/>
        <v>21551.100000000002</v>
      </c>
      <c r="K42" s="27">
        <f t="shared" si="11"/>
        <v>18065</v>
      </c>
      <c r="L42" s="27">
        <f t="shared" si="11"/>
        <v>53144.8</v>
      </c>
      <c r="M42" s="27">
        <f t="shared" si="11"/>
        <v>23610.6</v>
      </c>
      <c r="N42" s="27">
        <f t="shared" si="11"/>
        <v>74435.20000000001</v>
      </c>
      <c r="O42" s="66">
        <f t="shared" si="11"/>
        <v>425902.05607214686</v>
      </c>
      <c r="P42" s="66">
        <f t="shared" si="11"/>
        <v>433059.93318556505</v>
      </c>
      <c r="Q42" s="66">
        <f t="shared" si="11"/>
        <v>436555.4111583249</v>
      </c>
      <c r="R42" s="66">
        <f t="shared" si="11"/>
        <v>331448.99580655864</v>
      </c>
      <c r="S42" s="66">
        <f>+S44+S45</f>
        <v>403894.87581750593</v>
      </c>
      <c r="T42" s="66">
        <f t="shared" si="11"/>
        <v>27328.533185565087</v>
      </c>
      <c r="U42" s="66">
        <f t="shared" si="11"/>
        <v>29864.9</v>
      </c>
      <c r="V42" s="66">
        <f t="shared" si="11"/>
        <v>23941.1</v>
      </c>
      <c r="W42" s="66">
        <f t="shared" si="11"/>
        <v>37720.3</v>
      </c>
      <c r="X42" s="66">
        <f t="shared" si="11"/>
        <v>23251.100000000002</v>
      </c>
      <c r="Y42" s="66">
        <f t="shared" si="11"/>
        <v>38499.8</v>
      </c>
      <c r="Z42" s="66">
        <f t="shared" si="11"/>
        <v>24955</v>
      </c>
      <c r="AA42" s="66">
        <f t="shared" si="11"/>
        <v>25616.600000000002</v>
      </c>
      <c r="AB42" s="66">
        <f t="shared" si="11"/>
        <v>96777.6</v>
      </c>
      <c r="AC42" s="66">
        <f t="shared" si="11"/>
        <v>35096.7</v>
      </c>
      <c r="AD42" s="66">
        <f t="shared" si="11"/>
        <v>37370.7</v>
      </c>
      <c r="AE42" s="66">
        <f t="shared" si="11"/>
        <v>32637.6</v>
      </c>
      <c r="AF42" s="66">
        <f t="shared" si="11"/>
        <v>41193.8</v>
      </c>
      <c r="AG42" s="66">
        <f t="shared" si="11"/>
        <v>25855.899999999998</v>
      </c>
      <c r="AH42" s="66">
        <f t="shared" si="11"/>
        <v>83196.5</v>
      </c>
      <c r="AI42" s="66">
        <f t="shared" si="11"/>
        <v>41924.5</v>
      </c>
      <c r="AJ42" s="66">
        <f t="shared" si="11"/>
        <v>32122.6</v>
      </c>
      <c r="AK42" s="66">
        <f t="shared" si="11"/>
        <v>19495.45061851532</v>
      </c>
      <c r="AL42" s="66">
        <f t="shared" si="11"/>
        <v>24401.88367413045</v>
      </c>
      <c r="AM42" s="66">
        <f t="shared" si="11"/>
        <v>22388.718299184762</v>
      </c>
      <c r="AN42" s="66">
        <f t="shared" si="11"/>
        <v>24361.284805444142</v>
      </c>
      <c r="AO42" s="66">
        <f t="shared" si="11"/>
        <v>49628.14435141479</v>
      </c>
      <c r="AP42" s="66">
        <f t="shared" si="11"/>
        <v>16913.635145091583</v>
      </c>
      <c r="AQ42" s="66">
        <f t="shared" si="11"/>
        <v>55072.99426454382</v>
      </c>
      <c r="AR42" s="66">
        <f t="shared" si="11"/>
        <v>11999.730491499893</v>
      </c>
      <c r="AS42" s="66">
        <f t="shared" si="11"/>
        <v>19835.85707678469</v>
      </c>
      <c r="AT42" s="66">
        <f t="shared" si="11"/>
        <v>17992.770869028234</v>
      </c>
      <c r="AU42" s="66">
        <f t="shared" si="11"/>
        <v>17873.19945776313</v>
      </c>
      <c r="AV42" s="66">
        <f t="shared" si="11"/>
        <v>19468.553185026052</v>
      </c>
      <c r="AW42" s="66">
        <f t="shared" si="11"/>
        <v>58227.06514192108</v>
      </c>
      <c r="AX42" s="66">
        <f t="shared" si="11"/>
        <v>31575.65000726763</v>
      </c>
      <c r="AY42" s="66">
        <f t="shared" si="11"/>
        <v>23575.328876470652</v>
      </c>
      <c r="AZ42" s="66">
        <f t="shared" si="11"/>
        <v>31529.97704343084</v>
      </c>
      <c r="BA42" s="66">
        <f t="shared" si="11"/>
        <v>33454.47178014837</v>
      </c>
      <c r="BB42" s="66">
        <f t="shared" si="11"/>
        <v>31257.81941836107</v>
      </c>
      <c r="BC42" s="66">
        <f t="shared" si="11"/>
        <v>34658.57245885699</v>
      </c>
      <c r="BD42" s="66">
        <f t="shared" si="11"/>
        <v>30425.247182648185</v>
      </c>
      <c r="BE42" s="66">
        <f t="shared" si="11"/>
        <v>49717.749450681</v>
      </c>
      <c r="BF42" s="66">
        <f t="shared" si="11"/>
        <v>31143.07261410224</v>
      </c>
      <c r="BG42" s="66">
        <f t="shared" si="11"/>
        <v>30056.787941271632</v>
      </c>
      <c r="BH42" s="66">
        <f t="shared" si="11"/>
        <v>67512.76551852765</v>
      </c>
      <c r="BI42" s="66">
        <f t="shared" si="11"/>
        <v>31355.520496854217</v>
      </c>
      <c r="BJ42" s="66">
        <f t="shared" si="11"/>
        <v>20805.264664819246</v>
      </c>
      <c r="BK42" s="66">
        <f t="shared" si="11"/>
        <v>27434.456390247542</v>
      </c>
      <c r="BL42" s="66">
        <f t="shared" si="11"/>
        <v>30437.66822750055</v>
      </c>
      <c r="BM42" s="66">
        <f t="shared" si="11"/>
        <v>27558.718559777768</v>
      </c>
      <c r="BN42" s="66">
        <f t="shared" si="11"/>
        <v>30181.33271315331</v>
      </c>
      <c r="BO42" s="66">
        <f t="shared" si="11"/>
        <v>27266.292057922597</v>
      </c>
      <c r="BP42" s="66">
        <f t="shared" si="11"/>
        <v>28078.27755141868</v>
      </c>
      <c r="BQ42" s="66">
        <f t="shared" si="11"/>
        <v>22961.1646416817</v>
      </c>
      <c r="BR42" s="66">
        <f t="shared" si="11"/>
        <v>0</v>
      </c>
      <c r="BS42" s="66">
        <f t="shared" si="11"/>
        <v>0</v>
      </c>
      <c r="BT42" s="66">
        <f t="shared" si="11"/>
        <v>0</v>
      </c>
      <c r="BU42" s="66">
        <f t="shared" si="11"/>
        <v>0</v>
      </c>
      <c r="BV42" s="66">
        <f t="shared" si="11"/>
        <v>0</v>
      </c>
      <c r="BW42" s="66">
        <f t="shared" si="11"/>
        <v>0</v>
      </c>
      <c r="BX42" s="66">
        <f t="shared" si="11"/>
        <v>0</v>
      </c>
      <c r="BY42" s="66">
        <f t="shared" si="11"/>
        <v>0</v>
      </c>
      <c r="BZ42" s="66">
        <f t="shared" si="11"/>
        <v>0</v>
      </c>
      <c r="CA42" s="66">
        <f t="shared" si="11"/>
        <v>0</v>
      </c>
      <c r="CB42" s="66">
        <f t="shared" si="11"/>
        <v>80142.99663332918</v>
      </c>
      <c r="CC42" s="66">
        <f t="shared" si="11"/>
        <v>51039.44219310038</v>
      </c>
      <c r="CD42" s="109"/>
      <c r="CE42" s="109"/>
    </row>
    <row r="43" spans="2:83" ht="19.5" customHeight="1">
      <c r="B43" s="3"/>
      <c r="C43" s="26"/>
      <c r="D43" s="26"/>
      <c r="E43" s="27"/>
      <c r="F43" s="34"/>
      <c r="G43" s="34"/>
      <c r="H43" s="34"/>
      <c r="I43" s="34"/>
      <c r="J43" s="34"/>
      <c r="K43" s="34"/>
      <c r="L43" s="34"/>
      <c r="M43" s="48"/>
      <c r="N43" s="48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155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155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67"/>
      <c r="CC43" s="67"/>
      <c r="CD43" s="109"/>
      <c r="CE43" s="109"/>
    </row>
    <row r="44" spans="2:83" s="41" customFormat="1" ht="19.5" customHeight="1">
      <c r="B44" s="40" t="s">
        <v>2</v>
      </c>
      <c r="C44" s="30">
        <v>5927.233281241358</v>
      </c>
      <c r="D44" s="30">
        <v>56648.579091429536</v>
      </c>
      <c r="E44" s="31">
        <v>811.5</v>
      </c>
      <c r="F44" s="30">
        <v>10629.5</v>
      </c>
      <c r="G44" s="30">
        <v>48359.4</v>
      </c>
      <c r="H44" s="30">
        <v>-2092.4</v>
      </c>
      <c r="I44" s="57">
        <v>1957.1497457841176</v>
      </c>
      <c r="J44" s="30">
        <v>634.2</v>
      </c>
      <c r="K44" s="30">
        <v>2248.9</v>
      </c>
      <c r="L44" s="30">
        <v>37188.9</v>
      </c>
      <c r="M44" s="78">
        <v>10211</v>
      </c>
      <c r="N44" s="78">
        <v>51735.8</v>
      </c>
      <c r="O44" s="79">
        <v>224259.76211845502</v>
      </c>
      <c r="P44" s="79">
        <v>163380.89999999997</v>
      </c>
      <c r="Q44" s="79">
        <v>175234.83352913783</v>
      </c>
      <c r="R44" s="65">
        <v>40534.57652596497</v>
      </c>
      <c r="S44" s="65">
        <v>65194.98981532695</v>
      </c>
      <c r="T44" s="79">
        <v>10343.2</v>
      </c>
      <c r="U44" s="79">
        <v>12181</v>
      </c>
      <c r="V44" s="79">
        <v>4370.6</v>
      </c>
      <c r="W44" s="79">
        <v>10891.2</v>
      </c>
      <c r="X44" s="79">
        <v>3320.4</v>
      </c>
      <c r="Y44" s="79">
        <v>13670.5</v>
      </c>
      <c r="Z44" s="79">
        <v>1969.9</v>
      </c>
      <c r="AA44" s="79">
        <v>4223.2</v>
      </c>
      <c r="AB44" s="79">
        <v>76323.8</v>
      </c>
      <c r="AC44" s="79">
        <v>11254</v>
      </c>
      <c r="AD44" s="79">
        <v>11212.8</v>
      </c>
      <c r="AE44" s="79">
        <v>3620.3</v>
      </c>
      <c r="AF44" s="79">
        <v>12024.4</v>
      </c>
      <c r="AG44" s="79">
        <v>3444.6</v>
      </c>
      <c r="AH44" s="79">
        <v>55899.2</v>
      </c>
      <c r="AI44" s="79">
        <v>16530.7</v>
      </c>
      <c r="AJ44" s="79">
        <v>8523.8</v>
      </c>
      <c r="AK44" s="79">
        <v>1722.5865133748828</v>
      </c>
      <c r="AL44" s="79">
        <v>1248.33165731205</v>
      </c>
      <c r="AM44" s="79">
        <v>1.5458882797740001</v>
      </c>
      <c r="AN44" s="79">
        <v>2225.9935247181443</v>
      </c>
      <c r="AO44" s="79">
        <v>35289.582589267935</v>
      </c>
      <c r="AP44" s="79">
        <v>573.8731780597532</v>
      </c>
      <c r="AQ44" s="79">
        <v>37750.220178125295</v>
      </c>
      <c r="AR44" s="79">
        <v>788.04217271454</v>
      </c>
      <c r="AS44" s="79">
        <v>8098.3376433046315</v>
      </c>
      <c r="AT44" s="79">
        <v>1399.298096644401</v>
      </c>
      <c r="AU44" s="79">
        <v>465.23135332799995</v>
      </c>
      <c r="AV44" s="79">
        <v>0</v>
      </c>
      <c r="AW44" s="79">
        <v>24982.0790989475</v>
      </c>
      <c r="AX44" s="79">
        <v>50.059873760399995</v>
      </c>
      <c r="AY44" s="79">
        <v>0</v>
      </c>
      <c r="AZ44" s="79">
        <v>1456.4048688117</v>
      </c>
      <c r="BA44" s="79">
        <v>0</v>
      </c>
      <c r="BB44" s="79">
        <v>0</v>
      </c>
      <c r="BC44" s="79">
        <v>3295.1234184538002</v>
      </c>
      <c r="BD44" s="79">
        <v>0</v>
      </c>
      <c r="BE44" s="79">
        <v>19702.226730123642</v>
      </c>
      <c r="BF44" s="79">
        <v>885.2565811776001</v>
      </c>
      <c r="BG44" s="79">
        <v>0</v>
      </c>
      <c r="BH44" s="79">
        <v>43765.891998696</v>
      </c>
      <c r="BI44" s="79">
        <v>0</v>
      </c>
      <c r="BJ44" s="79">
        <v>-72.857039908</v>
      </c>
      <c r="BK44" s="79">
        <v>-3535.2572876722998</v>
      </c>
      <c r="BL44" s="79">
        <v>177.15777640000002</v>
      </c>
      <c r="BM44" s="79">
        <v>0</v>
      </c>
      <c r="BN44" s="79">
        <v>0</v>
      </c>
      <c r="BO44" s="79">
        <v>4272.57105651</v>
      </c>
      <c r="BP44" s="79">
        <v>265.9521450517</v>
      </c>
      <c r="BQ44" s="79">
        <v>0</v>
      </c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65">
        <f>+BD44+BE44</f>
        <v>19702.226730123642</v>
      </c>
      <c r="CC44" s="65">
        <f>+BP44+BQ44</f>
        <v>265.9521450517</v>
      </c>
      <c r="CD44" s="109"/>
      <c r="CE44" s="109"/>
    </row>
    <row r="45" spans="2:83" s="41" customFormat="1" ht="19.5" customHeight="1">
      <c r="B45" s="40" t="s">
        <v>30</v>
      </c>
      <c r="C45" s="30">
        <v>18974.124070677433</v>
      </c>
      <c r="D45" s="30">
        <v>12794.412217607185</v>
      </c>
      <c r="E45" s="31">
        <v>12603</v>
      </c>
      <c r="F45" s="30">
        <v>16387.7</v>
      </c>
      <c r="G45" s="30">
        <v>16096.2</v>
      </c>
      <c r="H45" s="30">
        <v>14926.199999999999</v>
      </c>
      <c r="I45" s="57">
        <v>21072.757665407185</v>
      </c>
      <c r="J45" s="30">
        <v>20916.9</v>
      </c>
      <c r="K45" s="30">
        <v>15816.1</v>
      </c>
      <c r="L45" s="30">
        <v>15955.9</v>
      </c>
      <c r="M45" s="78">
        <v>13399.6</v>
      </c>
      <c r="N45" s="78">
        <v>22699.4</v>
      </c>
      <c r="O45" s="79">
        <v>201642.2939536918</v>
      </c>
      <c r="P45" s="79">
        <v>269679.0331855651</v>
      </c>
      <c r="Q45" s="79">
        <v>261320.57762918706</v>
      </c>
      <c r="R45" s="65">
        <v>290914.4192805937</v>
      </c>
      <c r="S45" s="65">
        <v>338699.886002179</v>
      </c>
      <c r="T45" s="79">
        <v>16985.333185565087</v>
      </c>
      <c r="U45" s="79">
        <v>17683.9</v>
      </c>
      <c r="V45" s="79">
        <v>19570.5</v>
      </c>
      <c r="W45" s="79">
        <v>26829.1</v>
      </c>
      <c r="X45" s="79">
        <v>19930.7</v>
      </c>
      <c r="Y45" s="79">
        <v>24829.3</v>
      </c>
      <c r="Z45" s="79">
        <v>22985.1</v>
      </c>
      <c r="AA45" s="79">
        <v>21393.4</v>
      </c>
      <c r="AB45" s="79">
        <v>20453.8</v>
      </c>
      <c r="AC45" s="79">
        <v>23842.7</v>
      </c>
      <c r="AD45" s="79">
        <v>26157.9</v>
      </c>
      <c r="AE45" s="79">
        <v>29017.3</v>
      </c>
      <c r="AF45" s="79">
        <v>29169.4</v>
      </c>
      <c r="AG45" s="79">
        <v>22411.3</v>
      </c>
      <c r="AH45" s="79">
        <v>27297.3</v>
      </c>
      <c r="AI45" s="79">
        <v>25393.8</v>
      </c>
      <c r="AJ45" s="79">
        <v>23598.8</v>
      </c>
      <c r="AK45" s="79">
        <v>17772.864105140437</v>
      </c>
      <c r="AL45" s="79">
        <v>23153.5520168184</v>
      </c>
      <c r="AM45" s="79">
        <v>22387.172410904986</v>
      </c>
      <c r="AN45" s="79">
        <v>22135.291280725996</v>
      </c>
      <c r="AO45" s="79">
        <v>14338.561762146854</v>
      </c>
      <c r="AP45" s="79">
        <v>16339.76196703183</v>
      </c>
      <c r="AQ45" s="79">
        <v>17322.774086418525</v>
      </c>
      <c r="AR45" s="79">
        <v>11211.688318785353</v>
      </c>
      <c r="AS45" s="79">
        <v>11737.51943348006</v>
      </c>
      <c r="AT45" s="79">
        <v>16593.472772383833</v>
      </c>
      <c r="AU45" s="79">
        <v>17407.96810443513</v>
      </c>
      <c r="AV45" s="79">
        <v>19468.553185026052</v>
      </c>
      <c r="AW45" s="79">
        <v>33244.98604297358</v>
      </c>
      <c r="AX45" s="79">
        <v>31525.59013350723</v>
      </c>
      <c r="AY45" s="79">
        <v>23575.328876470652</v>
      </c>
      <c r="AZ45" s="79">
        <v>30073.57217461914</v>
      </c>
      <c r="BA45" s="79">
        <v>33454.47178014837</v>
      </c>
      <c r="BB45" s="79">
        <v>31257.81941836107</v>
      </c>
      <c r="BC45" s="79">
        <v>31363.449040403186</v>
      </c>
      <c r="BD45" s="79">
        <v>30425.247182648185</v>
      </c>
      <c r="BE45" s="79">
        <v>30015.522720557357</v>
      </c>
      <c r="BF45" s="79">
        <v>30257.81603292464</v>
      </c>
      <c r="BG45" s="79">
        <v>30056.787941271632</v>
      </c>
      <c r="BH45" s="79">
        <v>23746.873519831654</v>
      </c>
      <c r="BI45" s="79">
        <v>31355.520496854217</v>
      </c>
      <c r="BJ45" s="79">
        <v>20878.121704727248</v>
      </c>
      <c r="BK45" s="79">
        <v>30969.71367791984</v>
      </c>
      <c r="BL45" s="79">
        <v>30260.510451100552</v>
      </c>
      <c r="BM45" s="79">
        <v>27558.718559777768</v>
      </c>
      <c r="BN45" s="79">
        <v>30181.33271315331</v>
      </c>
      <c r="BO45" s="79">
        <v>22993.7210014126</v>
      </c>
      <c r="BP45" s="79">
        <v>27812.32540636698</v>
      </c>
      <c r="BQ45" s="79">
        <v>22961.1646416817</v>
      </c>
      <c r="BR45" s="145"/>
      <c r="BS45" s="145"/>
      <c r="BT45" s="145"/>
      <c r="BU45" s="145"/>
      <c r="BV45" s="145"/>
      <c r="BW45" s="145"/>
      <c r="BX45" s="145"/>
      <c r="BY45" s="145"/>
      <c r="BZ45" s="145"/>
      <c r="CA45" s="145"/>
      <c r="CB45" s="65">
        <f>+BD45+BE45</f>
        <v>60440.76990320554</v>
      </c>
      <c r="CC45" s="65">
        <f>+BP45+BQ45</f>
        <v>50773.49004804868</v>
      </c>
      <c r="CD45" s="116"/>
      <c r="CE45" s="109"/>
    </row>
    <row r="46" spans="2:83" ht="19.5" customHeight="1">
      <c r="B46" s="13"/>
      <c r="C46" s="32"/>
      <c r="D46" s="33"/>
      <c r="E46" s="31"/>
      <c r="F46" s="35"/>
      <c r="G46" s="35"/>
      <c r="H46" s="35"/>
      <c r="I46" s="35"/>
      <c r="J46" s="35"/>
      <c r="K46" s="35"/>
      <c r="L46" s="35"/>
      <c r="M46" s="48"/>
      <c r="N46" s="48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155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155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67"/>
      <c r="CC46" s="67"/>
      <c r="CD46" s="109"/>
      <c r="CE46" s="109"/>
    </row>
    <row r="47" spans="2:83" s="39" customFormat="1" ht="19.5" customHeight="1">
      <c r="B47" s="42" t="s">
        <v>27</v>
      </c>
      <c r="C47" s="26">
        <f>+C49+C60</f>
        <v>7933.64604395319</v>
      </c>
      <c r="D47" s="26">
        <f aca="true" t="shared" si="12" ref="D47:CB47">+D49+D60</f>
        <v>9952.737581314044</v>
      </c>
      <c r="E47" s="26">
        <f t="shared" si="12"/>
        <v>8264.3</v>
      </c>
      <c r="F47" s="26">
        <f t="shared" si="12"/>
        <v>12833.7</v>
      </c>
      <c r="G47" s="26">
        <f t="shared" si="12"/>
        <v>9085.5</v>
      </c>
      <c r="H47" s="26">
        <f t="shared" si="12"/>
        <v>16584</v>
      </c>
      <c r="I47" s="26">
        <f t="shared" si="12"/>
        <v>17496.12967940401</v>
      </c>
      <c r="J47" s="26">
        <f t="shared" si="12"/>
        <v>14572.8</v>
      </c>
      <c r="K47" s="26">
        <f t="shared" si="12"/>
        <v>16447.3</v>
      </c>
      <c r="L47" s="26">
        <f t="shared" si="12"/>
        <v>18788.699999999997</v>
      </c>
      <c r="M47" s="26">
        <f t="shared" si="12"/>
        <v>30182.9</v>
      </c>
      <c r="N47" s="26">
        <f t="shared" si="12"/>
        <v>25088.8</v>
      </c>
      <c r="O47" s="82">
        <f t="shared" si="12"/>
        <v>187230.51330467124</v>
      </c>
      <c r="P47" s="82">
        <f t="shared" si="12"/>
        <v>204866.1050921453</v>
      </c>
      <c r="Q47" s="82">
        <f t="shared" si="12"/>
        <v>86063.19023536722</v>
      </c>
      <c r="R47" s="82">
        <f t="shared" si="12"/>
        <v>125429.37554596405</v>
      </c>
      <c r="S47" s="82">
        <f>+S49+S60</f>
        <v>114517.43901854173</v>
      </c>
      <c r="T47" s="82">
        <f t="shared" si="12"/>
        <v>1536.6050921453048</v>
      </c>
      <c r="U47" s="82">
        <f t="shared" si="12"/>
        <v>24105.4</v>
      </c>
      <c r="V47" s="82">
        <f t="shared" si="12"/>
        <v>17569.5</v>
      </c>
      <c r="W47" s="82">
        <f t="shared" si="12"/>
        <v>34366.2</v>
      </c>
      <c r="X47" s="82">
        <f t="shared" si="12"/>
        <v>13739.5</v>
      </c>
      <c r="Y47" s="82">
        <f t="shared" si="12"/>
        <v>17342.399999999998</v>
      </c>
      <c r="Z47" s="82">
        <f t="shared" si="12"/>
        <v>25152.9</v>
      </c>
      <c r="AA47" s="82">
        <f t="shared" si="12"/>
        <v>4411.900000000001</v>
      </c>
      <c r="AB47" s="82">
        <f t="shared" si="12"/>
        <v>8448.2</v>
      </c>
      <c r="AC47" s="82">
        <f t="shared" si="12"/>
        <v>19363.5</v>
      </c>
      <c r="AD47" s="82">
        <f t="shared" si="12"/>
        <v>6439.6</v>
      </c>
      <c r="AE47" s="82">
        <f t="shared" si="12"/>
        <v>32390.4</v>
      </c>
      <c r="AF47" s="82">
        <f t="shared" si="12"/>
        <v>19043.7</v>
      </c>
      <c r="AG47" s="82">
        <f t="shared" si="12"/>
        <v>9259.9</v>
      </c>
      <c r="AH47" s="82">
        <f t="shared" si="12"/>
        <v>9421.3</v>
      </c>
      <c r="AI47" s="82">
        <f t="shared" si="12"/>
        <v>8670.4</v>
      </c>
      <c r="AJ47" s="82">
        <f t="shared" si="12"/>
        <v>8336.8</v>
      </c>
      <c r="AK47" s="82">
        <f t="shared" si="12"/>
        <v>4138.210743964493</v>
      </c>
      <c r="AL47" s="82">
        <f t="shared" si="12"/>
        <v>724.924762341238</v>
      </c>
      <c r="AM47" s="82">
        <f t="shared" si="12"/>
        <v>1379.7766033022608</v>
      </c>
      <c r="AN47" s="82">
        <f t="shared" si="12"/>
        <v>2165.0373822834854</v>
      </c>
      <c r="AO47" s="82">
        <f t="shared" si="12"/>
        <v>955.3851722126979</v>
      </c>
      <c r="AP47" s="82">
        <f t="shared" si="12"/>
        <v>13723.78566734843</v>
      </c>
      <c r="AQ47" s="82">
        <f t="shared" si="12"/>
        <v>8243.969903914609</v>
      </c>
      <c r="AR47" s="82">
        <f t="shared" si="12"/>
        <v>5058.973072046148</v>
      </c>
      <c r="AS47" s="82">
        <f t="shared" si="12"/>
        <v>2966.7637003174545</v>
      </c>
      <c r="AT47" s="82">
        <f t="shared" si="12"/>
        <v>27467.49227974993</v>
      </c>
      <c r="AU47" s="82">
        <f t="shared" si="12"/>
        <v>3608.2735246706875</v>
      </c>
      <c r="AV47" s="82">
        <f t="shared" si="12"/>
        <v>12279.01905654078</v>
      </c>
      <c r="AW47" s="82">
        <f t="shared" si="12"/>
        <v>10884.773549750822</v>
      </c>
      <c r="AX47" s="82">
        <f t="shared" si="12"/>
        <v>495.8588054707209</v>
      </c>
      <c r="AY47" s="82">
        <f t="shared" si="12"/>
        <v>4322.203710287421</v>
      </c>
      <c r="AZ47" s="82">
        <f t="shared" si="12"/>
        <v>8711.512424201424</v>
      </c>
      <c r="BA47" s="82">
        <f t="shared" si="12"/>
        <v>10455.763313988828</v>
      </c>
      <c r="BB47" s="82">
        <f t="shared" si="12"/>
        <v>18057.00485085338</v>
      </c>
      <c r="BC47" s="82">
        <f t="shared" si="12"/>
        <v>21121.73725808648</v>
      </c>
      <c r="BD47" s="82">
        <f t="shared" si="12"/>
        <v>6137.957485383044</v>
      </c>
      <c r="BE47" s="82">
        <f t="shared" si="12"/>
        <v>11906.159418641204</v>
      </c>
      <c r="BF47" s="82">
        <f t="shared" si="12"/>
        <v>11699.265536837625</v>
      </c>
      <c r="BG47" s="82">
        <f t="shared" si="12"/>
        <v>10181.491072112902</v>
      </c>
      <c r="BH47" s="82">
        <f t="shared" si="12"/>
        <v>6558.237043486824</v>
      </c>
      <c r="BI47" s="82">
        <f t="shared" si="12"/>
        <v>22401.442528984466</v>
      </c>
      <c r="BJ47" s="82">
        <f t="shared" si="12"/>
        <v>7024.955938135563</v>
      </c>
      <c r="BK47" s="82">
        <f t="shared" si="12"/>
        <v>4119.404997467703</v>
      </c>
      <c r="BL47" s="82">
        <f t="shared" si="12"/>
        <v>6961.018331404604</v>
      </c>
      <c r="BM47" s="82">
        <f t="shared" si="12"/>
        <v>13359.675136808793</v>
      </c>
      <c r="BN47" s="82">
        <f t="shared" si="12"/>
        <v>6007.601274284853</v>
      </c>
      <c r="BO47" s="82">
        <f t="shared" si="12"/>
        <v>8160.23025499411</v>
      </c>
      <c r="BP47" s="82">
        <f t="shared" si="12"/>
        <v>9742.18606963879</v>
      </c>
      <c r="BQ47" s="82">
        <f t="shared" si="12"/>
        <v>22897.286286972445</v>
      </c>
      <c r="BR47" s="82">
        <f t="shared" si="12"/>
        <v>0</v>
      </c>
      <c r="BS47" s="82">
        <f t="shared" si="12"/>
        <v>0</v>
      </c>
      <c r="BT47" s="82">
        <f t="shared" si="12"/>
        <v>0</v>
      </c>
      <c r="BU47" s="82">
        <f t="shared" si="12"/>
        <v>0</v>
      </c>
      <c r="BV47" s="82">
        <f t="shared" si="12"/>
        <v>0</v>
      </c>
      <c r="BW47" s="82">
        <f t="shared" si="12"/>
        <v>0</v>
      </c>
      <c r="BX47" s="82">
        <f t="shared" si="12"/>
        <v>0</v>
      </c>
      <c r="BY47" s="82">
        <f t="shared" si="12"/>
        <v>0</v>
      </c>
      <c r="BZ47" s="82">
        <f t="shared" si="12"/>
        <v>0</v>
      </c>
      <c r="CA47" s="82">
        <f t="shared" si="12"/>
        <v>0</v>
      </c>
      <c r="CB47" s="82">
        <f t="shared" si="12"/>
        <v>18044.116904024246</v>
      </c>
      <c r="CC47" s="82">
        <f>+CC49+CC60</f>
        <v>32639.472356611237</v>
      </c>
      <c r="CD47" s="57"/>
      <c r="CE47" s="109"/>
    </row>
    <row r="48" spans="2:83" s="4" customFormat="1" ht="19.5" customHeight="1">
      <c r="B48" s="12"/>
      <c r="C48" s="26"/>
      <c r="D48" s="26"/>
      <c r="E48" s="27"/>
      <c r="F48" s="34"/>
      <c r="G48" s="34"/>
      <c r="H48" s="34"/>
      <c r="I48" s="34"/>
      <c r="J48" s="34"/>
      <c r="K48" s="34"/>
      <c r="L48" s="34"/>
      <c r="M48" s="48"/>
      <c r="N48" s="48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109"/>
      <c r="CE48" s="109"/>
    </row>
    <row r="49" spans="2:83" s="39" customFormat="1" ht="19.5" customHeight="1">
      <c r="B49" s="38" t="s">
        <v>5</v>
      </c>
      <c r="C49" s="26">
        <f>+C51+C58</f>
        <v>7879.688089600356</v>
      </c>
      <c r="D49" s="26">
        <f aca="true" t="shared" si="13" ref="D49:CC49">+D51+D58</f>
        <v>9004.888843266344</v>
      </c>
      <c r="E49" s="26">
        <f t="shared" si="13"/>
        <v>9017.199999999999</v>
      </c>
      <c r="F49" s="26">
        <f t="shared" si="13"/>
        <v>13835</v>
      </c>
      <c r="G49" s="26">
        <f t="shared" si="13"/>
        <v>6506.599999999999</v>
      </c>
      <c r="H49" s="26">
        <f t="shared" si="13"/>
        <v>15699</v>
      </c>
      <c r="I49" s="26">
        <f t="shared" si="13"/>
        <v>13306.202378657199</v>
      </c>
      <c r="J49" s="26">
        <f t="shared" si="13"/>
        <v>14024.4</v>
      </c>
      <c r="K49" s="26">
        <f t="shared" si="13"/>
        <v>16238.3</v>
      </c>
      <c r="L49" s="26">
        <f t="shared" si="13"/>
        <v>9770.3</v>
      </c>
      <c r="M49" s="26">
        <f t="shared" si="13"/>
        <v>28867</v>
      </c>
      <c r="N49" s="26">
        <f t="shared" si="13"/>
        <v>23257</v>
      </c>
      <c r="O49" s="82">
        <f t="shared" si="13"/>
        <v>167405.5793115239</v>
      </c>
      <c r="P49" s="82">
        <f t="shared" si="13"/>
        <v>126554.76162393554</v>
      </c>
      <c r="Q49" s="82">
        <f t="shared" si="13"/>
        <v>87339.88685473688</v>
      </c>
      <c r="R49" s="82">
        <f t="shared" si="13"/>
        <v>116582.85735057207</v>
      </c>
      <c r="S49" s="82">
        <f>+S51+S58</f>
        <v>133637.56460548576</v>
      </c>
      <c r="T49" s="82">
        <f t="shared" si="13"/>
        <v>1382.6616239355278</v>
      </c>
      <c r="U49" s="82">
        <f t="shared" si="13"/>
        <v>16113.4</v>
      </c>
      <c r="V49" s="82">
        <f t="shared" si="13"/>
        <v>10926.1</v>
      </c>
      <c r="W49" s="82">
        <f t="shared" si="13"/>
        <v>9788.8</v>
      </c>
      <c r="X49" s="82">
        <f t="shared" si="13"/>
        <v>13795.5</v>
      </c>
      <c r="Y49" s="82">
        <f t="shared" si="13"/>
        <v>15807.3</v>
      </c>
      <c r="Z49" s="82">
        <f t="shared" si="13"/>
        <v>18324.5</v>
      </c>
      <c r="AA49" s="82">
        <f t="shared" si="13"/>
        <v>2535.3</v>
      </c>
      <c r="AB49" s="82">
        <f t="shared" si="13"/>
        <v>8985</v>
      </c>
      <c r="AC49" s="82">
        <f t="shared" si="13"/>
        <v>8901.300000000001</v>
      </c>
      <c r="AD49" s="82">
        <f t="shared" si="13"/>
        <v>5910.1</v>
      </c>
      <c r="AE49" s="82">
        <f t="shared" si="13"/>
        <v>14084.800000000001</v>
      </c>
      <c r="AF49" s="82">
        <f t="shared" si="13"/>
        <v>7077.8</v>
      </c>
      <c r="AG49" s="82">
        <f t="shared" si="13"/>
        <v>8939.4</v>
      </c>
      <c r="AH49" s="82">
        <f t="shared" si="13"/>
        <v>7011.2</v>
      </c>
      <c r="AI49" s="82">
        <f t="shared" si="13"/>
        <v>9149.6</v>
      </c>
      <c r="AJ49" s="82">
        <f t="shared" si="13"/>
        <v>8609.199999999999</v>
      </c>
      <c r="AK49" s="82">
        <f t="shared" si="13"/>
        <v>5315.319848276353</v>
      </c>
      <c r="AL49" s="82">
        <f t="shared" si="13"/>
        <v>3559.037243507413</v>
      </c>
      <c r="AM49" s="82">
        <f t="shared" si="13"/>
        <v>7419.689014820561</v>
      </c>
      <c r="AN49" s="82">
        <f t="shared" si="13"/>
        <v>2819.0777983091675</v>
      </c>
      <c r="AO49" s="82">
        <f t="shared" si="13"/>
        <v>3942.1670320765475</v>
      </c>
      <c r="AP49" s="82">
        <f t="shared" si="13"/>
        <v>12845.50883274283</v>
      </c>
      <c r="AQ49" s="82">
        <f t="shared" si="13"/>
        <v>10651.88708500401</v>
      </c>
      <c r="AR49" s="82">
        <f t="shared" si="13"/>
        <v>5508.944602686096</v>
      </c>
      <c r="AS49" s="82">
        <f t="shared" si="13"/>
        <v>4182.895868885855</v>
      </c>
      <c r="AT49" s="82">
        <f t="shared" si="13"/>
        <v>10571.74089383262</v>
      </c>
      <c r="AU49" s="82">
        <f t="shared" si="13"/>
        <v>5937.328037982687</v>
      </c>
      <c r="AV49" s="82">
        <f t="shared" si="13"/>
        <v>12311.84157846238</v>
      </c>
      <c r="AW49" s="82">
        <f t="shared" si="13"/>
        <v>11351.075224291722</v>
      </c>
      <c r="AX49" s="82">
        <f t="shared" si="13"/>
        <v>1965.0092878350408</v>
      </c>
      <c r="AY49" s="82">
        <f t="shared" si="13"/>
        <v>4199.817205967621</v>
      </c>
      <c r="AZ49" s="82">
        <f t="shared" si="13"/>
        <v>10560.258706345185</v>
      </c>
      <c r="BA49" s="82">
        <f t="shared" si="13"/>
        <v>12784.914989340728</v>
      </c>
      <c r="BB49" s="82">
        <f t="shared" si="13"/>
        <v>15910.819928105682</v>
      </c>
      <c r="BC49" s="82">
        <f t="shared" si="13"/>
        <v>21298.211026836478</v>
      </c>
      <c r="BD49" s="82">
        <f t="shared" si="13"/>
        <v>6952.983518460996</v>
      </c>
      <c r="BE49" s="82">
        <f t="shared" si="13"/>
        <v>11186.544531955056</v>
      </c>
      <c r="BF49" s="82">
        <f t="shared" si="13"/>
        <v>12678.702308911224</v>
      </c>
      <c r="BG49" s="82">
        <f t="shared" si="13"/>
        <v>9781.816756826602</v>
      </c>
      <c r="BH49" s="82">
        <f t="shared" si="13"/>
        <v>8788.048621768325</v>
      </c>
      <c r="BI49" s="82">
        <f t="shared" si="13"/>
        <v>22167.334425903366</v>
      </c>
      <c r="BJ49" s="82">
        <f t="shared" si="13"/>
        <v>8448.208036849313</v>
      </c>
      <c r="BK49" s="82">
        <f t="shared" si="13"/>
        <v>9002.408188404903</v>
      </c>
      <c r="BL49" s="82">
        <f t="shared" si="13"/>
        <v>8489.241886814105</v>
      </c>
      <c r="BM49" s="82">
        <f t="shared" si="13"/>
        <v>16205.025480075074</v>
      </c>
      <c r="BN49" s="82">
        <f t="shared" si="13"/>
        <v>7221.872209703453</v>
      </c>
      <c r="BO49" s="82">
        <f t="shared" si="13"/>
        <v>12715.378639813309</v>
      </c>
      <c r="BP49" s="82">
        <f t="shared" si="13"/>
        <v>9434.60099505349</v>
      </c>
      <c r="BQ49" s="82">
        <f t="shared" si="13"/>
        <v>24348.583936248055</v>
      </c>
      <c r="BR49" s="82">
        <f t="shared" si="13"/>
        <v>0</v>
      </c>
      <c r="BS49" s="82">
        <f t="shared" si="13"/>
        <v>0</v>
      </c>
      <c r="BT49" s="82">
        <f t="shared" si="13"/>
        <v>0</v>
      </c>
      <c r="BU49" s="82">
        <f t="shared" si="13"/>
        <v>0</v>
      </c>
      <c r="BV49" s="82">
        <f t="shared" si="13"/>
        <v>0</v>
      </c>
      <c r="BW49" s="82">
        <f t="shared" si="13"/>
        <v>0</v>
      </c>
      <c r="BX49" s="82">
        <f t="shared" si="13"/>
        <v>0</v>
      </c>
      <c r="BY49" s="82">
        <f t="shared" si="13"/>
        <v>0</v>
      </c>
      <c r="BZ49" s="82">
        <f t="shared" si="13"/>
        <v>0</v>
      </c>
      <c r="CA49" s="82">
        <f t="shared" si="13"/>
        <v>0</v>
      </c>
      <c r="CB49" s="82">
        <f t="shared" si="13"/>
        <v>18139.52805041605</v>
      </c>
      <c r="CC49" s="82">
        <f t="shared" si="13"/>
        <v>33783.18493130155</v>
      </c>
      <c r="CD49" s="116"/>
      <c r="CE49" s="109"/>
    </row>
    <row r="50" spans="2:83" ht="19.5" customHeight="1">
      <c r="B50" s="3"/>
      <c r="C50" s="26"/>
      <c r="D50" s="26"/>
      <c r="E50" s="27"/>
      <c r="F50" s="34"/>
      <c r="G50" s="34"/>
      <c r="H50" s="34"/>
      <c r="I50" s="34"/>
      <c r="J50" s="34"/>
      <c r="K50" s="34"/>
      <c r="L50" s="34"/>
      <c r="M50" s="48"/>
      <c r="N50" s="48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155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155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67"/>
      <c r="CC50" s="67"/>
      <c r="CD50" s="109"/>
      <c r="CE50" s="109"/>
    </row>
    <row r="51" spans="2:83" s="24" customFormat="1" ht="19.5" customHeight="1">
      <c r="B51" s="23" t="s">
        <v>25</v>
      </c>
      <c r="C51" s="30">
        <f>+C53+C56</f>
        <v>7879.688089600356</v>
      </c>
      <c r="D51" s="30">
        <f aca="true" t="shared" si="14" ref="D51:BP51">+D53+D56</f>
        <v>9004.888843266344</v>
      </c>
      <c r="E51" s="30">
        <f t="shared" si="14"/>
        <v>9017.199999999999</v>
      </c>
      <c r="F51" s="30">
        <f t="shared" si="14"/>
        <v>13835</v>
      </c>
      <c r="G51" s="30">
        <f t="shared" si="14"/>
        <v>6506.599999999999</v>
      </c>
      <c r="H51" s="30">
        <f t="shared" si="14"/>
        <v>15699</v>
      </c>
      <c r="I51" s="30">
        <f t="shared" si="14"/>
        <v>13306.202378657199</v>
      </c>
      <c r="J51" s="30">
        <f t="shared" si="14"/>
        <v>14024.4</v>
      </c>
      <c r="K51" s="30">
        <f t="shared" si="14"/>
        <v>16238.3</v>
      </c>
      <c r="L51" s="30">
        <f t="shared" si="14"/>
        <v>9770.3</v>
      </c>
      <c r="M51" s="30">
        <f t="shared" si="14"/>
        <v>28867</v>
      </c>
      <c r="N51" s="30">
        <f t="shared" si="14"/>
        <v>23257</v>
      </c>
      <c r="O51" s="79">
        <f t="shared" si="14"/>
        <v>167405.5793115239</v>
      </c>
      <c r="P51" s="79">
        <f t="shared" si="14"/>
        <v>126554.76162393554</v>
      </c>
      <c r="Q51" s="79">
        <f t="shared" si="14"/>
        <v>87339.88685473688</v>
      </c>
      <c r="R51" s="79">
        <f t="shared" si="14"/>
        <v>116582.85735057207</v>
      </c>
      <c r="S51" s="79">
        <f>+S53+S56</f>
        <v>133637.56460548576</v>
      </c>
      <c r="T51" s="79">
        <f t="shared" si="14"/>
        <v>1382.6616239355278</v>
      </c>
      <c r="U51" s="79">
        <f t="shared" si="14"/>
        <v>16113.4</v>
      </c>
      <c r="V51" s="79">
        <f t="shared" si="14"/>
        <v>10926.1</v>
      </c>
      <c r="W51" s="79">
        <f t="shared" si="14"/>
        <v>9788.8</v>
      </c>
      <c r="X51" s="79">
        <f t="shared" si="14"/>
        <v>13795.5</v>
      </c>
      <c r="Y51" s="79">
        <f t="shared" si="14"/>
        <v>15807.3</v>
      </c>
      <c r="Z51" s="79">
        <f t="shared" si="14"/>
        <v>18324.5</v>
      </c>
      <c r="AA51" s="79">
        <f t="shared" si="14"/>
        <v>2535.3</v>
      </c>
      <c r="AB51" s="79">
        <f t="shared" si="14"/>
        <v>8985</v>
      </c>
      <c r="AC51" s="79">
        <f t="shared" si="14"/>
        <v>8901.300000000001</v>
      </c>
      <c r="AD51" s="79">
        <f t="shared" si="14"/>
        <v>5910.1</v>
      </c>
      <c r="AE51" s="79">
        <f t="shared" si="14"/>
        <v>14084.800000000001</v>
      </c>
      <c r="AF51" s="79">
        <f t="shared" si="14"/>
        <v>7077.8</v>
      </c>
      <c r="AG51" s="79">
        <f t="shared" si="14"/>
        <v>8939.4</v>
      </c>
      <c r="AH51" s="79">
        <f t="shared" si="14"/>
        <v>7011.2</v>
      </c>
      <c r="AI51" s="79">
        <f t="shared" si="14"/>
        <v>9149.6</v>
      </c>
      <c r="AJ51" s="79">
        <f t="shared" si="14"/>
        <v>8609.199999999999</v>
      </c>
      <c r="AK51" s="79">
        <f t="shared" si="14"/>
        <v>5315.319848276353</v>
      </c>
      <c r="AL51" s="79">
        <f t="shared" si="14"/>
        <v>3559.037243507413</v>
      </c>
      <c r="AM51" s="79">
        <f t="shared" si="14"/>
        <v>7419.689014820561</v>
      </c>
      <c r="AN51" s="79">
        <f t="shared" si="14"/>
        <v>2819.0777983091675</v>
      </c>
      <c r="AO51" s="79">
        <f t="shared" si="14"/>
        <v>3942.1670320765475</v>
      </c>
      <c r="AP51" s="79">
        <f t="shared" si="14"/>
        <v>12845.50883274283</v>
      </c>
      <c r="AQ51" s="79">
        <f t="shared" si="14"/>
        <v>10651.88708500401</v>
      </c>
      <c r="AR51" s="79">
        <f t="shared" si="14"/>
        <v>5508.944602686096</v>
      </c>
      <c r="AS51" s="79">
        <f t="shared" si="14"/>
        <v>4182.895868885855</v>
      </c>
      <c r="AT51" s="79">
        <f t="shared" si="14"/>
        <v>10571.74089383262</v>
      </c>
      <c r="AU51" s="79">
        <f t="shared" si="14"/>
        <v>5937.328037982687</v>
      </c>
      <c r="AV51" s="79">
        <f t="shared" si="14"/>
        <v>12311.84157846238</v>
      </c>
      <c r="AW51" s="79">
        <f t="shared" si="14"/>
        <v>11351.075224291722</v>
      </c>
      <c r="AX51" s="79">
        <f t="shared" si="14"/>
        <v>1965.0092878350408</v>
      </c>
      <c r="AY51" s="79">
        <f t="shared" si="14"/>
        <v>4199.817205967621</v>
      </c>
      <c r="AZ51" s="79">
        <f t="shared" si="14"/>
        <v>10560.258706345185</v>
      </c>
      <c r="BA51" s="79">
        <f t="shared" si="14"/>
        <v>12784.914989340728</v>
      </c>
      <c r="BB51" s="79">
        <f t="shared" si="14"/>
        <v>15910.819928105682</v>
      </c>
      <c r="BC51" s="79">
        <f t="shared" si="14"/>
        <v>21298.211026836478</v>
      </c>
      <c r="BD51" s="79">
        <f t="shared" si="14"/>
        <v>6952.983518460996</v>
      </c>
      <c r="BE51" s="79">
        <f t="shared" si="14"/>
        <v>11186.544531955056</v>
      </c>
      <c r="BF51" s="79">
        <f t="shared" si="14"/>
        <v>12678.702308911224</v>
      </c>
      <c r="BG51" s="79">
        <f t="shared" si="14"/>
        <v>9781.816756826602</v>
      </c>
      <c r="BH51" s="79">
        <f t="shared" si="14"/>
        <v>8788.048621768325</v>
      </c>
      <c r="BI51" s="79">
        <f t="shared" si="14"/>
        <v>22167.334425903366</v>
      </c>
      <c r="BJ51" s="79">
        <f t="shared" si="14"/>
        <v>8448.208036849313</v>
      </c>
      <c r="BK51" s="79">
        <f t="shared" si="14"/>
        <v>9002.408188404903</v>
      </c>
      <c r="BL51" s="79">
        <f t="shared" si="14"/>
        <v>8489.241886814105</v>
      </c>
      <c r="BM51" s="79">
        <f t="shared" si="14"/>
        <v>16205.025480075074</v>
      </c>
      <c r="BN51" s="79">
        <f t="shared" si="14"/>
        <v>7221.872209703453</v>
      </c>
      <c r="BO51" s="79">
        <f t="shared" si="14"/>
        <v>12715.378639813309</v>
      </c>
      <c r="BP51" s="79">
        <f t="shared" si="14"/>
        <v>9434.60099505349</v>
      </c>
      <c r="BQ51" s="79">
        <f aca="true" t="shared" si="15" ref="BQ51:CC51">+BQ53+BQ56</f>
        <v>24348.583936248055</v>
      </c>
      <c r="BR51" s="79">
        <f t="shared" si="15"/>
        <v>0</v>
      </c>
      <c r="BS51" s="79">
        <f t="shared" si="15"/>
        <v>0</v>
      </c>
      <c r="BT51" s="79">
        <f t="shared" si="15"/>
        <v>0</v>
      </c>
      <c r="BU51" s="79">
        <f t="shared" si="15"/>
        <v>0</v>
      </c>
      <c r="BV51" s="79">
        <f t="shared" si="15"/>
        <v>0</v>
      </c>
      <c r="BW51" s="79">
        <f t="shared" si="15"/>
        <v>0</v>
      </c>
      <c r="BX51" s="79">
        <f t="shared" si="15"/>
        <v>0</v>
      </c>
      <c r="BY51" s="79">
        <f t="shared" si="15"/>
        <v>0</v>
      </c>
      <c r="BZ51" s="79">
        <f t="shared" si="15"/>
        <v>0</v>
      </c>
      <c r="CA51" s="79">
        <f t="shared" si="15"/>
        <v>0</v>
      </c>
      <c r="CB51" s="79">
        <f t="shared" si="15"/>
        <v>18139.52805041605</v>
      </c>
      <c r="CC51" s="79">
        <f t="shared" si="15"/>
        <v>33783.18493130155</v>
      </c>
      <c r="CD51" s="109"/>
      <c r="CE51" s="109"/>
    </row>
    <row r="52" spans="2:83" ht="19.5" customHeight="1">
      <c r="B52" s="13"/>
      <c r="C52" s="26"/>
      <c r="D52" s="26"/>
      <c r="E52" s="27"/>
      <c r="F52" s="34"/>
      <c r="G52" s="34"/>
      <c r="H52" s="34"/>
      <c r="I52" s="34"/>
      <c r="J52" s="34"/>
      <c r="K52" s="34"/>
      <c r="L52" s="34"/>
      <c r="M52" s="49"/>
      <c r="N52" s="4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109"/>
      <c r="CE52" s="109"/>
    </row>
    <row r="53" spans="2:83" s="39" customFormat="1" ht="19.5" customHeight="1">
      <c r="B53" s="40" t="s">
        <v>28</v>
      </c>
      <c r="C53" s="30">
        <f>+C54+C55</f>
        <v>7879.688089600356</v>
      </c>
      <c r="D53" s="30">
        <f aca="true" t="shared" si="16" ref="D53:BP53">+D54+D55</f>
        <v>9007.682420627745</v>
      </c>
      <c r="E53" s="30">
        <f t="shared" si="16"/>
        <v>9041.9</v>
      </c>
      <c r="F53" s="30">
        <f t="shared" si="16"/>
        <v>13835</v>
      </c>
      <c r="G53" s="30">
        <f t="shared" si="16"/>
        <v>6508.2</v>
      </c>
      <c r="H53" s="30">
        <f t="shared" si="16"/>
        <v>15699</v>
      </c>
      <c r="I53" s="30">
        <f t="shared" si="16"/>
        <v>13360.499746148727</v>
      </c>
      <c r="J53" s="30">
        <f t="shared" si="16"/>
        <v>14024.4</v>
      </c>
      <c r="K53" s="30">
        <f t="shared" si="16"/>
        <v>16310.8</v>
      </c>
      <c r="L53" s="30">
        <f t="shared" si="16"/>
        <v>9770.3</v>
      </c>
      <c r="M53" s="30">
        <f t="shared" si="16"/>
        <v>28867</v>
      </c>
      <c r="N53" s="30">
        <f t="shared" si="16"/>
        <v>23257</v>
      </c>
      <c r="O53" s="79">
        <f t="shared" si="16"/>
        <v>167561.47025637684</v>
      </c>
      <c r="P53" s="79">
        <f t="shared" si="16"/>
        <v>128098.86162393555</v>
      </c>
      <c r="Q53" s="79">
        <f t="shared" si="16"/>
        <v>87639.26197692053</v>
      </c>
      <c r="R53" s="79">
        <f t="shared" si="16"/>
        <v>116948.26516685566</v>
      </c>
      <c r="S53" s="79">
        <f>+S54+S55</f>
        <v>134310.64136437172</v>
      </c>
      <c r="T53" s="79">
        <f t="shared" si="16"/>
        <v>1382.6616239355278</v>
      </c>
      <c r="U53" s="79">
        <f t="shared" si="16"/>
        <v>16113.4</v>
      </c>
      <c r="V53" s="79">
        <f t="shared" si="16"/>
        <v>10926.1</v>
      </c>
      <c r="W53" s="79">
        <f t="shared" si="16"/>
        <v>9788.8</v>
      </c>
      <c r="X53" s="79">
        <f t="shared" si="16"/>
        <v>13795.5</v>
      </c>
      <c r="Y53" s="79">
        <f t="shared" si="16"/>
        <v>16953.3</v>
      </c>
      <c r="Z53" s="79">
        <f t="shared" si="16"/>
        <v>18333.5</v>
      </c>
      <c r="AA53" s="79">
        <f t="shared" si="16"/>
        <v>2505.3</v>
      </c>
      <c r="AB53" s="79">
        <f t="shared" si="16"/>
        <v>8956.1</v>
      </c>
      <c r="AC53" s="79">
        <f t="shared" si="16"/>
        <v>9183.6</v>
      </c>
      <c r="AD53" s="79">
        <f t="shared" si="16"/>
        <v>6087</v>
      </c>
      <c r="AE53" s="79">
        <f t="shared" si="16"/>
        <v>14073.6</v>
      </c>
      <c r="AF53" s="79">
        <f t="shared" si="16"/>
        <v>7077.8</v>
      </c>
      <c r="AG53" s="79">
        <f t="shared" si="16"/>
        <v>8945.9</v>
      </c>
      <c r="AH53" s="79">
        <f t="shared" si="16"/>
        <v>6983.9</v>
      </c>
      <c r="AI53" s="79">
        <f t="shared" si="16"/>
        <v>9193.6</v>
      </c>
      <c r="AJ53" s="79">
        <f t="shared" si="16"/>
        <v>8535.8</v>
      </c>
      <c r="AK53" s="79">
        <f t="shared" si="16"/>
        <v>5380.501458904453</v>
      </c>
      <c r="AL53" s="79">
        <f t="shared" si="16"/>
        <v>3538.066781118337</v>
      </c>
      <c r="AM53" s="79">
        <f t="shared" si="16"/>
        <v>7420.115485178561</v>
      </c>
      <c r="AN53" s="79">
        <f t="shared" si="16"/>
        <v>2848.6740280255203</v>
      </c>
      <c r="AO53" s="79">
        <f t="shared" si="16"/>
        <v>4182.730454626148</v>
      </c>
      <c r="AP53" s="79">
        <f t="shared" si="16"/>
        <v>12918.209435252205</v>
      </c>
      <c r="AQ53" s="79">
        <f t="shared" si="16"/>
        <v>10613.96433381531</v>
      </c>
      <c r="AR53" s="79">
        <f t="shared" si="16"/>
        <v>5505.057266161023</v>
      </c>
      <c r="AS53" s="79">
        <f t="shared" si="16"/>
        <v>4221.429148845555</v>
      </c>
      <c r="AT53" s="79">
        <f t="shared" si="16"/>
        <v>10580.411461474243</v>
      </c>
      <c r="AU53" s="79">
        <f t="shared" si="16"/>
        <v>5930.513605664967</v>
      </c>
      <c r="AV53" s="79">
        <f t="shared" si="16"/>
        <v>12309.78542214458</v>
      </c>
      <c r="AW53" s="79">
        <f t="shared" si="16"/>
        <v>11341.815563057262</v>
      </c>
      <c r="AX53" s="79">
        <f t="shared" si="16"/>
        <v>2104.4680281212877</v>
      </c>
      <c r="AY53" s="79">
        <f t="shared" si="16"/>
        <v>4202.543443013777</v>
      </c>
      <c r="AZ53" s="79">
        <f t="shared" si="16"/>
        <v>10743.028351032384</v>
      </c>
      <c r="BA53" s="79">
        <f t="shared" si="16"/>
        <v>12755.88982251833</v>
      </c>
      <c r="BB53" s="79">
        <f t="shared" si="16"/>
        <v>15941.569541997465</v>
      </c>
      <c r="BC53" s="79">
        <f t="shared" si="16"/>
        <v>21311.753512824816</v>
      </c>
      <c r="BD53" s="79">
        <f t="shared" si="16"/>
        <v>6937.225598356746</v>
      </c>
      <c r="BE53" s="79">
        <f t="shared" si="16"/>
        <v>10991.652449435856</v>
      </c>
      <c r="BF53" s="79">
        <f t="shared" si="16"/>
        <v>13160.363051302185</v>
      </c>
      <c r="BG53" s="79">
        <f t="shared" si="16"/>
        <v>9769.606335280001</v>
      </c>
      <c r="BH53" s="79">
        <f t="shared" si="16"/>
        <v>8886.678431769269</v>
      </c>
      <c r="BI53" s="79">
        <f t="shared" si="16"/>
        <v>22169.00346314578</v>
      </c>
      <c r="BJ53" s="79">
        <f t="shared" si="16"/>
        <v>8492.823283090966</v>
      </c>
      <c r="BK53" s="79">
        <f t="shared" si="16"/>
        <v>9064.868535647538</v>
      </c>
      <c r="BL53" s="79">
        <f t="shared" si="16"/>
        <v>8503.160799227499</v>
      </c>
      <c r="BM53" s="79">
        <f t="shared" si="16"/>
        <v>16279.214773025698</v>
      </c>
      <c r="BN53" s="79">
        <f t="shared" si="16"/>
        <v>7272.758834885653</v>
      </c>
      <c r="BO53" s="79">
        <f t="shared" si="16"/>
        <v>12783.2858092045</v>
      </c>
      <c r="BP53" s="79">
        <f t="shared" si="16"/>
        <v>9475.431836685639</v>
      </c>
      <c r="BQ53" s="79">
        <f aca="true" t="shared" si="17" ref="BQ53:CC53">+BQ54+BQ55</f>
        <v>24345.865631038556</v>
      </c>
      <c r="BR53" s="79">
        <f t="shared" si="17"/>
        <v>0</v>
      </c>
      <c r="BS53" s="79">
        <f t="shared" si="17"/>
        <v>0</v>
      </c>
      <c r="BT53" s="79">
        <f t="shared" si="17"/>
        <v>0</v>
      </c>
      <c r="BU53" s="79">
        <f t="shared" si="17"/>
        <v>0</v>
      </c>
      <c r="BV53" s="79">
        <f t="shared" si="17"/>
        <v>0</v>
      </c>
      <c r="BW53" s="79">
        <f t="shared" si="17"/>
        <v>0</v>
      </c>
      <c r="BX53" s="79">
        <f t="shared" si="17"/>
        <v>0</v>
      </c>
      <c r="BY53" s="79">
        <f t="shared" si="17"/>
        <v>0</v>
      </c>
      <c r="BZ53" s="79">
        <f t="shared" si="17"/>
        <v>0</v>
      </c>
      <c r="CA53" s="79">
        <f t="shared" si="17"/>
        <v>0</v>
      </c>
      <c r="CB53" s="79">
        <f t="shared" si="17"/>
        <v>17928.8780477926</v>
      </c>
      <c r="CC53" s="79">
        <f t="shared" si="17"/>
        <v>33821.297467724195</v>
      </c>
      <c r="CD53" s="109"/>
      <c r="CE53" s="109"/>
    </row>
    <row r="54" spans="2:83" ht="19.5" customHeight="1">
      <c r="B54" s="3" t="s">
        <v>26</v>
      </c>
      <c r="C54" s="32">
        <v>897.8098566538919</v>
      </c>
      <c r="D54" s="31">
        <v>0</v>
      </c>
      <c r="E54" s="33">
        <v>0</v>
      </c>
      <c r="F54" s="35">
        <v>0</v>
      </c>
      <c r="G54" s="35">
        <v>0</v>
      </c>
      <c r="H54" s="35">
        <v>0</v>
      </c>
      <c r="I54" s="35">
        <v>-37.7387657205</v>
      </c>
      <c r="J54" s="35">
        <v>0</v>
      </c>
      <c r="K54" s="35">
        <v>0</v>
      </c>
      <c r="L54" s="35">
        <v>0</v>
      </c>
      <c r="M54" s="50">
        <v>0</v>
      </c>
      <c r="N54" s="50">
        <v>0</v>
      </c>
      <c r="O54" s="79">
        <v>860.0710909333918</v>
      </c>
      <c r="P54" s="80">
        <v>0</v>
      </c>
      <c r="Q54" s="80">
        <v>0</v>
      </c>
      <c r="R54" s="72">
        <v>0</v>
      </c>
      <c r="S54" s="72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80">
        <v>0</v>
      </c>
      <c r="AS54" s="80">
        <v>0</v>
      </c>
      <c r="AT54" s="80">
        <v>0</v>
      </c>
      <c r="AU54" s="80">
        <v>0</v>
      </c>
      <c r="AV54" s="80">
        <v>0</v>
      </c>
      <c r="AW54" s="80">
        <v>0</v>
      </c>
      <c r="AX54" s="80">
        <v>0</v>
      </c>
      <c r="AY54" s="80">
        <v>0</v>
      </c>
      <c r="AZ54" s="80">
        <v>0</v>
      </c>
      <c r="BA54" s="80">
        <v>0</v>
      </c>
      <c r="BB54" s="80">
        <v>0</v>
      </c>
      <c r="BC54" s="80">
        <v>0</v>
      </c>
      <c r="BD54" s="80">
        <v>0</v>
      </c>
      <c r="BE54" s="80">
        <v>0</v>
      </c>
      <c r="BF54" s="80">
        <v>0</v>
      </c>
      <c r="BG54" s="80">
        <v>0</v>
      </c>
      <c r="BH54" s="80">
        <v>0</v>
      </c>
      <c r="BI54" s="80">
        <v>0</v>
      </c>
      <c r="BJ54" s="80">
        <v>0</v>
      </c>
      <c r="BK54" s="80">
        <v>0</v>
      </c>
      <c r="BL54" s="80">
        <v>0</v>
      </c>
      <c r="BM54" s="80">
        <v>0</v>
      </c>
      <c r="BN54" s="80">
        <v>0</v>
      </c>
      <c r="BO54" s="80">
        <v>0</v>
      </c>
      <c r="BP54" s="80">
        <v>0</v>
      </c>
      <c r="BQ54" s="80">
        <v>0</v>
      </c>
      <c r="BR54" s="80">
        <v>0</v>
      </c>
      <c r="BS54" s="80">
        <v>0</v>
      </c>
      <c r="BT54" s="80">
        <v>0</v>
      </c>
      <c r="BU54" s="80">
        <v>0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80">
        <v>0</v>
      </c>
      <c r="CC54" s="80">
        <v>0</v>
      </c>
      <c r="CD54" s="109"/>
      <c r="CE54" s="109"/>
    </row>
    <row r="55" spans="2:83" ht="19.5" customHeight="1">
      <c r="B55" s="14" t="s">
        <v>31</v>
      </c>
      <c r="C55" s="32">
        <v>6981.878232946464</v>
      </c>
      <c r="D55" s="31">
        <v>9007.682420627745</v>
      </c>
      <c r="E55" s="31">
        <v>9041.9</v>
      </c>
      <c r="F55" s="35">
        <v>13835</v>
      </c>
      <c r="G55" s="35">
        <v>6508.2</v>
      </c>
      <c r="H55" s="35">
        <v>15699</v>
      </c>
      <c r="I55" s="35">
        <v>13398.238511869227</v>
      </c>
      <c r="J55" s="35">
        <v>14024.4</v>
      </c>
      <c r="K55" s="35">
        <v>16310.8</v>
      </c>
      <c r="L55" s="35">
        <v>9770.3</v>
      </c>
      <c r="M55" s="49">
        <v>28867</v>
      </c>
      <c r="N55" s="49">
        <v>23257</v>
      </c>
      <c r="O55" s="79">
        <v>166701.39916544344</v>
      </c>
      <c r="P55" s="79">
        <v>128098.86162393555</v>
      </c>
      <c r="Q55" s="79">
        <v>87639.26197692053</v>
      </c>
      <c r="R55" s="65">
        <v>116948.26516685566</v>
      </c>
      <c r="S55" s="65">
        <v>134310.64136437172</v>
      </c>
      <c r="T55" s="79">
        <v>1382.6616239355278</v>
      </c>
      <c r="U55" s="79">
        <v>16113.4</v>
      </c>
      <c r="V55" s="79">
        <v>10926.1</v>
      </c>
      <c r="W55" s="79">
        <v>9788.8</v>
      </c>
      <c r="X55" s="79">
        <v>13795.5</v>
      </c>
      <c r="Y55" s="79">
        <v>16953.3</v>
      </c>
      <c r="Z55" s="79">
        <v>18333.5</v>
      </c>
      <c r="AA55" s="79">
        <v>2505.3</v>
      </c>
      <c r="AB55" s="79">
        <v>8956.1</v>
      </c>
      <c r="AC55" s="79">
        <v>9183.6</v>
      </c>
      <c r="AD55" s="79">
        <v>6087</v>
      </c>
      <c r="AE55" s="79">
        <v>14073.6</v>
      </c>
      <c r="AF55" s="79">
        <v>7077.8</v>
      </c>
      <c r="AG55" s="79">
        <v>8945.9</v>
      </c>
      <c r="AH55" s="79">
        <v>6983.9</v>
      </c>
      <c r="AI55" s="79">
        <v>9193.6</v>
      </c>
      <c r="AJ55" s="79">
        <v>8535.8</v>
      </c>
      <c r="AK55" s="79">
        <v>5380.501458904453</v>
      </c>
      <c r="AL55" s="79">
        <v>3538.066781118337</v>
      </c>
      <c r="AM55" s="79">
        <v>7420.115485178561</v>
      </c>
      <c r="AN55" s="79">
        <v>2848.6740280255203</v>
      </c>
      <c r="AO55" s="79">
        <v>4182.730454626148</v>
      </c>
      <c r="AP55" s="79">
        <v>12918.209435252205</v>
      </c>
      <c r="AQ55" s="79">
        <v>10613.96433381531</v>
      </c>
      <c r="AR55" s="79">
        <v>5505.057266161023</v>
      </c>
      <c r="AS55" s="79">
        <v>4221.429148845555</v>
      </c>
      <c r="AT55" s="79">
        <v>10580.411461474243</v>
      </c>
      <c r="AU55" s="79">
        <v>5930.513605664967</v>
      </c>
      <c r="AV55" s="79">
        <v>12309.78542214458</v>
      </c>
      <c r="AW55" s="79">
        <v>11341.815563057262</v>
      </c>
      <c r="AX55" s="79">
        <v>2104.4680281212877</v>
      </c>
      <c r="AY55" s="79">
        <v>4202.543443013777</v>
      </c>
      <c r="AZ55" s="79">
        <v>10743.028351032384</v>
      </c>
      <c r="BA55" s="79">
        <v>12755.88982251833</v>
      </c>
      <c r="BB55" s="79">
        <v>15941.569541997465</v>
      </c>
      <c r="BC55" s="79">
        <v>21311.753512824816</v>
      </c>
      <c r="BD55" s="79">
        <v>6937.225598356746</v>
      </c>
      <c r="BE55" s="79">
        <v>10991.652449435856</v>
      </c>
      <c r="BF55" s="79">
        <v>13160.363051302185</v>
      </c>
      <c r="BG55" s="79">
        <v>9769.606335280001</v>
      </c>
      <c r="BH55" s="79">
        <v>8886.678431769269</v>
      </c>
      <c r="BI55" s="79">
        <v>22169.00346314578</v>
      </c>
      <c r="BJ55" s="79">
        <v>8492.823283090966</v>
      </c>
      <c r="BK55" s="79">
        <v>9064.868535647538</v>
      </c>
      <c r="BL55" s="79">
        <v>8503.160799227499</v>
      </c>
      <c r="BM55" s="79">
        <v>16279.214773025698</v>
      </c>
      <c r="BN55" s="79">
        <v>7272.758834885653</v>
      </c>
      <c r="BO55" s="79">
        <v>12783.2858092045</v>
      </c>
      <c r="BP55" s="79">
        <v>9475.431836685639</v>
      </c>
      <c r="BQ55" s="79">
        <v>24345.865631038556</v>
      </c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65">
        <f>+BD55+BE55</f>
        <v>17928.8780477926</v>
      </c>
      <c r="CC55" s="65">
        <f>+BP55+BQ55</f>
        <v>33821.297467724195</v>
      </c>
      <c r="CD55" s="109"/>
      <c r="CE55" s="109"/>
    </row>
    <row r="56" spans="2:83" ht="19.5" customHeight="1">
      <c r="B56" s="13" t="s">
        <v>29</v>
      </c>
      <c r="C56" s="32">
        <v>0</v>
      </c>
      <c r="D56" s="31">
        <v>-2.7935773613999997</v>
      </c>
      <c r="E56" s="31">
        <v>-24.7</v>
      </c>
      <c r="F56" s="35">
        <v>0</v>
      </c>
      <c r="G56" s="35">
        <v>-1.6</v>
      </c>
      <c r="H56" s="35">
        <v>0</v>
      </c>
      <c r="I56" s="35">
        <v>-54.29736749152801</v>
      </c>
      <c r="J56" s="35">
        <v>0</v>
      </c>
      <c r="K56" s="35">
        <v>-72.5</v>
      </c>
      <c r="L56" s="35">
        <v>0</v>
      </c>
      <c r="M56" s="50">
        <v>0</v>
      </c>
      <c r="N56" s="50">
        <v>0</v>
      </c>
      <c r="O56" s="79">
        <v>-155.89094485292802</v>
      </c>
      <c r="P56" s="79">
        <v>-1544.1</v>
      </c>
      <c r="Q56" s="79">
        <v>-299.375122183653</v>
      </c>
      <c r="R56" s="65">
        <v>-365.40781628359395</v>
      </c>
      <c r="S56" s="65">
        <v>-673.0767588859628</v>
      </c>
      <c r="T56" s="79">
        <v>0</v>
      </c>
      <c r="U56" s="79">
        <v>0</v>
      </c>
      <c r="V56" s="79">
        <v>0</v>
      </c>
      <c r="W56" s="79">
        <v>0</v>
      </c>
      <c r="X56" s="80">
        <v>0</v>
      </c>
      <c r="Y56" s="79">
        <v>-1146</v>
      </c>
      <c r="Z56" s="79">
        <v>-9</v>
      </c>
      <c r="AA56" s="79">
        <v>30</v>
      </c>
      <c r="AB56" s="79">
        <v>28.9</v>
      </c>
      <c r="AC56" s="79">
        <v>-282.3</v>
      </c>
      <c r="AD56" s="79">
        <v>-176.9</v>
      </c>
      <c r="AE56" s="79">
        <v>11.2</v>
      </c>
      <c r="AF56" s="80">
        <v>0</v>
      </c>
      <c r="AG56" s="79">
        <v>-6.5</v>
      </c>
      <c r="AH56" s="79">
        <v>27.3</v>
      </c>
      <c r="AI56" s="79">
        <v>-44</v>
      </c>
      <c r="AJ56" s="79">
        <v>73.4</v>
      </c>
      <c r="AK56" s="79">
        <v>-65.1816106281</v>
      </c>
      <c r="AL56" s="79">
        <v>20.970462389075994</v>
      </c>
      <c r="AM56" s="79">
        <v>-0.426470358</v>
      </c>
      <c r="AN56" s="79">
        <v>-29.596229716352997</v>
      </c>
      <c r="AO56" s="79">
        <v>-240.5634225496</v>
      </c>
      <c r="AP56" s="79">
        <v>-72.700602509376</v>
      </c>
      <c r="AQ56" s="79">
        <v>37.92275118869999</v>
      </c>
      <c r="AR56" s="79">
        <v>3.8873365250730023</v>
      </c>
      <c r="AS56" s="79">
        <v>-38.53327995970001</v>
      </c>
      <c r="AT56" s="79">
        <v>-8.670567641623002</v>
      </c>
      <c r="AU56" s="79">
        <v>6.814432317719999</v>
      </c>
      <c r="AV56" s="79">
        <v>2.0561563178</v>
      </c>
      <c r="AW56" s="79">
        <v>9.25966123446</v>
      </c>
      <c r="AX56" s="79">
        <v>-139.45874028624698</v>
      </c>
      <c r="AY56" s="79">
        <v>-2.726237046156</v>
      </c>
      <c r="AZ56" s="79">
        <v>-182.7696446872</v>
      </c>
      <c r="BA56" s="79">
        <v>29.0251668224</v>
      </c>
      <c r="BB56" s="79">
        <v>-30.749613891784</v>
      </c>
      <c r="BC56" s="79">
        <v>-13.542485988337003</v>
      </c>
      <c r="BD56" s="79">
        <v>15.75792010425</v>
      </c>
      <c r="BE56" s="79">
        <v>194.8920825192</v>
      </c>
      <c r="BF56" s="79">
        <v>-481.66074239096</v>
      </c>
      <c r="BG56" s="79">
        <v>12.210421546600005</v>
      </c>
      <c r="BH56" s="79">
        <v>-98.62981000094497</v>
      </c>
      <c r="BI56" s="79">
        <v>-1.6690372424120008</v>
      </c>
      <c r="BJ56" s="79">
        <v>-44.61524624165198</v>
      </c>
      <c r="BK56" s="79">
        <v>-62.460347242635</v>
      </c>
      <c r="BL56" s="79">
        <v>-13.918912413393</v>
      </c>
      <c r="BM56" s="79">
        <v>-74.189292950624</v>
      </c>
      <c r="BN56" s="79">
        <v>-50.88662518220001</v>
      </c>
      <c r="BO56" s="79">
        <v>-67.90716939119199</v>
      </c>
      <c r="BP56" s="79">
        <v>-40.830841632148</v>
      </c>
      <c r="BQ56" s="79">
        <v>2.7183052095</v>
      </c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65">
        <f>+BD56+BE56</f>
        <v>210.65000262344998</v>
      </c>
      <c r="CC56" s="65">
        <f>+BP56+BQ56</f>
        <v>-38.112536422648</v>
      </c>
      <c r="CD56" s="109"/>
      <c r="CE56" s="109"/>
    </row>
    <row r="57" spans="2:83" ht="19.5" customHeight="1">
      <c r="B57" s="13"/>
      <c r="C57" s="32"/>
      <c r="D57" s="31"/>
      <c r="E57" s="33"/>
      <c r="F57" s="35"/>
      <c r="G57" s="35"/>
      <c r="H57" s="34"/>
      <c r="I57" s="34"/>
      <c r="J57" s="34"/>
      <c r="K57" s="34"/>
      <c r="L57" s="34"/>
      <c r="M57" s="48"/>
      <c r="N57" s="48"/>
      <c r="O57" s="67"/>
      <c r="P57" s="67"/>
      <c r="Q57" s="67"/>
      <c r="R57" s="67"/>
      <c r="S57" s="65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80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>
        <v>0</v>
      </c>
      <c r="BD57" s="2"/>
      <c r="BE57" s="155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155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65"/>
      <c r="CC57" s="65"/>
      <c r="CD57" s="109"/>
      <c r="CE57" s="109"/>
    </row>
    <row r="58" spans="2:83" ht="19.5" customHeight="1">
      <c r="B58" s="13" t="s">
        <v>24</v>
      </c>
      <c r="C58" s="32">
        <v>0</v>
      </c>
      <c r="D58" s="33">
        <v>0</v>
      </c>
      <c r="E58" s="33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/>
      <c r="L58" s="35"/>
      <c r="M58" s="51">
        <v>0</v>
      </c>
      <c r="N58" s="51">
        <v>0</v>
      </c>
      <c r="O58" s="73">
        <v>0</v>
      </c>
      <c r="P58" s="73">
        <v>0</v>
      </c>
      <c r="Q58" s="73">
        <v>0</v>
      </c>
      <c r="R58" s="72">
        <v>0</v>
      </c>
      <c r="S58" s="72">
        <v>0</v>
      </c>
      <c r="T58" s="72">
        <v>0</v>
      </c>
      <c r="U58" s="72">
        <v>0</v>
      </c>
      <c r="V58" s="72">
        <v>0</v>
      </c>
      <c r="W58" s="72">
        <v>0</v>
      </c>
      <c r="X58" s="72">
        <v>0</v>
      </c>
      <c r="Y58" s="72">
        <v>0</v>
      </c>
      <c r="Z58" s="72">
        <v>0</v>
      </c>
      <c r="AA58" s="72">
        <v>0</v>
      </c>
      <c r="AB58" s="72">
        <v>0</v>
      </c>
      <c r="AC58" s="72">
        <v>0</v>
      </c>
      <c r="AD58" s="72">
        <v>0</v>
      </c>
      <c r="AE58" s="72">
        <v>0</v>
      </c>
      <c r="AF58" s="72">
        <v>0</v>
      </c>
      <c r="AG58" s="72">
        <v>0</v>
      </c>
      <c r="AH58" s="72">
        <v>0</v>
      </c>
      <c r="AI58" s="72">
        <v>0</v>
      </c>
      <c r="AJ58" s="72">
        <v>0</v>
      </c>
      <c r="AK58" s="72">
        <v>0</v>
      </c>
      <c r="AL58" s="72">
        <v>0</v>
      </c>
      <c r="AM58" s="72">
        <v>0</v>
      </c>
      <c r="AN58" s="72">
        <v>0</v>
      </c>
      <c r="AO58" s="72">
        <v>0</v>
      </c>
      <c r="AP58" s="72">
        <v>0</v>
      </c>
      <c r="AQ58" s="72">
        <v>0</v>
      </c>
      <c r="AR58" s="72">
        <v>0</v>
      </c>
      <c r="AS58" s="72">
        <v>0</v>
      </c>
      <c r="AT58" s="72">
        <v>0</v>
      </c>
      <c r="AU58" s="72">
        <v>0</v>
      </c>
      <c r="AV58" s="72">
        <v>0</v>
      </c>
      <c r="AW58" s="72">
        <v>0</v>
      </c>
      <c r="AX58" s="72">
        <v>0</v>
      </c>
      <c r="AY58" s="72">
        <v>0</v>
      </c>
      <c r="AZ58" s="72">
        <v>0</v>
      </c>
      <c r="BA58" s="72">
        <v>0</v>
      </c>
      <c r="BB58" s="72">
        <v>0</v>
      </c>
      <c r="BC58" s="72">
        <v>0</v>
      </c>
      <c r="BD58" s="72">
        <v>0</v>
      </c>
      <c r="BE58" s="72">
        <v>0</v>
      </c>
      <c r="BF58" s="72">
        <v>0</v>
      </c>
      <c r="BG58" s="72">
        <v>0</v>
      </c>
      <c r="BH58" s="72">
        <v>0</v>
      </c>
      <c r="BI58" s="72">
        <v>0</v>
      </c>
      <c r="BJ58" s="72">
        <v>0</v>
      </c>
      <c r="BK58" s="72">
        <v>0</v>
      </c>
      <c r="BL58" s="72"/>
      <c r="BM58" s="72"/>
      <c r="BN58" s="72"/>
      <c r="BO58" s="72"/>
      <c r="BP58" s="72">
        <v>0</v>
      </c>
      <c r="BQ58" s="72">
        <v>0</v>
      </c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2">
        <f>+BD58+BE58</f>
        <v>0</v>
      </c>
      <c r="CC58" s="72">
        <f>+BP58+BQ58</f>
        <v>0</v>
      </c>
      <c r="CD58" s="109"/>
      <c r="CE58" s="109"/>
    </row>
    <row r="59" spans="2:83" ht="19.5" customHeight="1">
      <c r="B59" s="3"/>
      <c r="C59" s="28"/>
      <c r="D59" s="29"/>
      <c r="E59" s="29"/>
      <c r="F59" s="34"/>
      <c r="G59" s="34"/>
      <c r="H59" s="34"/>
      <c r="I59" s="34"/>
      <c r="J59" s="34"/>
      <c r="K59" s="34"/>
      <c r="L59" s="34"/>
      <c r="M59" s="48"/>
      <c r="N59" s="48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155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155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65"/>
      <c r="CC59" s="65"/>
      <c r="CD59" s="109"/>
      <c r="CE59" s="109"/>
    </row>
    <row r="60" spans="2:83" s="39" customFormat="1" ht="19.5" customHeight="1">
      <c r="B60" s="38" t="s">
        <v>13</v>
      </c>
      <c r="C60" s="26">
        <f>SUM(C62+C65+C68+C70)</f>
        <v>53.95795435283401</v>
      </c>
      <c r="D60" s="26">
        <f aca="true" t="shared" si="18" ref="D60:CB60">SUM(D62+D65+D68+D70)</f>
        <v>947.8487380477003</v>
      </c>
      <c r="E60" s="26">
        <f t="shared" si="18"/>
        <v>-752.9000000000001</v>
      </c>
      <c r="F60" s="26">
        <f t="shared" si="18"/>
        <v>-1001.3</v>
      </c>
      <c r="G60" s="26">
        <f t="shared" si="18"/>
        <v>2578.9</v>
      </c>
      <c r="H60" s="26">
        <f t="shared" si="18"/>
        <v>885.0000000000001</v>
      </c>
      <c r="I60" s="26">
        <f t="shared" si="18"/>
        <v>4189.927300746813</v>
      </c>
      <c r="J60" s="26">
        <f t="shared" si="18"/>
        <v>548.4</v>
      </c>
      <c r="K60" s="26">
        <f t="shared" si="18"/>
        <v>208.9999999999999</v>
      </c>
      <c r="L60" s="26">
        <f t="shared" si="18"/>
        <v>9018.4</v>
      </c>
      <c r="M60" s="26">
        <f t="shared" si="18"/>
        <v>1315.8999999999999</v>
      </c>
      <c r="N60" s="26">
        <f t="shared" si="18"/>
        <v>1831.8000000000002</v>
      </c>
      <c r="O60" s="82">
        <f t="shared" si="18"/>
        <v>19824.933993147344</v>
      </c>
      <c r="P60" s="82">
        <f t="shared" si="18"/>
        <v>78311.34346820976</v>
      </c>
      <c r="Q60" s="82">
        <f t="shared" si="18"/>
        <v>-1276.6966193696626</v>
      </c>
      <c r="R60" s="82">
        <f t="shared" si="18"/>
        <v>8846.51819539198</v>
      </c>
      <c r="S60" s="82">
        <f>SUM(S62+S65+S68+S70)</f>
        <v>-19120.125586944036</v>
      </c>
      <c r="T60" s="82">
        <f t="shared" si="18"/>
        <v>153.94346820977705</v>
      </c>
      <c r="U60" s="82">
        <f t="shared" si="18"/>
        <v>7992</v>
      </c>
      <c r="V60" s="82">
        <f t="shared" si="18"/>
        <v>6643.4</v>
      </c>
      <c r="W60" s="82">
        <f t="shared" si="18"/>
        <v>24577.399999999998</v>
      </c>
      <c r="X60" s="82">
        <f t="shared" si="18"/>
        <v>-56</v>
      </c>
      <c r="Y60" s="82">
        <f t="shared" si="18"/>
        <v>1535.1000000000001</v>
      </c>
      <c r="Z60" s="82">
        <f t="shared" si="18"/>
        <v>6828.4</v>
      </c>
      <c r="AA60" s="82">
        <f t="shared" si="18"/>
        <v>1876.6000000000001</v>
      </c>
      <c r="AB60" s="82">
        <f t="shared" si="18"/>
        <v>-536.8</v>
      </c>
      <c r="AC60" s="82">
        <f t="shared" si="18"/>
        <v>10462.2</v>
      </c>
      <c r="AD60" s="82">
        <f t="shared" si="18"/>
        <v>529.5</v>
      </c>
      <c r="AE60" s="82">
        <f t="shared" si="18"/>
        <v>18305.600000000002</v>
      </c>
      <c r="AF60" s="82">
        <f t="shared" si="18"/>
        <v>11965.9</v>
      </c>
      <c r="AG60" s="82">
        <f t="shared" si="18"/>
        <v>320.5</v>
      </c>
      <c r="AH60" s="82">
        <f t="shared" si="18"/>
        <v>2410.1</v>
      </c>
      <c r="AI60" s="82">
        <f t="shared" si="18"/>
        <v>-479.2</v>
      </c>
      <c r="AJ60" s="82">
        <f t="shared" si="18"/>
        <v>-272.4</v>
      </c>
      <c r="AK60" s="82">
        <f t="shared" si="18"/>
        <v>-1177.10910431186</v>
      </c>
      <c r="AL60" s="82">
        <f t="shared" si="18"/>
        <v>-2834.1124811661753</v>
      </c>
      <c r="AM60" s="82">
        <f t="shared" si="18"/>
        <v>-6039.9124115183</v>
      </c>
      <c r="AN60" s="82">
        <f t="shared" si="18"/>
        <v>-654.0404160256819</v>
      </c>
      <c r="AO60" s="82">
        <f t="shared" si="18"/>
        <v>-2986.7818598638496</v>
      </c>
      <c r="AP60" s="82">
        <f t="shared" si="18"/>
        <v>878.2768346056001</v>
      </c>
      <c r="AQ60" s="82">
        <f t="shared" si="18"/>
        <v>-2407.9171810894</v>
      </c>
      <c r="AR60" s="82">
        <f t="shared" si="18"/>
        <v>-449.97153063994796</v>
      </c>
      <c r="AS60" s="82">
        <f t="shared" si="18"/>
        <v>-1216.1321685684002</v>
      </c>
      <c r="AT60" s="82">
        <f t="shared" si="18"/>
        <v>16895.751385917312</v>
      </c>
      <c r="AU60" s="82">
        <f t="shared" si="18"/>
        <v>-2329.054513312</v>
      </c>
      <c r="AV60" s="82">
        <f t="shared" si="18"/>
        <v>-32.82252192159999</v>
      </c>
      <c r="AW60" s="82">
        <f t="shared" si="18"/>
        <v>-466.30167454089997</v>
      </c>
      <c r="AX60" s="82">
        <f t="shared" si="18"/>
        <v>-1469.15048236432</v>
      </c>
      <c r="AY60" s="82">
        <f t="shared" si="18"/>
        <v>122.38650431979998</v>
      </c>
      <c r="AZ60" s="82">
        <f t="shared" si="18"/>
        <v>-1848.74628214376</v>
      </c>
      <c r="BA60" s="82">
        <f t="shared" si="18"/>
        <v>-2329.1516753519</v>
      </c>
      <c r="BB60" s="82">
        <f t="shared" si="18"/>
        <v>2146.1849227476996</v>
      </c>
      <c r="BC60" s="82">
        <f t="shared" si="18"/>
        <v>-176.47376875</v>
      </c>
      <c r="BD60" s="82">
        <f t="shared" si="18"/>
        <v>-815.026033077952</v>
      </c>
      <c r="BE60" s="82">
        <f t="shared" si="18"/>
        <v>719.6148866861483</v>
      </c>
      <c r="BF60" s="82">
        <f t="shared" si="18"/>
        <v>-979.4367720735999</v>
      </c>
      <c r="BG60" s="82">
        <f t="shared" si="18"/>
        <v>399.67431528630004</v>
      </c>
      <c r="BH60" s="82">
        <f t="shared" si="18"/>
        <v>-2229.8115782815</v>
      </c>
      <c r="BI60" s="82">
        <f t="shared" si="18"/>
        <v>234.10810308109998</v>
      </c>
      <c r="BJ60" s="82">
        <f t="shared" si="18"/>
        <v>-1423.25209871375</v>
      </c>
      <c r="BK60" s="82">
        <f t="shared" si="18"/>
        <v>-4883.0031909372</v>
      </c>
      <c r="BL60" s="82">
        <f t="shared" si="18"/>
        <v>-1528.2235554095</v>
      </c>
      <c r="BM60" s="82">
        <f t="shared" si="18"/>
        <v>-2845.350343266281</v>
      </c>
      <c r="BN60" s="82">
        <f t="shared" si="18"/>
        <v>-1214.2709354186002</v>
      </c>
      <c r="BO60" s="82">
        <f t="shared" si="18"/>
        <v>-4555.148384819199</v>
      </c>
      <c r="BP60" s="82">
        <f t="shared" si="18"/>
        <v>307.58507458530005</v>
      </c>
      <c r="BQ60" s="82">
        <f t="shared" si="18"/>
        <v>-1451.29764927561</v>
      </c>
      <c r="BR60" s="82">
        <f t="shared" si="18"/>
        <v>0</v>
      </c>
      <c r="BS60" s="82">
        <f t="shared" si="18"/>
        <v>0</v>
      </c>
      <c r="BT60" s="82">
        <f t="shared" si="18"/>
        <v>0</v>
      </c>
      <c r="BU60" s="82">
        <f t="shared" si="18"/>
        <v>0</v>
      </c>
      <c r="BV60" s="82">
        <f t="shared" si="18"/>
        <v>0</v>
      </c>
      <c r="BW60" s="82">
        <f t="shared" si="18"/>
        <v>0</v>
      </c>
      <c r="BX60" s="82">
        <f t="shared" si="18"/>
        <v>0</v>
      </c>
      <c r="BY60" s="82">
        <f t="shared" si="18"/>
        <v>0</v>
      </c>
      <c r="BZ60" s="82">
        <f t="shared" si="18"/>
        <v>0</v>
      </c>
      <c r="CA60" s="82">
        <f t="shared" si="18"/>
        <v>0</v>
      </c>
      <c r="CB60" s="82">
        <f t="shared" si="18"/>
        <v>-95.41114639180387</v>
      </c>
      <c r="CC60" s="82">
        <f>SUM(CC62+CC65+CC68+CC70)</f>
        <v>-1143.7125746903098</v>
      </c>
      <c r="CD60" s="109"/>
      <c r="CE60" s="109"/>
    </row>
    <row r="61" spans="2:83" ht="19.5" customHeight="1">
      <c r="B61" s="3"/>
      <c r="C61" s="26"/>
      <c r="D61" s="26"/>
      <c r="E61" s="27"/>
      <c r="F61" s="34"/>
      <c r="G61" s="34"/>
      <c r="H61" s="34"/>
      <c r="I61" s="34"/>
      <c r="J61" s="34"/>
      <c r="K61" s="34"/>
      <c r="L61" s="34"/>
      <c r="M61" s="48"/>
      <c r="N61" s="48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109"/>
      <c r="CE61" s="109"/>
    </row>
    <row r="62" spans="2:83" s="4" customFormat="1" ht="19.5" customHeight="1">
      <c r="B62" s="13" t="s">
        <v>23</v>
      </c>
      <c r="C62" s="79">
        <f aca="true" t="shared" si="19" ref="C62:BP62">+C64-C63</f>
        <v>0</v>
      </c>
      <c r="D62" s="79">
        <f t="shared" si="19"/>
        <v>-259.2797395141</v>
      </c>
      <c r="E62" s="79">
        <f t="shared" si="19"/>
        <v>157.2</v>
      </c>
      <c r="F62" s="79">
        <f t="shared" si="19"/>
        <v>30.3</v>
      </c>
      <c r="G62" s="79">
        <f t="shared" si="19"/>
        <v>49.4</v>
      </c>
      <c r="H62" s="79">
        <f t="shared" si="19"/>
        <v>885.0000000000001</v>
      </c>
      <c r="I62" s="79">
        <f t="shared" si="19"/>
        <v>153.62394558999998</v>
      </c>
      <c r="J62" s="79">
        <f t="shared" si="19"/>
        <v>0</v>
      </c>
      <c r="K62" s="79">
        <f t="shared" si="19"/>
        <v>0</v>
      </c>
      <c r="L62" s="79">
        <f t="shared" si="19"/>
        <v>10005.9</v>
      </c>
      <c r="M62" s="79">
        <f t="shared" si="19"/>
        <v>161</v>
      </c>
      <c r="N62" s="79">
        <f t="shared" si="19"/>
        <v>76.4</v>
      </c>
      <c r="O62" s="79">
        <f t="shared" si="19"/>
        <v>11259.544206075898</v>
      </c>
      <c r="P62" s="79">
        <f t="shared" si="19"/>
        <v>72746.33572694908</v>
      </c>
      <c r="Q62" s="79">
        <f t="shared" si="19"/>
        <v>11330.7229341</v>
      </c>
      <c r="R62" s="79">
        <f t="shared" si="19"/>
        <v>31.46116529495601</v>
      </c>
      <c r="S62" s="79">
        <f>+S64-S63</f>
        <v>530.0473785</v>
      </c>
      <c r="T62" s="79">
        <f t="shared" si="19"/>
        <v>584.7357269491</v>
      </c>
      <c r="U62" s="79">
        <f t="shared" si="19"/>
        <v>7232.099999999999</v>
      </c>
      <c r="V62" s="79">
        <f t="shared" si="19"/>
        <v>6563.4</v>
      </c>
      <c r="W62" s="79">
        <f t="shared" si="19"/>
        <v>24715.1</v>
      </c>
      <c r="X62" s="79">
        <f t="shared" si="19"/>
        <v>154.5</v>
      </c>
      <c r="Y62" s="79">
        <f t="shared" si="19"/>
        <v>104.7</v>
      </c>
      <c r="Z62" s="79">
        <f t="shared" si="19"/>
        <v>7736.2</v>
      </c>
      <c r="AA62" s="79">
        <f t="shared" si="19"/>
        <v>0</v>
      </c>
      <c r="AB62" s="79">
        <f t="shared" si="19"/>
        <v>0</v>
      </c>
      <c r="AC62" s="79">
        <f t="shared" si="19"/>
        <v>7705.2</v>
      </c>
      <c r="AD62" s="79">
        <f t="shared" si="19"/>
        <v>0</v>
      </c>
      <c r="AE62" s="79">
        <f t="shared" si="19"/>
        <v>17950.4</v>
      </c>
      <c r="AF62" s="79">
        <f t="shared" si="19"/>
        <v>7769</v>
      </c>
      <c r="AG62" s="79">
        <f t="shared" si="19"/>
        <v>116.6</v>
      </c>
      <c r="AH62" s="79">
        <f t="shared" si="19"/>
        <v>3422.6</v>
      </c>
      <c r="AI62" s="79">
        <f t="shared" si="19"/>
        <v>0</v>
      </c>
      <c r="AJ62" s="79">
        <f t="shared" si="19"/>
        <v>0</v>
      </c>
      <c r="AK62" s="79">
        <f t="shared" si="19"/>
        <v>0</v>
      </c>
      <c r="AL62" s="79">
        <f t="shared" si="19"/>
        <v>60.4671966</v>
      </c>
      <c r="AM62" s="79">
        <f t="shared" si="19"/>
        <v>0</v>
      </c>
      <c r="AN62" s="79">
        <f t="shared" si="19"/>
        <v>88.8069375</v>
      </c>
      <c r="AO62" s="79">
        <f t="shared" si="19"/>
        <v>0</v>
      </c>
      <c r="AP62" s="79">
        <f t="shared" si="19"/>
        <v>-126.75120000000003</v>
      </c>
      <c r="AQ62" s="79">
        <f t="shared" si="19"/>
        <v>0</v>
      </c>
      <c r="AR62" s="79">
        <f t="shared" si="19"/>
        <v>-60.296149705043995</v>
      </c>
      <c r="AS62" s="79">
        <f t="shared" si="19"/>
        <v>0</v>
      </c>
      <c r="AT62" s="79">
        <f t="shared" si="19"/>
        <v>0</v>
      </c>
      <c r="AU62" s="79">
        <f t="shared" si="19"/>
        <v>0</v>
      </c>
      <c r="AV62" s="79">
        <f t="shared" si="19"/>
        <v>0</v>
      </c>
      <c r="AW62" s="79">
        <f t="shared" si="19"/>
        <v>0</v>
      </c>
      <c r="AX62" s="79">
        <f t="shared" si="19"/>
        <v>91.757315</v>
      </c>
      <c r="AY62" s="79">
        <f t="shared" si="19"/>
        <v>0</v>
      </c>
      <c r="AZ62" s="79">
        <f t="shared" si="19"/>
        <v>0</v>
      </c>
      <c r="BA62" s="79">
        <f t="shared" si="19"/>
        <v>0</v>
      </c>
      <c r="BB62" s="79">
        <f t="shared" si="19"/>
        <v>0</v>
      </c>
      <c r="BC62" s="79">
        <f t="shared" si="19"/>
        <v>0</v>
      </c>
      <c r="BD62" s="79">
        <f t="shared" si="19"/>
        <v>0</v>
      </c>
      <c r="BE62" s="79">
        <f t="shared" si="19"/>
        <v>0</v>
      </c>
      <c r="BF62" s="79">
        <f t="shared" si="19"/>
        <v>512.388</v>
      </c>
      <c r="BG62" s="79">
        <f t="shared" si="19"/>
        <v>0</v>
      </c>
      <c r="BH62" s="79">
        <f t="shared" si="19"/>
        <v>-17.1693</v>
      </c>
      <c r="BI62" s="79">
        <f t="shared" si="19"/>
        <v>0</v>
      </c>
      <c r="BJ62" s="79">
        <f t="shared" si="19"/>
        <v>0</v>
      </c>
      <c r="BK62" s="79">
        <f t="shared" si="19"/>
        <v>0</v>
      </c>
      <c r="BL62" s="79">
        <f t="shared" si="19"/>
        <v>34.8286785</v>
      </c>
      <c r="BM62" s="79">
        <f t="shared" si="19"/>
        <v>0</v>
      </c>
      <c r="BN62" s="79">
        <f t="shared" si="19"/>
        <v>0</v>
      </c>
      <c r="BO62" s="79">
        <f t="shared" si="19"/>
        <v>0</v>
      </c>
      <c r="BP62" s="79">
        <f t="shared" si="19"/>
        <v>530.20495335</v>
      </c>
      <c r="BQ62" s="79">
        <v>0</v>
      </c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80">
        <f>+CB64-CB63+BE62</f>
        <v>0</v>
      </c>
      <c r="CC62" s="79">
        <f>+CC64-CC63+BQ62</f>
        <v>530.20495335</v>
      </c>
      <c r="CD62" s="109"/>
      <c r="CE62" s="109"/>
    </row>
    <row r="63" spans="2:83" ht="19.5" customHeight="1">
      <c r="B63" s="14" t="s">
        <v>17</v>
      </c>
      <c r="C63" s="32">
        <v>0</v>
      </c>
      <c r="D63" s="31">
        <v>259.2797395141</v>
      </c>
      <c r="E63" s="33">
        <v>0</v>
      </c>
      <c r="F63" s="35"/>
      <c r="G63" s="35"/>
      <c r="H63" s="35">
        <v>0</v>
      </c>
      <c r="I63" s="35"/>
      <c r="J63" s="35">
        <v>0</v>
      </c>
      <c r="K63" s="35">
        <v>0</v>
      </c>
      <c r="L63" s="35"/>
      <c r="M63" s="49">
        <v>0</v>
      </c>
      <c r="N63" s="49"/>
      <c r="O63" s="79">
        <v>259.2797395141</v>
      </c>
      <c r="P63" s="79">
        <v>42.3</v>
      </c>
      <c r="Q63" s="79">
        <v>239.23350000000002</v>
      </c>
      <c r="R63" s="65">
        <v>60.296149705043995</v>
      </c>
      <c r="S63" s="65">
        <v>17.1693</v>
      </c>
      <c r="T63" s="79">
        <v>0</v>
      </c>
      <c r="U63" s="79">
        <v>2.3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0</v>
      </c>
      <c r="AC63" s="79">
        <v>40</v>
      </c>
      <c r="AD63" s="79">
        <v>0</v>
      </c>
      <c r="AE63" s="79">
        <v>0</v>
      </c>
      <c r="AF63" s="79">
        <v>0</v>
      </c>
      <c r="AG63" s="79">
        <v>0</v>
      </c>
      <c r="AH63" s="79">
        <v>0</v>
      </c>
      <c r="AI63" s="79">
        <v>0</v>
      </c>
      <c r="AJ63" s="79">
        <v>0</v>
      </c>
      <c r="AK63" s="79">
        <v>0</v>
      </c>
      <c r="AL63" s="79">
        <v>0</v>
      </c>
      <c r="AM63" s="79">
        <v>0</v>
      </c>
      <c r="AN63" s="79">
        <v>0</v>
      </c>
      <c r="AO63" s="79">
        <v>0</v>
      </c>
      <c r="AP63" s="79">
        <v>239.23350000000002</v>
      </c>
      <c r="AQ63" s="80">
        <v>0</v>
      </c>
      <c r="AR63" s="80">
        <v>60.296149705043995</v>
      </c>
      <c r="AS63" s="80">
        <v>0</v>
      </c>
      <c r="AT63" s="80">
        <v>0</v>
      </c>
      <c r="AU63" s="80">
        <v>0</v>
      </c>
      <c r="AV63" s="80">
        <v>0</v>
      </c>
      <c r="AW63" s="80">
        <v>0</v>
      </c>
      <c r="AX63" s="80">
        <v>0</v>
      </c>
      <c r="AY63" s="80"/>
      <c r="AZ63" s="80"/>
      <c r="BA63" s="80"/>
      <c r="BB63" s="80"/>
      <c r="BC63" s="80">
        <v>0</v>
      </c>
      <c r="BD63" s="80"/>
      <c r="BE63" s="80"/>
      <c r="BF63" s="80">
        <v>0</v>
      </c>
      <c r="BG63" s="80"/>
      <c r="BH63" s="80">
        <v>17.1693</v>
      </c>
      <c r="BI63" s="80"/>
      <c r="BJ63" s="80"/>
      <c r="BK63" s="80"/>
      <c r="BL63" s="80">
        <v>0</v>
      </c>
      <c r="BM63" s="80"/>
      <c r="BN63" s="80"/>
      <c r="BO63" s="80"/>
      <c r="BP63" s="80"/>
      <c r="BQ63" s="80">
        <v>0</v>
      </c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72">
        <f>+BD63+BE63</f>
        <v>0</v>
      </c>
      <c r="CC63" s="72">
        <f>+BP63+BQ63</f>
        <v>0</v>
      </c>
      <c r="CD63" s="109"/>
      <c r="CE63" s="109"/>
    </row>
    <row r="64" spans="2:83" ht="19.5" customHeight="1">
      <c r="B64" s="14" t="s">
        <v>18</v>
      </c>
      <c r="C64" s="32">
        <v>0</v>
      </c>
      <c r="D64" s="33"/>
      <c r="E64" s="33">
        <v>157.2</v>
      </c>
      <c r="F64" s="35">
        <v>30.3</v>
      </c>
      <c r="G64" s="35">
        <v>49.4</v>
      </c>
      <c r="H64" s="35">
        <v>885.0000000000001</v>
      </c>
      <c r="I64" s="35">
        <v>153.62394558999998</v>
      </c>
      <c r="J64" s="35">
        <v>0</v>
      </c>
      <c r="K64" s="35">
        <v>0</v>
      </c>
      <c r="L64" s="35">
        <v>10005.9</v>
      </c>
      <c r="M64" s="49">
        <v>161</v>
      </c>
      <c r="N64" s="49">
        <v>76.4</v>
      </c>
      <c r="O64" s="79">
        <v>11518.823945589998</v>
      </c>
      <c r="P64" s="79">
        <v>72788.63572694908</v>
      </c>
      <c r="Q64" s="79">
        <v>11569.9564341</v>
      </c>
      <c r="R64" s="65">
        <v>91.757315</v>
      </c>
      <c r="S64" s="65">
        <v>547.2166785000001</v>
      </c>
      <c r="T64" s="79">
        <v>584.7357269491</v>
      </c>
      <c r="U64" s="79">
        <v>7234.4</v>
      </c>
      <c r="V64" s="79">
        <v>6563.4</v>
      </c>
      <c r="W64" s="79">
        <v>24715.1</v>
      </c>
      <c r="X64" s="79">
        <v>154.5</v>
      </c>
      <c r="Y64" s="79">
        <v>104.7</v>
      </c>
      <c r="Z64" s="79">
        <v>7736.2</v>
      </c>
      <c r="AA64" s="79">
        <v>0</v>
      </c>
      <c r="AB64" s="79">
        <v>0</v>
      </c>
      <c r="AC64" s="79">
        <v>7745.2</v>
      </c>
      <c r="AD64" s="79">
        <v>0</v>
      </c>
      <c r="AE64" s="79">
        <v>17950.4</v>
      </c>
      <c r="AF64" s="79">
        <v>7769</v>
      </c>
      <c r="AG64" s="79">
        <v>116.6</v>
      </c>
      <c r="AH64" s="79">
        <v>3422.6</v>
      </c>
      <c r="AI64" s="79">
        <v>0</v>
      </c>
      <c r="AJ64" s="79">
        <v>0</v>
      </c>
      <c r="AK64" s="79">
        <v>0</v>
      </c>
      <c r="AL64" s="79">
        <v>60.4671966</v>
      </c>
      <c r="AM64" s="79">
        <v>0</v>
      </c>
      <c r="AN64" s="79">
        <v>88.8069375</v>
      </c>
      <c r="AO64" s="79">
        <v>0</v>
      </c>
      <c r="AP64" s="79">
        <v>112.4823</v>
      </c>
      <c r="AQ64" s="80">
        <v>0</v>
      </c>
      <c r="AR64" s="80">
        <v>0</v>
      </c>
      <c r="AS64" s="80">
        <v>0</v>
      </c>
      <c r="AT64" s="80">
        <v>0</v>
      </c>
      <c r="AU64" s="80">
        <v>0</v>
      </c>
      <c r="AV64" s="80">
        <v>0</v>
      </c>
      <c r="AW64" s="80">
        <v>0</v>
      </c>
      <c r="AX64" s="80">
        <v>91.757315</v>
      </c>
      <c r="AY64" s="80"/>
      <c r="AZ64" s="80"/>
      <c r="BA64" s="80"/>
      <c r="BB64" s="80"/>
      <c r="BC64" s="80">
        <f>BC65+BC66</f>
        <v>0</v>
      </c>
      <c r="BD64" s="80"/>
      <c r="BE64" s="80"/>
      <c r="BF64" s="80">
        <v>512.388</v>
      </c>
      <c r="BG64" s="80"/>
      <c r="BH64" s="80">
        <v>0</v>
      </c>
      <c r="BI64" s="80"/>
      <c r="BJ64" s="80"/>
      <c r="BK64" s="80"/>
      <c r="BL64" s="80">
        <v>34.8286785</v>
      </c>
      <c r="BM64" s="80"/>
      <c r="BN64" s="80"/>
      <c r="BO64" s="80"/>
      <c r="BP64" s="80">
        <v>530.20495335</v>
      </c>
      <c r="BQ64" s="80">
        <v>0</v>
      </c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72">
        <f>+BD64+BE64</f>
        <v>0</v>
      </c>
      <c r="CC64" s="65">
        <f>+BP64+BQ64</f>
        <v>530.20495335</v>
      </c>
      <c r="CD64" s="109"/>
      <c r="CE64" s="109"/>
    </row>
    <row r="65" spans="2:83" s="4" customFormat="1" ht="18" customHeight="1">
      <c r="B65" s="13" t="s">
        <v>22</v>
      </c>
      <c r="C65" s="26">
        <f>-C66+C67</f>
        <v>0</v>
      </c>
      <c r="D65" s="26">
        <f aca="true" t="shared" si="20" ref="D65:BO65">-D66+D67</f>
        <v>0</v>
      </c>
      <c r="E65" s="26">
        <f t="shared" si="20"/>
        <v>0</v>
      </c>
      <c r="F65" s="26">
        <f t="shared" si="20"/>
        <v>0</v>
      </c>
      <c r="G65" s="26">
        <f t="shared" si="20"/>
        <v>0</v>
      </c>
      <c r="H65" s="26">
        <f t="shared" si="20"/>
        <v>0</v>
      </c>
      <c r="I65" s="26">
        <f t="shared" si="20"/>
        <v>0</v>
      </c>
      <c r="J65" s="26">
        <f t="shared" si="20"/>
        <v>0</v>
      </c>
      <c r="K65" s="26">
        <f t="shared" si="20"/>
        <v>0</v>
      </c>
      <c r="L65" s="26">
        <f t="shared" si="20"/>
        <v>0</v>
      </c>
      <c r="M65" s="26">
        <f t="shared" si="20"/>
        <v>0</v>
      </c>
      <c r="N65" s="26">
        <f t="shared" si="20"/>
        <v>0</v>
      </c>
      <c r="O65" s="68">
        <f t="shared" si="20"/>
        <v>0</v>
      </c>
      <c r="P65" s="68">
        <f t="shared" si="20"/>
        <v>0</v>
      </c>
      <c r="Q65" s="68">
        <f t="shared" si="20"/>
        <v>0</v>
      </c>
      <c r="R65" s="65">
        <f t="shared" si="20"/>
        <v>-93.20752</v>
      </c>
      <c r="S65" s="72">
        <f>-S66+S67</f>
        <v>0</v>
      </c>
      <c r="T65" s="65">
        <f t="shared" si="20"/>
        <v>0</v>
      </c>
      <c r="U65" s="65">
        <f t="shared" si="20"/>
        <v>0</v>
      </c>
      <c r="V65" s="65">
        <f t="shared" si="20"/>
        <v>0</v>
      </c>
      <c r="W65" s="65">
        <f t="shared" si="20"/>
        <v>0</v>
      </c>
      <c r="X65" s="65">
        <f t="shared" si="20"/>
        <v>0</v>
      </c>
      <c r="Y65" s="65">
        <f t="shared" si="20"/>
        <v>0</v>
      </c>
      <c r="Z65" s="65">
        <f t="shared" si="20"/>
        <v>0</v>
      </c>
      <c r="AA65" s="65">
        <f t="shared" si="20"/>
        <v>0</v>
      </c>
      <c r="AB65" s="65">
        <f t="shared" si="20"/>
        <v>0</v>
      </c>
      <c r="AC65" s="65">
        <f t="shared" si="20"/>
        <v>0</v>
      </c>
      <c r="AD65" s="65">
        <f t="shared" si="20"/>
        <v>0</v>
      </c>
      <c r="AE65" s="65">
        <f t="shared" si="20"/>
        <v>0</v>
      </c>
      <c r="AF65" s="65">
        <f t="shared" si="20"/>
        <v>0</v>
      </c>
      <c r="AG65" s="65">
        <f t="shared" si="20"/>
        <v>0</v>
      </c>
      <c r="AH65" s="65">
        <f t="shared" si="20"/>
        <v>0</v>
      </c>
      <c r="AI65" s="65">
        <f t="shared" si="20"/>
        <v>0</v>
      </c>
      <c r="AJ65" s="65">
        <f t="shared" si="20"/>
        <v>0</v>
      </c>
      <c r="AK65" s="65">
        <f t="shared" si="20"/>
        <v>0</v>
      </c>
      <c r="AL65" s="65">
        <f t="shared" si="20"/>
        <v>0</v>
      </c>
      <c r="AM65" s="65">
        <f t="shared" si="20"/>
        <v>0</v>
      </c>
      <c r="AN65" s="65">
        <f t="shared" si="20"/>
        <v>0</v>
      </c>
      <c r="AO65" s="65">
        <f t="shared" si="20"/>
        <v>0</v>
      </c>
      <c r="AP65" s="65">
        <f t="shared" si="20"/>
        <v>0</v>
      </c>
      <c r="AQ65" s="65">
        <f t="shared" si="20"/>
        <v>0</v>
      </c>
      <c r="AR65" s="65">
        <f t="shared" si="20"/>
        <v>0</v>
      </c>
      <c r="AS65" s="65">
        <f t="shared" si="20"/>
        <v>0</v>
      </c>
      <c r="AT65" s="65">
        <f t="shared" si="20"/>
        <v>0</v>
      </c>
      <c r="AU65" s="65">
        <f t="shared" si="20"/>
        <v>0</v>
      </c>
      <c r="AV65" s="65">
        <f t="shared" si="20"/>
        <v>0</v>
      </c>
      <c r="AW65" s="65">
        <f t="shared" si="20"/>
        <v>0</v>
      </c>
      <c r="AX65" s="65">
        <f t="shared" si="20"/>
        <v>0</v>
      </c>
      <c r="AY65" s="65">
        <f t="shared" si="20"/>
        <v>-93.20752</v>
      </c>
      <c r="AZ65" s="65">
        <f t="shared" si="20"/>
        <v>0</v>
      </c>
      <c r="BA65" s="65">
        <f t="shared" si="20"/>
        <v>0</v>
      </c>
      <c r="BB65" s="65">
        <f t="shared" si="20"/>
        <v>0</v>
      </c>
      <c r="BC65" s="65">
        <f t="shared" si="20"/>
        <v>0</v>
      </c>
      <c r="BD65" s="65">
        <f t="shared" si="20"/>
        <v>0</v>
      </c>
      <c r="BE65" s="65">
        <f t="shared" si="20"/>
        <v>0</v>
      </c>
      <c r="BF65" s="65">
        <f t="shared" si="20"/>
        <v>0</v>
      </c>
      <c r="BG65" s="65">
        <f t="shared" si="20"/>
        <v>0</v>
      </c>
      <c r="BH65" s="65">
        <f t="shared" si="20"/>
        <v>0</v>
      </c>
      <c r="BI65" s="65">
        <f t="shared" si="20"/>
        <v>0</v>
      </c>
      <c r="BJ65" s="65">
        <f t="shared" si="20"/>
        <v>0</v>
      </c>
      <c r="BK65" s="65">
        <f t="shared" si="20"/>
        <v>0</v>
      </c>
      <c r="BL65" s="65">
        <f t="shared" si="20"/>
        <v>0</v>
      </c>
      <c r="BM65" s="65">
        <f t="shared" si="20"/>
        <v>0</v>
      </c>
      <c r="BN65" s="65">
        <f t="shared" si="20"/>
        <v>0</v>
      </c>
      <c r="BO65" s="65">
        <f t="shared" si="20"/>
        <v>0</v>
      </c>
      <c r="BP65" s="65">
        <f>-BP66+BP67</f>
        <v>0</v>
      </c>
      <c r="BQ65" s="65">
        <v>0</v>
      </c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72">
        <f>-CB66+CB67+BE65</f>
        <v>0</v>
      </c>
      <c r="CC65" s="68">
        <f>-CC66+CC67+BQ65</f>
        <v>0</v>
      </c>
      <c r="CD65" s="109"/>
      <c r="CE65" s="109"/>
    </row>
    <row r="66" spans="2:83" ht="19.5" customHeight="1">
      <c r="B66" s="14" t="s">
        <v>19</v>
      </c>
      <c r="C66" s="32">
        <v>0</v>
      </c>
      <c r="D66" s="33">
        <v>0</v>
      </c>
      <c r="E66" s="33">
        <v>0</v>
      </c>
      <c r="F66" s="35">
        <v>0</v>
      </c>
      <c r="G66" s="35">
        <v>0</v>
      </c>
      <c r="H66" s="35"/>
      <c r="I66" s="35">
        <v>0</v>
      </c>
      <c r="J66" s="35">
        <v>0</v>
      </c>
      <c r="K66" s="35">
        <v>0</v>
      </c>
      <c r="L66" s="35"/>
      <c r="M66" s="50">
        <v>0</v>
      </c>
      <c r="N66" s="50">
        <v>0</v>
      </c>
      <c r="O66" s="72">
        <v>0</v>
      </c>
      <c r="P66" s="72">
        <v>0</v>
      </c>
      <c r="Q66" s="72">
        <v>0</v>
      </c>
      <c r="R66" s="65">
        <v>93.20752</v>
      </c>
      <c r="S66" s="72">
        <v>0</v>
      </c>
      <c r="T66" s="72">
        <v>0</v>
      </c>
      <c r="U66" s="72">
        <v>0</v>
      </c>
      <c r="V66" s="72">
        <v>0</v>
      </c>
      <c r="W66" s="72">
        <v>0</v>
      </c>
      <c r="X66" s="72">
        <v>0</v>
      </c>
      <c r="Y66" s="72">
        <v>0</v>
      </c>
      <c r="Z66" s="72">
        <v>0</v>
      </c>
      <c r="AA66" s="72">
        <v>0</v>
      </c>
      <c r="AB66" s="72">
        <v>0</v>
      </c>
      <c r="AC66" s="72">
        <v>0</v>
      </c>
      <c r="AD66" s="72">
        <v>0</v>
      </c>
      <c r="AE66" s="72">
        <v>0</v>
      </c>
      <c r="AF66" s="72">
        <v>0</v>
      </c>
      <c r="AG66" s="72">
        <v>0</v>
      </c>
      <c r="AH66" s="72">
        <v>0</v>
      </c>
      <c r="AI66" s="72">
        <v>0</v>
      </c>
      <c r="AJ66" s="72">
        <v>0</v>
      </c>
      <c r="AK66" s="85">
        <v>0</v>
      </c>
      <c r="AL66" s="85">
        <v>0</v>
      </c>
      <c r="AM66" s="85">
        <v>0</v>
      </c>
      <c r="AN66" s="85">
        <v>0</v>
      </c>
      <c r="AO66" s="85">
        <v>0</v>
      </c>
      <c r="AP66" s="85">
        <v>0</v>
      </c>
      <c r="AQ66" s="85">
        <v>0</v>
      </c>
      <c r="AR66" s="85">
        <v>0</v>
      </c>
      <c r="AS66" s="85">
        <v>0</v>
      </c>
      <c r="AT66" s="85">
        <v>0</v>
      </c>
      <c r="AU66" s="85">
        <v>0</v>
      </c>
      <c r="AV66" s="85">
        <v>0</v>
      </c>
      <c r="AW66" s="85">
        <v>0</v>
      </c>
      <c r="AX66" s="85">
        <v>0</v>
      </c>
      <c r="AY66" s="85">
        <v>93.20752</v>
      </c>
      <c r="AZ66" s="85"/>
      <c r="BA66" s="85"/>
      <c r="BB66" s="85"/>
      <c r="BC66" s="85">
        <v>0</v>
      </c>
      <c r="BD66" s="85"/>
      <c r="BE66" s="156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156">
        <v>0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72">
        <f>+BD66+BE66</f>
        <v>0</v>
      </c>
      <c r="CC66" s="72">
        <f>+BP66+BQ66</f>
        <v>0</v>
      </c>
      <c r="CD66" s="109"/>
      <c r="CE66" s="109"/>
    </row>
    <row r="67" spans="2:83" ht="19.5" customHeight="1">
      <c r="B67" s="14" t="s">
        <v>20</v>
      </c>
      <c r="C67" s="32">
        <v>0</v>
      </c>
      <c r="D67" s="33">
        <v>0</v>
      </c>
      <c r="E67" s="33">
        <v>0</v>
      </c>
      <c r="F67" s="35">
        <v>0</v>
      </c>
      <c r="G67" s="35">
        <v>0</v>
      </c>
      <c r="H67" s="35"/>
      <c r="I67" s="35">
        <v>0</v>
      </c>
      <c r="J67" s="35">
        <v>0</v>
      </c>
      <c r="K67" s="35">
        <v>0</v>
      </c>
      <c r="L67" s="35"/>
      <c r="M67" s="50">
        <v>0</v>
      </c>
      <c r="N67" s="50">
        <v>0</v>
      </c>
      <c r="O67" s="72">
        <v>0</v>
      </c>
      <c r="P67" s="72">
        <v>0</v>
      </c>
      <c r="Q67" s="72">
        <v>0</v>
      </c>
      <c r="R67" s="72">
        <v>0</v>
      </c>
      <c r="S67" s="72">
        <v>0</v>
      </c>
      <c r="T67" s="72">
        <v>0</v>
      </c>
      <c r="U67" s="72">
        <v>0</v>
      </c>
      <c r="V67" s="72">
        <v>0</v>
      </c>
      <c r="W67" s="72">
        <v>0</v>
      </c>
      <c r="X67" s="72">
        <v>0</v>
      </c>
      <c r="Y67" s="72">
        <v>0</v>
      </c>
      <c r="Z67" s="72">
        <v>0</v>
      </c>
      <c r="AA67" s="72">
        <v>0</v>
      </c>
      <c r="AB67" s="72">
        <v>0</v>
      </c>
      <c r="AC67" s="72">
        <v>0</v>
      </c>
      <c r="AD67" s="72">
        <v>0</v>
      </c>
      <c r="AE67" s="72">
        <v>0</v>
      </c>
      <c r="AF67" s="72">
        <v>0</v>
      </c>
      <c r="AG67" s="72">
        <v>0</v>
      </c>
      <c r="AH67" s="72">
        <v>0</v>
      </c>
      <c r="AI67" s="72">
        <v>0</v>
      </c>
      <c r="AJ67" s="72">
        <v>0</v>
      </c>
      <c r="AK67" s="85">
        <v>0</v>
      </c>
      <c r="AL67" s="85">
        <v>0</v>
      </c>
      <c r="AM67" s="85">
        <v>0</v>
      </c>
      <c r="AN67" s="85">
        <v>0</v>
      </c>
      <c r="AO67" s="85">
        <v>0</v>
      </c>
      <c r="AP67" s="85">
        <v>0</v>
      </c>
      <c r="AQ67" s="85">
        <v>0</v>
      </c>
      <c r="AR67" s="85">
        <v>0</v>
      </c>
      <c r="AS67" s="85">
        <v>0</v>
      </c>
      <c r="AT67" s="85">
        <v>0</v>
      </c>
      <c r="AU67" s="85">
        <v>0</v>
      </c>
      <c r="AV67" s="85">
        <v>0</v>
      </c>
      <c r="AW67" s="85">
        <v>0</v>
      </c>
      <c r="AX67" s="85">
        <v>0</v>
      </c>
      <c r="AY67" s="85">
        <v>0</v>
      </c>
      <c r="AZ67" s="85"/>
      <c r="BA67" s="85"/>
      <c r="BB67" s="85"/>
      <c r="BC67" s="85">
        <v>0</v>
      </c>
      <c r="BD67" s="85"/>
      <c r="BE67" s="156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156">
        <v>0</v>
      </c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72">
        <f>+BD67+BE67</f>
        <v>0</v>
      </c>
      <c r="CC67" s="72">
        <f>+BP67+BQ67</f>
        <v>0</v>
      </c>
      <c r="CD67" s="109"/>
      <c r="CE67" s="109"/>
    </row>
    <row r="68" spans="2:83" ht="19.5" customHeight="1">
      <c r="B68" s="13" t="s">
        <v>6</v>
      </c>
      <c r="C68" s="28">
        <v>0</v>
      </c>
      <c r="D68" s="29">
        <v>0</v>
      </c>
      <c r="E68" s="29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54">
        <v>0</v>
      </c>
      <c r="N68" s="54">
        <v>0</v>
      </c>
      <c r="O68" s="72">
        <f>+SUM(C68:N68)</f>
        <v>0</v>
      </c>
      <c r="P68" s="72">
        <f>+SUM(T68:AE68)</f>
        <v>0</v>
      </c>
      <c r="Q68" s="72">
        <f>+SUM(AF68:AQ68)</f>
        <v>0</v>
      </c>
      <c r="R68" s="72">
        <v>0</v>
      </c>
      <c r="S68" s="72">
        <v>0</v>
      </c>
      <c r="T68" s="74">
        <v>0</v>
      </c>
      <c r="U68" s="74">
        <v>0</v>
      </c>
      <c r="V68" s="74">
        <v>0</v>
      </c>
      <c r="W68" s="74">
        <v>0</v>
      </c>
      <c r="X68" s="74">
        <v>0</v>
      </c>
      <c r="Y68" s="74">
        <v>0</v>
      </c>
      <c r="Z68" s="74">
        <v>0</v>
      </c>
      <c r="AA68" s="74">
        <v>0</v>
      </c>
      <c r="AB68" s="74">
        <v>0</v>
      </c>
      <c r="AC68" s="74">
        <v>0</v>
      </c>
      <c r="AD68" s="74">
        <v>0</v>
      </c>
      <c r="AE68" s="74">
        <v>0</v>
      </c>
      <c r="AF68" s="74">
        <v>0</v>
      </c>
      <c r="AG68" s="74">
        <v>0</v>
      </c>
      <c r="AH68" s="75">
        <v>0</v>
      </c>
      <c r="AI68" s="75"/>
      <c r="AJ68" s="75">
        <v>0</v>
      </c>
      <c r="AK68" s="75">
        <v>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75">
        <v>0</v>
      </c>
      <c r="AS68" s="75">
        <v>0</v>
      </c>
      <c r="AT68" s="75">
        <v>0</v>
      </c>
      <c r="AU68" s="75"/>
      <c r="AV68" s="75"/>
      <c r="AW68" s="75">
        <v>0</v>
      </c>
      <c r="AX68" s="75">
        <v>0</v>
      </c>
      <c r="AY68" s="75"/>
      <c r="AZ68" s="75"/>
      <c r="BA68" s="75"/>
      <c r="BB68" s="75"/>
      <c r="BC68" s="75">
        <v>0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>
        <v>0</v>
      </c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72">
        <f>+BD68+BE68</f>
        <v>0</v>
      </c>
      <c r="CC68" s="72">
        <f>+BP68+BQ68</f>
        <v>0</v>
      </c>
      <c r="CD68" s="109"/>
      <c r="CE68" s="109"/>
    </row>
    <row r="69" spans="2:83" ht="19.5" customHeight="1">
      <c r="B69" s="13"/>
      <c r="C69" s="28"/>
      <c r="D69" s="29"/>
      <c r="E69" s="29"/>
      <c r="F69" s="34"/>
      <c r="G69" s="34"/>
      <c r="H69" s="34"/>
      <c r="I69" s="34"/>
      <c r="J69" s="34"/>
      <c r="K69" s="34"/>
      <c r="L69" s="34"/>
      <c r="M69" s="48"/>
      <c r="N69" s="48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155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155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80"/>
      <c r="CC69" s="67"/>
      <c r="CD69" s="109"/>
      <c r="CE69" s="109"/>
    </row>
    <row r="70" spans="2:83" s="4" customFormat="1" ht="19.5" customHeight="1">
      <c r="B70" s="81" t="s">
        <v>7</v>
      </c>
      <c r="C70" s="82">
        <f>-C71+C72</f>
        <v>53.95795435283401</v>
      </c>
      <c r="D70" s="82">
        <f aca="true" t="shared" si="21" ref="D70:CC70">-D71+D72</f>
        <v>1207.1284775618003</v>
      </c>
      <c r="E70" s="82">
        <f t="shared" si="21"/>
        <v>-910.1</v>
      </c>
      <c r="F70" s="82">
        <f t="shared" si="21"/>
        <v>-1031.6</v>
      </c>
      <c r="G70" s="82">
        <f t="shared" si="21"/>
        <v>2529.5</v>
      </c>
      <c r="H70" s="82">
        <f t="shared" si="21"/>
        <v>0</v>
      </c>
      <c r="I70" s="82">
        <f t="shared" si="21"/>
        <v>4036.3033551568124</v>
      </c>
      <c r="J70" s="82">
        <f t="shared" si="21"/>
        <v>548.4</v>
      </c>
      <c r="K70" s="82">
        <f t="shared" si="21"/>
        <v>208.9999999999999</v>
      </c>
      <c r="L70" s="82">
        <f t="shared" si="21"/>
        <v>-987.5000000000002</v>
      </c>
      <c r="M70" s="82">
        <f t="shared" si="21"/>
        <v>1154.8999999999999</v>
      </c>
      <c r="N70" s="82">
        <f t="shared" si="21"/>
        <v>1755.4</v>
      </c>
      <c r="O70" s="82">
        <f t="shared" si="21"/>
        <v>8565.389787071446</v>
      </c>
      <c r="P70" s="82">
        <f t="shared" si="21"/>
        <v>5565.007741260678</v>
      </c>
      <c r="Q70" s="82">
        <f t="shared" si="21"/>
        <v>-12607.419553469663</v>
      </c>
      <c r="R70" s="82">
        <f t="shared" si="21"/>
        <v>8908.264550097025</v>
      </c>
      <c r="S70" s="82">
        <f>-S71+S72</f>
        <v>-19650.172965444035</v>
      </c>
      <c r="T70" s="82">
        <f t="shared" si="21"/>
        <v>-430.79225873932296</v>
      </c>
      <c r="U70" s="82">
        <f t="shared" si="21"/>
        <v>759.9000000000001</v>
      </c>
      <c r="V70" s="82">
        <f t="shared" si="21"/>
        <v>80</v>
      </c>
      <c r="W70" s="82">
        <f t="shared" si="21"/>
        <v>-137.7</v>
      </c>
      <c r="X70" s="82">
        <f t="shared" si="21"/>
        <v>-210.5</v>
      </c>
      <c r="Y70" s="82">
        <f t="shared" si="21"/>
        <v>1430.4</v>
      </c>
      <c r="Z70" s="82">
        <f t="shared" si="21"/>
        <v>-907.8000000000001</v>
      </c>
      <c r="AA70" s="82">
        <f t="shared" si="21"/>
        <v>1876.6000000000001</v>
      </c>
      <c r="AB70" s="82">
        <f t="shared" si="21"/>
        <v>-536.8</v>
      </c>
      <c r="AC70" s="82">
        <f t="shared" si="21"/>
        <v>2757</v>
      </c>
      <c r="AD70" s="82">
        <f t="shared" si="21"/>
        <v>529.5</v>
      </c>
      <c r="AE70" s="82">
        <f t="shared" si="21"/>
        <v>355.2</v>
      </c>
      <c r="AF70" s="82">
        <f t="shared" si="21"/>
        <v>4196.9</v>
      </c>
      <c r="AG70" s="82">
        <f t="shared" si="21"/>
        <v>203.9</v>
      </c>
      <c r="AH70" s="82">
        <f t="shared" si="21"/>
        <v>-1012.5</v>
      </c>
      <c r="AI70" s="82">
        <f t="shared" si="21"/>
        <v>-479.2</v>
      </c>
      <c r="AJ70" s="82">
        <f t="shared" si="21"/>
        <v>-272.4</v>
      </c>
      <c r="AK70" s="82">
        <f t="shared" si="21"/>
        <v>-1177.10910431186</v>
      </c>
      <c r="AL70" s="82">
        <f t="shared" si="21"/>
        <v>-2894.5796777661753</v>
      </c>
      <c r="AM70" s="82">
        <f t="shared" si="21"/>
        <v>-6039.9124115183</v>
      </c>
      <c r="AN70" s="82">
        <f t="shared" si="21"/>
        <v>-742.8473535256819</v>
      </c>
      <c r="AO70" s="82">
        <f t="shared" si="21"/>
        <v>-2986.7818598638496</v>
      </c>
      <c r="AP70" s="82">
        <f t="shared" si="21"/>
        <v>1005.0280346056002</v>
      </c>
      <c r="AQ70" s="82">
        <f t="shared" si="21"/>
        <v>-2407.9171810894</v>
      </c>
      <c r="AR70" s="82">
        <f t="shared" si="21"/>
        <v>-389.67538093490396</v>
      </c>
      <c r="AS70" s="82">
        <f t="shared" si="21"/>
        <v>-1216.1321685684002</v>
      </c>
      <c r="AT70" s="82">
        <f t="shared" si="21"/>
        <v>16895.751385917312</v>
      </c>
      <c r="AU70" s="82">
        <f t="shared" si="21"/>
        <v>-2329.054513312</v>
      </c>
      <c r="AV70" s="82">
        <f t="shared" si="21"/>
        <v>-32.82252192159999</v>
      </c>
      <c r="AW70" s="82">
        <f t="shared" si="21"/>
        <v>-466.30167454089997</v>
      </c>
      <c r="AX70" s="82">
        <f t="shared" si="21"/>
        <v>-1560.90779736432</v>
      </c>
      <c r="AY70" s="82">
        <f t="shared" si="21"/>
        <v>215.59402431979998</v>
      </c>
      <c r="AZ70" s="82">
        <f t="shared" si="21"/>
        <v>-1848.74628214376</v>
      </c>
      <c r="BA70" s="82">
        <f t="shared" si="21"/>
        <v>-2329.1516753519</v>
      </c>
      <c r="BB70" s="82">
        <f t="shared" si="21"/>
        <v>2146.1849227476996</v>
      </c>
      <c r="BC70" s="82">
        <f t="shared" si="21"/>
        <v>-176.47376875</v>
      </c>
      <c r="BD70" s="82">
        <f t="shared" si="21"/>
        <v>-815.026033077952</v>
      </c>
      <c r="BE70" s="82">
        <f t="shared" si="21"/>
        <v>719.6148866861483</v>
      </c>
      <c r="BF70" s="82">
        <f t="shared" si="21"/>
        <v>-1491.8247720736</v>
      </c>
      <c r="BG70" s="82">
        <f t="shared" si="21"/>
        <v>399.67431528630004</v>
      </c>
      <c r="BH70" s="82">
        <f t="shared" si="21"/>
        <v>-2212.6422782815</v>
      </c>
      <c r="BI70" s="82">
        <f t="shared" si="21"/>
        <v>234.10810308109998</v>
      </c>
      <c r="BJ70" s="82">
        <f t="shared" si="21"/>
        <v>-1423.25209871375</v>
      </c>
      <c r="BK70" s="82">
        <f t="shared" si="21"/>
        <v>-4883.0031909372</v>
      </c>
      <c r="BL70" s="82">
        <f t="shared" si="21"/>
        <v>-1563.0522339095</v>
      </c>
      <c r="BM70" s="82">
        <f t="shared" si="21"/>
        <v>-2845.350343266281</v>
      </c>
      <c r="BN70" s="82">
        <f t="shared" si="21"/>
        <v>-1214.2709354186002</v>
      </c>
      <c r="BO70" s="82">
        <f t="shared" si="21"/>
        <v>-4555.148384819199</v>
      </c>
      <c r="BP70" s="82">
        <f t="shared" si="21"/>
        <v>-222.61987876469993</v>
      </c>
      <c r="BQ70" s="82">
        <f t="shared" si="21"/>
        <v>-1451.29764927561</v>
      </c>
      <c r="BR70" s="82">
        <f t="shared" si="21"/>
        <v>0</v>
      </c>
      <c r="BS70" s="82">
        <f t="shared" si="21"/>
        <v>0</v>
      </c>
      <c r="BT70" s="82">
        <f t="shared" si="21"/>
        <v>0</v>
      </c>
      <c r="BU70" s="82">
        <f t="shared" si="21"/>
        <v>0</v>
      </c>
      <c r="BV70" s="82">
        <f t="shared" si="21"/>
        <v>0</v>
      </c>
      <c r="BW70" s="82">
        <f t="shared" si="21"/>
        <v>0</v>
      </c>
      <c r="BX70" s="82">
        <f t="shared" si="21"/>
        <v>0</v>
      </c>
      <c r="BY70" s="82">
        <f t="shared" si="21"/>
        <v>0</v>
      </c>
      <c r="BZ70" s="82">
        <f t="shared" si="21"/>
        <v>0</v>
      </c>
      <c r="CA70" s="82">
        <f t="shared" si="21"/>
        <v>0</v>
      </c>
      <c r="CB70" s="82">
        <f t="shared" si="21"/>
        <v>-95.41114639180387</v>
      </c>
      <c r="CC70" s="82">
        <f t="shared" si="21"/>
        <v>-1673.91752804031</v>
      </c>
      <c r="CD70" s="109"/>
      <c r="CE70" s="109"/>
    </row>
    <row r="71" spans="2:83" s="105" customFormat="1" ht="19.5" customHeight="1">
      <c r="B71" s="101" t="s">
        <v>19</v>
      </c>
      <c r="C71" s="102">
        <v>570.699615403566</v>
      </c>
      <c r="D71" s="103">
        <v>29.175501152</v>
      </c>
      <c r="E71" s="103">
        <v>910.1</v>
      </c>
      <c r="F71" s="104">
        <v>2518.5</v>
      </c>
      <c r="G71" s="104">
        <v>0</v>
      </c>
      <c r="H71" s="104"/>
      <c r="I71" s="104">
        <v>515.392192512888</v>
      </c>
      <c r="J71" s="104">
        <v>24.5</v>
      </c>
      <c r="K71" s="104">
        <v>868.6</v>
      </c>
      <c r="L71" s="104">
        <v>2143.3</v>
      </c>
      <c r="M71" s="52">
        <v>167.7</v>
      </c>
      <c r="N71" s="52">
        <v>0</v>
      </c>
      <c r="O71" s="79">
        <v>7747.967309068455</v>
      </c>
      <c r="P71" s="79">
        <v>6854.9540296765235</v>
      </c>
      <c r="Q71" s="79">
        <v>35693.828176035466</v>
      </c>
      <c r="R71" s="65">
        <v>16083.242843448366</v>
      </c>
      <c r="S71" s="65">
        <v>25483.948939173137</v>
      </c>
      <c r="T71" s="79">
        <v>494.65402967652295</v>
      </c>
      <c r="U71" s="79">
        <v>73.8</v>
      </c>
      <c r="V71" s="79">
        <v>827.4</v>
      </c>
      <c r="W71" s="79">
        <v>137.7</v>
      </c>
      <c r="X71" s="79">
        <v>511.6</v>
      </c>
      <c r="Y71" s="79">
        <v>0</v>
      </c>
      <c r="Z71" s="79">
        <v>1462.4</v>
      </c>
      <c r="AA71" s="79">
        <v>346.3</v>
      </c>
      <c r="AB71" s="79">
        <v>1317.8</v>
      </c>
      <c r="AC71" s="79">
        <v>1204.6</v>
      </c>
      <c r="AD71" s="79">
        <v>478.7</v>
      </c>
      <c r="AE71" s="79">
        <v>0</v>
      </c>
      <c r="AF71" s="79">
        <v>10554</v>
      </c>
      <c r="AG71" s="79">
        <v>104.9</v>
      </c>
      <c r="AH71" s="79">
        <v>1500.2</v>
      </c>
      <c r="AI71" s="79">
        <v>525.9</v>
      </c>
      <c r="AJ71" s="79">
        <v>959.8</v>
      </c>
      <c r="AK71" s="79">
        <v>1192.77270431186</v>
      </c>
      <c r="AL71" s="79">
        <v>3383.9181845187754</v>
      </c>
      <c r="AM71" s="79">
        <v>6653.2304296791</v>
      </c>
      <c r="AN71" s="79">
        <v>1038.055935247482</v>
      </c>
      <c r="AO71" s="79">
        <v>2986.7818598638496</v>
      </c>
      <c r="AP71" s="79">
        <v>3816.6928661194</v>
      </c>
      <c r="AQ71" s="79">
        <v>2977.576196295</v>
      </c>
      <c r="AR71" s="79">
        <v>1104.0638322644038</v>
      </c>
      <c r="AS71" s="79">
        <v>3436.9358770804</v>
      </c>
      <c r="AT71" s="79">
        <v>2486.011611452685</v>
      </c>
      <c r="AU71" s="79">
        <v>2543.0342845</v>
      </c>
      <c r="AV71" s="79">
        <v>32.925</v>
      </c>
      <c r="AW71" s="79">
        <v>499.3414745409</v>
      </c>
      <c r="AX71" s="79">
        <v>1560.90779736432</v>
      </c>
      <c r="AY71" s="79">
        <v>0</v>
      </c>
      <c r="AZ71" s="79">
        <v>1848.74628214376</v>
      </c>
      <c r="BA71" s="79">
        <v>2394.8029153519</v>
      </c>
      <c r="BB71" s="79">
        <v>0</v>
      </c>
      <c r="BC71" s="79">
        <v>176.47376875</v>
      </c>
      <c r="BD71" s="79">
        <v>815.026033077952</v>
      </c>
      <c r="BE71" s="79">
        <v>1604.768846113852</v>
      </c>
      <c r="BF71" s="79">
        <v>1491.8247720736</v>
      </c>
      <c r="BG71" s="79">
        <v>1911.1204396337002</v>
      </c>
      <c r="BH71" s="79">
        <v>2212.6422782815</v>
      </c>
      <c r="BI71" s="79">
        <v>228.4936</v>
      </c>
      <c r="BJ71" s="79">
        <v>1423.25209871375</v>
      </c>
      <c r="BK71" s="79">
        <v>4883.0031909372</v>
      </c>
      <c r="BL71" s="79">
        <v>1783.5489873095</v>
      </c>
      <c r="BM71" s="79">
        <v>3360.849372794281</v>
      </c>
      <c r="BN71" s="79">
        <v>1214.2709354186002</v>
      </c>
      <c r="BO71" s="79">
        <v>4555.148384819199</v>
      </c>
      <c r="BP71" s="79">
        <v>1891.2857396395</v>
      </c>
      <c r="BQ71" s="79">
        <v>1451.29764927561</v>
      </c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65">
        <f>+BD71+BE71</f>
        <v>2419.7948791918043</v>
      </c>
      <c r="CC71" s="65">
        <f>BP71+BQ71</f>
        <v>3342.58338891511</v>
      </c>
      <c r="CD71" s="109"/>
      <c r="CE71" s="109"/>
    </row>
    <row r="72" spans="2:83" ht="19.5" customHeight="1">
      <c r="B72" s="14" t="s">
        <v>20</v>
      </c>
      <c r="C72" s="32">
        <v>624.6575697564</v>
      </c>
      <c r="D72" s="33">
        <v>1236.3039787138002</v>
      </c>
      <c r="E72" s="33">
        <v>0</v>
      </c>
      <c r="F72" s="35">
        <v>1486.9</v>
      </c>
      <c r="G72" s="35">
        <v>2529.5</v>
      </c>
      <c r="H72" s="35"/>
      <c r="I72" s="35">
        <v>4551.6955476697</v>
      </c>
      <c r="J72" s="35">
        <v>572.9</v>
      </c>
      <c r="K72" s="35">
        <v>1077.6</v>
      </c>
      <c r="L72" s="35">
        <v>1155.8</v>
      </c>
      <c r="M72" s="52">
        <v>1322.6</v>
      </c>
      <c r="N72" s="52">
        <v>1755.4</v>
      </c>
      <c r="O72" s="79">
        <v>16313.3570961399</v>
      </c>
      <c r="P72" s="79">
        <v>12419.961770937201</v>
      </c>
      <c r="Q72" s="79">
        <v>23086.408622565803</v>
      </c>
      <c r="R72" s="65">
        <v>24991.50739354539</v>
      </c>
      <c r="S72" s="65">
        <v>5833.7759737291</v>
      </c>
      <c r="T72" s="79">
        <v>63.861770937199985</v>
      </c>
      <c r="U72" s="79">
        <v>833.7</v>
      </c>
      <c r="V72" s="79">
        <v>907.4</v>
      </c>
      <c r="W72" s="79">
        <v>0</v>
      </c>
      <c r="X72" s="79">
        <v>301.1</v>
      </c>
      <c r="Y72" s="79">
        <v>1430.4</v>
      </c>
      <c r="Z72" s="79">
        <v>554.6</v>
      </c>
      <c r="AA72" s="79">
        <v>2222.9</v>
      </c>
      <c r="AB72" s="79">
        <v>781</v>
      </c>
      <c r="AC72" s="79">
        <v>3961.6</v>
      </c>
      <c r="AD72" s="79">
        <v>1008.2</v>
      </c>
      <c r="AE72" s="79">
        <v>355.2</v>
      </c>
      <c r="AF72" s="79">
        <v>14750.9</v>
      </c>
      <c r="AG72" s="79">
        <v>308.8</v>
      </c>
      <c r="AH72" s="79">
        <v>487.7</v>
      </c>
      <c r="AI72" s="79">
        <v>46.7</v>
      </c>
      <c r="AJ72" s="79">
        <v>687.4</v>
      </c>
      <c r="AK72" s="79">
        <v>15.663599999999999</v>
      </c>
      <c r="AL72" s="79">
        <v>489.33850675260004</v>
      </c>
      <c r="AM72" s="79">
        <v>613.3180181608</v>
      </c>
      <c r="AN72" s="79">
        <v>295.20858172180004</v>
      </c>
      <c r="AO72" s="79">
        <v>0</v>
      </c>
      <c r="AP72" s="79">
        <v>4821.720900725</v>
      </c>
      <c r="AQ72" s="79">
        <v>569.6590152056</v>
      </c>
      <c r="AR72" s="79">
        <v>714.3884513294998</v>
      </c>
      <c r="AS72" s="79">
        <v>2220.803708512</v>
      </c>
      <c r="AT72" s="79">
        <v>19381.76299737</v>
      </c>
      <c r="AU72" s="79">
        <v>213.979771188</v>
      </c>
      <c r="AV72" s="79">
        <v>0.10247807840000465</v>
      </c>
      <c r="AW72" s="79">
        <v>33.0398</v>
      </c>
      <c r="AX72" s="79"/>
      <c r="AY72" s="79">
        <v>215.59402431979998</v>
      </c>
      <c r="AZ72" s="79"/>
      <c r="BA72" s="79">
        <v>65.65124</v>
      </c>
      <c r="BB72" s="79">
        <v>2146.1849227476996</v>
      </c>
      <c r="BC72" s="79"/>
      <c r="BD72" s="79"/>
      <c r="BE72" s="79">
        <v>2324.3837328000004</v>
      </c>
      <c r="BF72" s="79"/>
      <c r="BG72" s="79">
        <v>2310.7947549200003</v>
      </c>
      <c r="BH72" s="79"/>
      <c r="BI72" s="79">
        <v>462.60170308109997</v>
      </c>
      <c r="BJ72" s="79"/>
      <c r="BK72" s="79"/>
      <c r="BL72" s="79">
        <v>220.49675340000002</v>
      </c>
      <c r="BM72" s="79">
        <v>515.4990295279999</v>
      </c>
      <c r="BN72" s="79"/>
      <c r="BO72" s="79"/>
      <c r="BP72" s="79">
        <v>1668.6658608748</v>
      </c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65">
        <f>+BD72+BE72</f>
        <v>2324.3837328000004</v>
      </c>
      <c r="CC72" s="65">
        <f>BP72+BQ72</f>
        <v>1668.6658608748</v>
      </c>
      <c r="CD72" s="109"/>
      <c r="CE72" s="109"/>
    </row>
    <row r="73" spans="2:83" ht="19.5" customHeight="1">
      <c r="B73" s="15" t="s">
        <v>8</v>
      </c>
      <c r="C73" s="36">
        <f aca="true" t="shared" si="22" ref="C73:O73">+C47+C14</f>
        <v>-4999.911184644957</v>
      </c>
      <c r="D73" s="36">
        <f t="shared" si="22"/>
        <v>35733.109482020176</v>
      </c>
      <c r="E73" s="36">
        <f t="shared" si="22"/>
        <v>-35036.2</v>
      </c>
      <c r="F73" s="36">
        <f t="shared" si="22"/>
        <v>-7906.399999999994</v>
      </c>
      <c r="G73" s="36">
        <f t="shared" si="22"/>
        <v>18297.800000000003</v>
      </c>
      <c r="H73" s="36">
        <f t="shared" si="22"/>
        <v>-19298.300000000003</v>
      </c>
      <c r="I73" s="36">
        <f t="shared" si="22"/>
        <v>-11125.50719373154</v>
      </c>
      <c r="J73" s="36">
        <f t="shared" si="22"/>
        <v>13782.800000000003</v>
      </c>
      <c r="K73" s="36">
        <f t="shared" si="22"/>
        <v>-3201.2999999999993</v>
      </c>
      <c r="L73" s="36">
        <f t="shared" si="22"/>
        <v>18565.200000000004</v>
      </c>
      <c r="M73" s="36">
        <f t="shared" si="22"/>
        <v>26822.5</v>
      </c>
      <c r="N73" s="36">
        <f t="shared" si="22"/>
        <v>50738.70000000001</v>
      </c>
      <c r="O73" s="83">
        <f t="shared" si="22"/>
        <v>82372.49110364376</v>
      </c>
      <c r="P73" s="83">
        <f aca="true" t="shared" si="23" ref="P73:AQ73">+P47+P14</f>
        <v>-163672.82931260436</v>
      </c>
      <c r="Q73" s="83">
        <f t="shared" si="23"/>
        <v>-147433.74662248424</v>
      </c>
      <c r="R73" s="83">
        <f t="shared" si="23"/>
        <v>-134112.62859440403</v>
      </c>
      <c r="S73" s="83">
        <f>+S47+S14</f>
        <v>-113603.95436200155</v>
      </c>
      <c r="T73" s="83">
        <f t="shared" si="23"/>
        <v>-38579.52931260426</v>
      </c>
      <c r="U73" s="83">
        <f t="shared" si="23"/>
        <v>6180.000000000007</v>
      </c>
      <c r="V73" s="83">
        <f t="shared" si="23"/>
        <v>-17120.500000000007</v>
      </c>
      <c r="W73" s="83">
        <f t="shared" si="23"/>
        <v>6796.699999999997</v>
      </c>
      <c r="X73" s="83">
        <f t="shared" si="23"/>
        <v>-29299.59999999999</v>
      </c>
      <c r="Y73" s="83">
        <f t="shared" si="23"/>
        <v>5496.899999999998</v>
      </c>
      <c r="Z73" s="83">
        <f t="shared" si="23"/>
        <v>-17988.200000000004</v>
      </c>
      <c r="AA73" s="83">
        <f t="shared" si="23"/>
        <v>-34930.799999999996</v>
      </c>
      <c r="AB73" s="83">
        <f t="shared" si="23"/>
        <v>28291.10000000001</v>
      </c>
      <c r="AC73" s="83">
        <f t="shared" si="23"/>
        <v>-27652.300000000003</v>
      </c>
      <c r="AD73" s="83">
        <f t="shared" si="23"/>
        <v>-16226.700000000003</v>
      </c>
      <c r="AE73" s="83">
        <f t="shared" si="23"/>
        <v>-28639.899999999994</v>
      </c>
      <c r="AF73" s="83">
        <f t="shared" si="23"/>
        <v>18172.2</v>
      </c>
      <c r="AG73" s="83">
        <f t="shared" si="23"/>
        <v>-21016.300000000003</v>
      </c>
      <c r="AH73" s="83">
        <f t="shared" si="23"/>
        <v>20262.499999999996</v>
      </c>
      <c r="AI73" s="83">
        <f t="shared" si="23"/>
        <v>-1834.9000000000033</v>
      </c>
      <c r="AJ73" s="83">
        <f t="shared" si="23"/>
        <v>13649.999999999996</v>
      </c>
      <c r="AK73" s="83">
        <f t="shared" si="23"/>
        <v>-41583.17271956212</v>
      </c>
      <c r="AL73" s="83">
        <f t="shared" si="23"/>
        <v>-31604.999813737766</v>
      </c>
      <c r="AM73" s="83">
        <f t="shared" si="23"/>
        <v>-38763.27081440759</v>
      </c>
      <c r="AN73" s="83">
        <f t="shared" si="23"/>
        <v>-35088.838595232184</v>
      </c>
      <c r="AO73" s="83">
        <f>+AO47+AO14</f>
        <v>-7372.008956958309</v>
      </c>
      <c r="AP73" s="83">
        <f t="shared" si="23"/>
        <v>-35720.971584050385</v>
      </c>
      <c r="AQ73" s="83">
        <f t="shared" si="23"/>
        <v>13466.015861464019</v>
      </c>
      <c r="AR73" s="83">
        <f aca="true" t="shared" si="24" ref="AR73:AY73">+AR47+AR14</f>
        <v>-46306.006125606844</v>
      </c>
      <c r="AS73" s="83">
        <f t="shared" si="24"/>
        <v>-24279.17828138775</v>
      </c>
      <c r="AT73" s="83">
        <f t="shared" si="24"/>
        <v>-19490.364128142217</v>
      </c>
      <c r="AU73" s="83">
        <f t="shared" si="24"/>
        <v>-13037.54318236624</v>
      </c>
      <c r="AV73" s="83">
        <f t="shared" si="24"/>
        <v>-28566.171943646874</v>
      </c>
      <c r="AW73" s="83">
        <f t="shared" si="24"/>
        <v>17389.753866022835</v>
      </c>
      <c r="AX73" s="83">
        <f t="shared" si="24"/>
        <v>-3910.131862270032</v>
      </c>
      <c r="AY73" s="83">
        <f t="shared" si="24"/>
        <v>-31825.19368115799</v>
      </c>
      <c r="AZ73" s="83">
        <f>+AZ47+AZ14</f>
        <v>13300.929971509733</v>
      </c>
      <c r="BA73" s="83">
        <f>+BA47+BA14</f>
        <v>-1790.2746079183344</v>
      </c>
      <c r="BB73" s="83">
        <f aca="true" t="shared" si="25" ref="BB73:CB73">+BB47+BB14</f>
        <v>18145.05609364864</v>
      </c>
      <c r="BC73" s="83">
        <f t="shared" si="25"/>
        <v>-13743.504713088852</v>
      </c>
      <c r="BD73" s="83">
        <f t="shared" si="25"/>
        <v>22217.411999120588</v>
      </c>
      <c r="BE73" s="83">
        <f t="shared" si="25"/>
        <v>11957.292725662948</v>
      </c>
      <c r="BF73" s="83">
        <f t="shared" si="25"/>
        <v>-25121.066472323622</v>
      </c>
      <c r="BG73" s="83">
        <f t="shared" si="25"/>
        <v>-8357.593183427278</v>
      </c>
      <c r="BH73" s="83">
        <f t="shared" si="25"/>
        <v>10237.791528511148</v>
      </c>
      <c r="BI73" s="83">
        <f t="shared" si="25"/>
        <v>-38372.076265643926</v>
      </c>
      <c r="BJ73" s="83">
        <f t="shared" si="25"/>
        <v>-31505.13743278264</v>
      </c>
      <c r="BK73" s="83">
        <f>+BK47+BK14</f>
        <v>-18417.01562794274</v>
      </c>
      <c r="BL73" s="83">
        <f t="shared" si="25"/>
        <v>-901.0374460877028</v>
      </c>
      <c r="BM73" s="83">
        <f t="shared" si="25"/>
        <v>-3894.9922731063307</v>
      </c>
      <c r="BN73" s="83">
        <f t="shared" si="25"/>
        <v>-26849.566527057497</v>
      </c>
      <c r="BO73" s="83">
        <f>+BO47+BO14</f>
        <v>-4597.965386924435</v>
      </c>
      <c r="BP73" s="83">
        <f>+BP47+BP14</f>
        <v>-21686.92523279728</v>
      </c>
      <c r="BQ73" s="83">
        <f>+BQ47+BQ14</f>
        <v>64969.076994139046</v>
      </c>
      <c r="BR73" s="83">
        <f t="shared" si="25"/>
        <v>0</v>
      </c>
      <c r="BS73" s="83">
        <f t="shared" si="25"/>
        <v>0</v>
      </c>
      <c r="BT73" s="83">
        <f t="shared" si="25"/>
        <v>0</v>
      </c>
      <c r="BU73" s="83">
        <f t="shared" si="25"/>
        <v>0</v>
      </c>
      <c r="BV73" s="83">
        <f t="shared" si="25"/>
        <v>0</v>
      </c>
      <c r="BW73" s="83">
        <f t="shared" si="25"/>
        <v>0</v>
      </c>
      <c r="BX73" s="83">
        <f t="shared" si="25"/>
        <v>0</v>
      </c>
      <c r="BY73" s="83">
        <f t="shared" si="25"/>
        <v>0</v>
      </c>
      <c r="BZ73" s="83">
        <f t="shared" si="25"/>
        <v>0</v>
      </c>
      <c r="CA73" s="83">
        <f t="shared" si="25"/>
        <v>0</v>
      </c>
      <c r="CB73" s="83">
        <f t="shared" si="25"/>
        <v>34174.704724783536</v>
      </c>
      <c r="CC73" s="83">
        <f>+CC47+CC14</f>
        <v>43282.15176134177</v>
      </c>
      <c r="CD73" s="109"/>
      <c r="CE73" s="109"/>
    </row>
    <row r="74" spans="2:81" ht="15.75">
      <c r="B74" s="142" t="s">
        <v>47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56"/>
      <c r="P74" s="56"/>
      <c r="Q74" s="56"/>
      <c r="R74" s="56"/>
      <c r="S74" s="56"/>
      <c r="T74" s="37"/>
      <c r="U74" s="37"/>
      <c r="V74" s="37"/>
      <c r="W74" s="37"/>
      <c r="X74" s="37"/>
      <c r="Y74" s="37"/>
      <c r="Z74" s="163"/>
      <c r="AA74" s="163"/>
      <c r="AB74" s="163"/>
      <c r="AC74" s="163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13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37"/>
      <c r="BE74" s="157"/>
      <c r="BF74" s="37"/>
      <c r="BG74" s="37"/>
      <c r="BH74" s="37"/>
      <c r="BI74" s="37"/>
      <c r="BJ74" s="37"/>
      <c r="BK74" s="37"/>
      <c r="BL74" s="47"/>
      <c r="BM74" s="47"/>
      <c r="BN74" s="47"/>
      <c r="BO74" s="47"/>
      <c r="BP74" s="47"/>
      <c r="BQ74" s="161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86"/>
      <c r="CC74" s="46"/>
    </row>
    <row r="75" spans="20:80" ht="15.75">
      <c r="T75" s="57"/>
      <c r="U75" s="57"/>
      <c r="V75" s="57"/>
      <c r="W75" s="57"/>
      <c r="X75" s="57"/>
      <c r="Y75" s="57"/>
      <c r="Z75" s="57"/>
      <c r="AA75" s="57"/>
      <c r="AB75" s="57"/>
      <c r="AC75" s="58"/>
      <c r="AD75" s="57"/>
      <c r="AE75" s="57"/>
      <c r="AL75" s="57"/>
      <c r="AM75" s="57"/>
      <c r="AO75" s="57"/>
      <c r="CB75" s="143"/>
    </row>
    <row r="76" spans="16:83" ht="15.75">
      <c r="P76" s="59"/>
      <c r="Q76" s="59"/>
      <c r="R76" s="59"/>
      <c r="S76" s="59"/>
      <c r="W76" s="57"/>
      <c r="AC76" s="7"/>
      <c r="AP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148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148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</row>
    <row r="77" spans="29:84" ht="15.75">
      <c r="AC77" s="7"/>
      <c r="AL77" s="87"/>
      <c r="AM77" s="87"/>
      <c r="AQ77" s="6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57"/>
      <c r="BE77" s="148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148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6"/>
      <c r="CD77" s="84"/>
      <c r="CE77" s="84"/>
      <c r="CF77" s="84"/>
    </row>
    <row r="78" spans="29:84" ht="15.75">
      <c r="AC78" s="7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S78" s="57"/>
      <c r="AT78" s="57"/>
      <c r="AU78" s="57"/>
      <c r="AV78" s="57"/>
      <c r="AW78" s="6"/>
      <c r="AX78" s="6"/>
      <c r="AY78" s="6"/>
      <c r="AZ78" s="6"/>
      <c r="BA78" s="6"/>
      <c r="BB78" s="6"/>
      <c r="BC78" s="6"/>
      <c r="BD78" s="6"/>
      <c r="BE78" s="158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162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57"/>
      <c r="CD78" s="84"/>
      <c r="CE78" s="84"/>
      <c r="CF78" s="84"/>
    </row>
    <row r="79" spans="29:79" ht="15.75"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136"/>
      <c r="AS79" s="6"/>
      <c r="AT79" s="6"/>
      <c r="AU79" s="6"/>
      <c r="AV79" s="6"/>
      <c r="AW79" s="6"/>
      <c r="AX79" s="6"/>
      <c r="AY79" s="57"/>
      <c r="AZ79" s="6"/>
      <c r="BA79" s="6"/>
      <c r="BB79" s="6"/>
      <c r="BC79" s="6"/>
      <c r="BD79" s="6"/>
      <c r="BE79" s="148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162"/>
      <c r="BR79" s="6"/>
      <c r="BS79" s="6"/>
      <c r="BT79" s="6"/>
      <c r="BU79" s="6"/>
      <c r="BV79" s="6"/>
      <c r="BW79" s="6"/>
      <c r="BX79" s="6"/>
      <c r="BY79" s="6"/>
      <c r="BZ79" s="6"/>
      <c r="CA79" s="6"/>
    </row>
    <row r="80" spans="29:79" ht="15.75">
      <c r="AC80" s="7"/>
      <c r="AF80" s="57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141"/>
      <c r="BE80" s="159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159"/>
      <c r="BR80" s="94"/>
      <c r="BS80" s="94"/>
      <c r="BT80" s="94"/>
      <c r="BU80" s="94"/>
      <c r="BV80" s="94"/>
      <c r="BW80" s="94"/>
      <c r="BX80" s="94"/>
      <c r="BY80" s="94"/>
      <c r="BZ80" s="94"/>
      <c r="CA80" s="94"/>
    </row>
    <row r="81" spans="29:63" ht="15.75">
      <c r="AC81" s="7"/>
      <c r="BD81" s="87"/>
      <c r="BE81" s="158"/>
      <c r="BF81" s="87"/>
      <c r="BG81" s="87"/>
      <c r="BH81" s="87"/>
      <c r="BI81" s="87"/>
      <c r="BJ81" s="87"/>
      <c r="BK81" s="87"/>
    </row>
    <row r="82" ht="15.75">
      <c r="AC82" s="7"/>
    </row>
    <row r="83" ht="15.75">
      <c r="AC83" s="7"/>
    </row>
    <row r="84" ht="15.75">
      <c r="AC84" s="7"/>
    </row>
    <row r="85" ht="15.75">
      <c r="AC85" s="7"/>
    </row>
    <row r="86" ht="15.75">
      <c r="AC86" s="7"/>
    </row>
    <row r="87" ht="15.75">
      <c r="AC87" s="7"/>
    </row>
    <row r="88" ht="15.75">
      <c r="AC88" s="7"/>
    </row>
    <row r="89" ht="15.75">
      <c r="AC89" s="7"/>
    </row>
    <row r="90" ht="15.75">
      <c r="AC90" s="7"/>
    </row>
    <row r="91" ht="15.75">
      <c r="AC91" s="7"/>
    </row>
    <row r="92" ht="15.75">
      <c r="AC92" s="7"/>
    </row>
    <row r="93" ht="15.75">
      <c r="AC93" s="7"/>
    </row>
    <row r="94" ht="15.75">
      <c r="AC94" s="7"/>
    </row>
    <row r="95" ht="15.75">
      <c r="AC95" s="7"/>
    </row>
    <row r="96" ht="15.75">
      <c r="AC96" s="7"/>
    </row>
    <row r="97" ht="15.75">
      <c r="AC97" s="7"/>
    </row>
    <row r="98" ht="15.75">
      <c r="AC98" s="7"/>
    </row>
    <row r="99" ht="15.75">
      <c r="AC99" s="7"/>
    </row>
    <row r="100" ht="15.75">
      <c r="AC100" s="7"/>
    </row>
    <row r="101" ht="15.75">
      <c r="AC101" s="7"/>
    </row>
    <row r="102" ht="15.75">
      <c r="AC102" s="7"/>
    </row>
    <row r="103" ht="15.75">
      <c r="AC103" s="7"/>
    </row>
    <row r="104" ht="15.75">
      <c r="AC104" s="7"/>
    </row>
    <row r="105" ht="15.75">
      <c r="AC105" s="7"/>
    </row>
    <row r="106" ht="15.75">
      <c r="AC106" s="7"/>
    </row>
    <row r="107" ht="15.75">
      <c r="AC107" s="7"/>
    </row>
    <row r="108" ht="15.75">
      <c r="AC108" s="7"/>
    </row>
    <row r="109" ht="15.75">
      <c r="AC109" s="7"/>
    </row>
    <row r="110" ht="15.75">
      <c r="AC110" s="7"/>
    </row>
    <row r="111" ht="15.75">
      <c r="AC111" s="7"/>
    </row>
    <row r="112" ht="15.75">
      <c r="AC112" s="7"/>
    </row>
    <row r="113" ht="15.75">
      <c r="AC113" s="7"/>
    </row>
    <row r="114" ht="15.75">
      <c r="AC114" s="7"/>
    </row>
    <row r="115" ht="15.75">
      <c r="AC115" s="7"/>
    </row>
    <row r="116" ht="15.75">
      <c r="AC116" s="7"/>
    </row>
    <row r="117" ht="15.75">
      <c r="AC117" s="7"/>
    </row>
    <row r="118" ht="15.75">
      <c r="AC118" s="7"/>
    </row>
    <row r="119" ht="15.75">
      <c r="AC119" s="7"/>
    </row>
    <row r="120" ht="15.75">
      <c r="AC120" s="7"/>
    </row>
    <row r="121" ht="15.75">
      <c r="AC121" s="7"/>
    </row>
    <row r="122" ht="15.75">
      <c r="AC122" s="7"/>
    </row>
    <row r="123" ht="15.75">
      <c r="AC123" s="7"/>
    </row>
    <row r="124" ht="15.75">
      <c r="AC124" s="7"/>
    </row>
    <row r="125" ht="15.75">
      <c r="AC125" s="7"/>
    </row>
    <row r="126" ht="15.75">
      <c r="AC126" s="7"/>
    </row>
    <row r="127" ht="15.75">
      <c r="AC127" s="7"/>
    </row>
    <row r="128" ht="15.75">
      <c r="AC128" s="7"/>
    </row>
    <row r="129" ht="15.75">
      <c r="AC129" s="7"/>
    </row>
    <row r="130" ht="15.75">
      <c r="AC130" s="7"/>
    </row>
    <row r="131" ht="15.75">
      <c r="AC131" s="7"/>
    </row>
    <row r="132" ht="15.75">
      <c r="AC132" s="7"/>
    </row>
    <row r="133" ht="15.75">
      <c r="AC133" s="7"/>
    </row>
    <row r="134" ht="15.75">
      <c r="AC134" s="7"/>
    </row>
    <row r="135" ht="15.75">
      <c r="AC135" s="7"/>
    </row>
    <row r="136" ht="15.75">
      <c r="AC136" s="7"/>
    </row>
    <row r="137" ht="15.75">
      <c r="AC137" s="7"/>
    </row>
    <row r="138" ht="15.75">
      <c r="AC138" s="7"/>
    </row>
    <row r="139" ht="15.75">
      <c r="AC139" s="7"/>
    </row>
    <row r="140" ht="15.75">
      <c r="AC140" s="7"/>
    </row>
    <row r="141" ht="15.75">
      <c r="AC141" s="7"/>
    </row>
    <row r="142" ht="15.75">
      <c r="AC142" s="7"/>
    </row>
    <row r="143" ht="15.75">
      <c r="AC143" s="7"/>
    </row>
    <row r="144" ht="15.75">
      <c r="AC144" s="7"/>
    </row>
    <row r="145" ht="15.75">
      <c r="AC145" s="7"/>
    </row>
    <row r="146" ht="15.75">
      <c r="AC146" s="7"/>
    </row>
    <row r="147" ht="15.75">
      <c r="AC147" s="7"/>
    </row>
    <row r="148" ht="15.75">
      <c r="AC148" s="7"/>
    </row>
    <row r="149" ht="15.75">
      <c r="AC149" s="7"/>
    </row>
    <row r="150" ht="15.75">
      <c r="AC150" s="7"/>
    </row>
    <row r="151" ht="15.75">
      <c r="AC151" s="7"/>
    </row>
    <row r="152" ht="15.75">
      <c r="AC152" s="7"/>
    </row>
    <row r="153" ht="15.75">
      <c r="AC153" s="7"/>
    </row>
    <row r="154" ht="15.75">
      <c r="AC154" s="7"/>
    </row>
    <row r="155" ht="15.75">
      <c r="AC155" s="7"/>
    </row>
    <row r="156" ht="15.75">
      <c r="AC156" s="7"/>
    </row>
    <row r="157" ht="15.75">
      <c r="AC157" s="7"/>
    </row>
    <row r="158" ht="15.75">
      <c r="AC158" s="7"/>
    </row>
    <row r="159" ht="15.75">
      <c r="AC159" s="7"/>
    </row>
    <row r="160" ht="15.75">
      <c r="AC160" s="7"/>
    </row>
    <row r="161" ht="15.75">
      <c r="AC161" s="7"/>
    </row>
    <row r="162" ht="15.75">
      <c r="AC162" s="7"/>
    </row>
    <row r="163" ht="15.75">
      <c r="AC163" s="7"/>
    </row>
    <row r="164" ht="15.75">
      <c r="AC164" s="7"/>
    </row>
    <row r="165" ht="15.75">
      <c r="AC165" s="7"/>
    </row>
    <row r="166" ht="15.75">
      <c r="AC166" s="7"/>
    </row>
    <row r="167" ht="15.75">
      <c r="AC167" s="7"/>
    </row>
    <row r="168" ht="15.75">
      <c r="AC168" s="7"/>
    </row>
    <row r="169" ht="15.75">
      <c r="AC169" s="7"/>
    </row>
    <row r="170" ht="15.75">
      <c r="AC170" s="7"/>
    </row>
    <row r="171" ht="15.75">
      <c r="AC171" s="7"/>
    </row>
    <row r="172" ht="15.75">
      <c r="AC172" s="7"/>
    </row>
    <row r="173" ht="15.75">
      <c r="AC173" s="7"/>
    </row>
    <row r="174" ht="15.75">
      <c r="AC174" s="7"/>
    </row>
    <row r="175" ht="15.75">
      <c r="AC175" s="7"/>
    </row>
    <row r="176" ht="15.75">
      <c r="AC176" s="7"/>
    </row>
    <row r="177" ht="15.75">
      <c r="AC177" s="7"/>
    </row>
    <row r="178" ht="15.75">
      <c r="AC178" s="7"/>
    </row>
    <row r="179" ht="15.75">
      <c r="AC179" s="7"/>
    </row>
    <row r="180" ht="15.75">
      <c r="AC180" s="7"/>
    </row>
    <row r="181" ht="15.75">
      <c r="AC181" s="7"/>
    </row>
    <row r="182" ht="15.75">
      <c r="AC182" s="7"/>
    </row>
    <row r="183" ht="15.75">
      <c r="AC183" s="7"/>
    </row>
    <row r="184" ht="15.75">
      <c r="AC184" s="7"/>
    </row>
    <row r="185" ht="15.75">
      <c r="AC185" s="7"/>
    </row>
    <row r="186" ht="15.75">
      <c r="AC186" s="7"/>
    </row>
    <row r="187" ht="15.75">
      <c r="AC187" s="7"/>
    </row>
    <row r="188" ht="15.75">
      <c r="AC188" s="7"/>
    </row>
    <row r="189" ht="15.75">
      <c r="AC189" s="7"/>
    </row>
    <row r="190" ht="15.75">
      <c r="AC190" s="7"/>
    </row>
    <row r="191" ht="15.75">
      <c r="AC191" s="7"/>
    </row>
    <row r="192" ht="15.75">
      <c r="AC192" s="7"/>
    </row>
    <row r="193" ht="15.75">
      <c r="AC193" s="7"/>
    </row>
    <row r="194" ht="15.75">
      <c r="AC194" s="7"/>
    </row>
    <row r="195" ht="15.75">
      <c r="AC195" s="7"/>
    </row>
    <row r="196" ht="15.75">
      <c r="AC196" s="7"/>
    </row>
    <row r="197" ht="15.75">
      <c r="AC197" s="7"/>
    </row>
    <row r="198" ht="15.75">
      <c r="AC198" s="7"/>
    </row>
    <row r="199" ht="15.75">
      <c r="AC199" s="7"/>
    </row>
    <row r="200" ht="15.75">
      <c r="AC200" s="7"/>
    </row>
    <row r="201" ht="15.75">
      <c r="AC201" s="7"/>
    </row>
    <row r="202" ht="15.75">
      <c r="AC202" s="7"/>
    </row>
    <row r="203" ht="15.75">
      <c r="AC203" s="7"/>
    </row>
    <row r="204" ht="15.75">
      <c r="AC204" s="7"/>
    </row>
    <row r="205" ht="15.75">
      <c r="AC205" s="7"/>
    </row>
    <row r="206" ht="15.75">
      <c r="AC206" s="7"/>
    </row>
    <row r="207" ht="15.75">
      <c r="AC207" s="7"/>
    </row>
    <row r="208" ht="15.75">
      <c r="AC208" s="7"/>
    </row>
    <row r="209" ht="15.75">
      <c r="AC209" s="7"/>
    </row>
    <row r="210" ht="15.75">
      <c r="AC210" s="7"/>
    </row>
    <row r="211" ht="15.75">
      <c r="AC211" s="7"/>
    </row>
    <row r="212" ht="15.75">
      <c r="AC212" s="7"/>
    </row>
    <row r="213" ht="15.75">
      <c r="AC213" s="7"/>
    </row>
    <row r="214" ht="15.75">
      <c r="AC214" s="7"/>
    </row>
    <row r="215" ht="15.75">
      <c r="AC215" s="7"/>
    </row>
    <row r="216" ht="15.75">
      <c r="AC216" s="7"/>
    </row>
    <row r="217" ht="15.75">
      <c r="AC217" s="7"/>
    </row>
    <row r="218" ht="15.75">
      <c r="AC218" s="7"/>
    </row>
    <row r="219" ht="15.75">
      <c r="AC219" s="7"/>
    </row>
    <row r="220" ht="15.75">
      <c r="AC220" s="7"/>
    </row>
    <row r="221" ht="15.75">
      <c r="AC221" s="7"/>
    </row>
    <row r="222" ht="15.75">
      <c r="AC222" s="7"/>
    </row>
    <row r="223" ht="15.75">
      <c r="AC223" s="7"/>
    </row>
    <row r="224" ht="15.75">
      <c r="AC224" s="7"/>
    </row>
    <row r="225" ht="15.75">
      <c r="AC225" s="7"/>
    </row>
    <row r="226" ht="15.75">
      <c r="AC226" s="7"/>
    </row>
    <row r="227" ht="15.75">
      <c r="AC227" s="7"/>
    </row>
    <row r="228" ht="15.75">
      <c r="AC228" s="7"/>
    </row>
    <row r="229" ht="15.75">
      <c r="AC229" s="7"/>
    </row>
    <row r="230" ht="15.75">
      <c r="AC230" s="7"/>
    </row>
    <row r="231" ht="15.75">
      <c r="AC231" s="7"/>
    </row>
    <row r="232" ht="15.75">
      <c r="AC232" s="7"/>
    </row>
    <row r="233" ht="15.75">
      <c r="AC233" s="7"/>
    </row>
    <row r="234" ht="15.75">
      <c r="AC234" s="7"/>
    </row>
    <row r="235" ht="15.75">
      <c r="AC235" s="7"/>
    </row>
    <row r="236" ht="15.75">
      <c r="AC236" s="7"/>
    </row>
    <row r="237" ht="15.75">
      <c r="AC237" s="7"/>
    </row>
    <row r="238" ht="15.75">
      <c r="AC238" s="7"/>
    </row>
    <row r="239" ht="15.75">
      <c r="AC239" s="7"/>
    </row>
    <row r="240" ht="15.75">
      <c r="AC240" s="7"/>
    </row>
    <row r="241" ht="15.75">
      <c r="AC241" s="7"/>
    </row>
    <row r="242" ht="15.75">
      <c r="AC242" s="7"/>
    </row>
    <row r="243" ht="15.75">
      <c r="AC243" s="7"/>
    </row>
    <row r="244" ht="15.75">
      <c r="AC244" s="7"/>
    </row>
    <row r="245" ht="15.75">
      <c r="AC245" s="7"/>
    </row>
    <row r="246" ht="15.75">
      <c r="AC246" s="7"/>
    </row>
    <row r="247" ht="15.75">
      <c r="AC247" s="7"/>
    </row>
    <row r="248" ht="15.75">
      <c r="AC248" s="7"/>
    </row>
    <row r="249" ht="15.75">
      <c r="AC249" s="7"/>
    </row>
    <row r="250" ht="15.75">
      <c r="AC250" s="7"/>
    </row>
    <row r="251" ht="15.75">
      <c r="AC251" s="7"/>
    </row>
    <row r="252" ht="15.75">
      <c r="AC252" s="7"/>
    </row>
    <row r="253" ht="15.75">
      <c r="AC253" s="7"/>
    </row>
    <row r="254" ht="15.75">
      <c r="AC254" s="7"/>
    </row>
    <row r="255" ht="15.75">
      <c r="AC255" s="7"/>
    </row>
    <row r="256" ht="15.75">
      <c r="AC256" s="7"/>
    </row>
    <row r="257" ht="15.75">
      <c r="AC257" s="7"/>
    </row>
    <row r="258" ht="15.75">
      <c r="AC258" s="7"/>
    </row>
    <row r="259" ht="15.75">
      <c r="AC259" s="7"/>
    </row>
    <row r="260" ht="15.75">
      <c r="AC260" s="7"/>
    </row>
    <row r="261" ht="15.75">
      <c r="AC261" s="7"/>
    </row>
    <row r="262" ht="15.75">
      <c r="AC262" s="7"/>
    </row>
    <row r="263" ht="15.75">
      <c r="AC263" s="7"/>
    </row>
    <row r="264" ht="15.75">
      <c r="AC264" s="7"/>
    </row>
    <row r="265" ht="15.75">
      <c r="AC265" s="7"/>
    </row>
    <row r="266" ht="15.75">
      <c r="AC266" s="7"/>
    </row>
    <row r="267" ht="15.75">
      <c r="AC267" s="7"/>
    </row>
    <row r="268" ht="15.75">
      <c r="AC268" s="7"/>
    </row>
    <row r="269" ht="15.75">
      <c r="AC269" s="7"/>
    </row>
    <row r="270" ht="15.75">
      <c r="AC270" s="7"/>
    </row>
    <row r="271" ht="15.75">
      <c r="AC271" s="7"/>
    </row>
    <row r="272" ht="15.75">
      <c r="AC272" s="7"/>
    </row>
    <row r="273" ht="15.75">
      <c r="AC273" s="7"/>
    </row>
    <row r="274" ht="15.75">
      <c r="AC274" s="7"/>
    </row>
    <row r="275" ht="15.75">
      <c r="AC275" s="7"/>
    </row>
    <row r="276" ht="15.75">
      <c r="AC276" s="7"/>
    </row>
    <row r="277" ht="15.75">
      <c r="AC277" s="7"/>
    </row>
    <row r="278" ht="15.75">
      <c r="AC278" s="7"/>
    </row>
    <row r="279" ht="15.75">
      <c r="AC279" s="7"/>
    </row>
    <row r="280" ht="15.75">
      <c r="AC280" s="7"/>
    </row>
    <row r="281" ht="15.75">
      <c r="AC281" s="7"/>
    </row>
    <row r="282" ht="15.75">
      <c r="AC282" s="7"/>
    </row>
    <row r="283" ht="15.75">
      <c r="AC283" s="7"/>
    </row>
    <row r="284" ht="15.75">
      <c r="AC284" s="7"/>
    </row>
    <row r="285" ht="15.75">
      <c r="AC285" s="7"/>
    </row>
    <row r="286" ht="15.75">
      <c r="AC286" s="7"/>
    </row>
    <row r="287" ht="15.75">
      <c r="AC287" s="7"/>
    </row>
    <row r="288" ht="15.75">
      <c r="AC288" s="7"/>
    </row>
    <row r="289" ht="15.75">
      <c r="AC289" s="7"/>
    </row>
    <row r="290" ht="15.75">
      <c r="AC290" s="7"/>
    </row>
    <row r="291" ht="15.75">
      <c r="AC291" s="7"/>
    </row>
    <row r="292" ht="15.75">
      <c r="AC292" s="7"/>
    </row>
    <row r="293" ht="15.75">
      <c r="AC293" s="7"/>
    </row>
    <row r="294" ht="15.75">
      <c r="AC294" s="7"/>
    </row>
    <row r="295" ht="15.75">
      <c r="AC295" s="7"/>
    </row>
    <row r="296" ht="15.75">
      <c r="AC296" s="7"/>
    </row>
    <row r="297" ht="15.75">
      <c r="AC297" s="7"/>
    </row>
    <row r="298" ht="15.75">
      <c r="AC298" s="7"/>
    </row>
    <row r="299" ht="15.75">
      <c r="AC299" s="7"/>
    </row>
    <row r="300" ht="15.75">
      <c r="AC300" s="7"/>
    </row>
    <row r="301" ht="15.75">
      <c r="AC301" s="7"/>
    </row>
    <row r="302" ht="15.75">
      <c r="AC302" s="7"/>
    </row>
    <row r="303" ht="15.75">
      <c r="AC303" s="7"/>
    </row>
    <row r="304" ht="15.75">
      <c r="AC304" s="7"/>
    </row>
    <row r="305" ht="15.75">
      <c r="AC305" s="7"/>
    </row>
    <row r="306" ht="15.75">
      <c r="AC306" s="7"/>
    </row>
    <row r="307" ht="15.75">
      <c r="AC307" s="7"/>
    </row>
    <row r="308" ht="15.75">
      <c r="AC308" s="7"/>
    </row>
    <row r="309" ht="15.75">
      <c r="AC309" s="7"/>
    </row>
    <row r="310" ht="15.75">
      <c r="AC310" s="7"/>
    </row>
    <row r="311" ht="15.75">
      <c r="AC311" s="7"/>
    </row>
    <row r="312" ht="15.75">
      <c r="AC312" s="7"/>
    </row>
    <row r="313" ht="15.75">
      <c r="AC313" s="7"/>
    </row>
    <row r="314" ht="15.75">
      <c r="AC314" s="7"/>
    </row>
    <row r="315" ht="15.75">
      <c r="AC315" s="7"/>
    </row>
    <row r="316" ht="15.75">
      <c r="AC316" s="7"/>
    </row>
    <row r="317" ht="15.75">
      <c r="AC317" s="7"/>
    </row>
    <row r="318" ht="15.75">
      <c r="AC318" s="7"/>
    </row>
    <row r="319" ht="15.75">
      <c r="AC319" s="7"/>
    </row>
    <row r="320" ht="15.75">
      <c r="AC320" s="7"/>
    </row>
    <row r="321" ht="15.75">
      <c r="AC321" s="7"/>
    </row>
    <row r="322" ht="15.75">
      <c r="AC322" s="7"/>
    </row>
    <row r="323" ht="15.75">
      <c r="AC323" s="7"/>
    </row>
    <row r="324" ht="15.75">
      <c r="AC324" s="7"/>
    </row>
    <row r="325" ht="15.75">
      <c r="AC325" s="7"/>
    </row>
    <row r="326" ht="15.75">
      <c r="AC326" s="7"/>
    </row>
    <row r="327" ht="15.75">
      <c r="AC327" s="7"/>
    </row>
    <row r="328" ht="15.75">
      <c r="AC328" s="7"/>
    </row>
    <row r="329" ht="15.75">
      <c r="AC329" s="7"/>
    </row>
    <row r="330" ht="15.75">
      <c r="AC330" s="7"/>
    </row>
    <row r="331" ht="15.75">
      <c r="AC331" s="7"/>
    </row>
    <row r="332" ht="15.75">
      <c r="AC332" s="7"/>
    </row>
    <row r="333" ht="15.75">
      <c r="AC333" s="7"/>
    </row>
    <row r="334" ht="15.75">
      <c r="AC334" s="7"/>
    </row>
    <row r="335" ht="15.75">
      <c r="AC335" s="7"/>
    </row>
    <row r="336" ht="15.75">
      <c r="AC336" s="7"/>
    </row>
    <row r="337" ht="15.75">
      <c r="AC337" s="7"/>
    </row>
    <row r="338" ht="15.75">
      <c r="AC338" s="7"/>
    </row>
    <row r="339" ht="15.75">
      <c r="AC339" s="7"/>
    </row>
    <row r="340" ht="15.75">
      <c r="AC340" s="7"/>
    </row>
    <row r="341" ht="15.75">
      <c r="AC341" s="7"/>
    </row>
    <row r="342" ht="15.75">
      <c r="AC342" s="7"/>
    </row>
    <row r="343" ht="15.75">
      <c r="AC343" s="7"/>
    </row>
    <row r="344" ht="15.75">
      <c r="AC344" s="7"/>
    </row>
    <row r="345" ht="15.75">
      <c r="AC345" s="7"/>
    </row>
    <row r="346" ht="15.75">
      <c r="AC346" s="7"/>
    </row>
    <row r="347" ht="15.75">
      <c r="AC347" s="7"/>
    </row>
    <row r="348" ht="15.75">
      <c r="AC348" s="7"/>
    </row>
    <row r="349" ht="15.75">
      <c r="AC349" s="7"/>
    </row>
    <row r="350" ht="15.75">
      <c r="AC350" s="7"/>
    </row>
    <row r="351" ht="15.75">
      <c r="AC351" s="7"/>
    </row>
    <row r="352" ht="15.75">
      <c r="AC352" s="7"/>
    </row>
    <row r="353" ht="15.75">
      <c r="AC353" s="7"/>
    </row>
    <row r="354" ht="15.75">
      <c r="AC354" s="7"/>
    </row>
    <row r="355" ht="15.75">
      <c r="AC355" s="7"/>
    </row>
    <row r="356" ht="15.75">
      <c r="AC356" s="7"/>
    </row>
    <row r="357" ht="15.75">
      <c r="AC357" s="7"/>
    </row>
    <row r="358" ht="15.75">
      <c r="AC358" s="7"/>
    </row>
    <row r="359" ht="15.75">
      <c r="AC359" s="7"/>
    </row>
    <row r="360" ht="15.75">
      <c r="AC360" s="7"/>
    </row>
    <row r="361" ht="15.75">
      <c r="AC361" s="7"/>
    </row>
    <row r="362" ht="15.75">
      <c r="AC362" s="7"/>
    </row>
    <row r="363" ht="15.75">
      <c r="AC363" s="7"/>
    </row>
    <row r="364" ht="15.75">
      <c r="AC364" s="7"/>
    </row>
    <row r="365" ht="15.75">
      <c r="AC365" s="7"/>
    </row>
    <row r="366" ht="15.75">
      <c r="AC366" s="7"/>
    </row>
    <row r="367" ht="15.75">
      <c r="AC367" s="7"/>
    </row>
    <row r="368" ht="15.75">
      <c r="AC368" s="7"/>
    </row>
    <row r="369" ht="15.75">
      <c r="AC369" s="7"/>
    </row>
    <row r="370" ht="15.75">
      <c r="AC370" s="7"/>
    </row>
    <row r="371" ht="15.75">
      <c r="AC371" s="7"/>
    </row>
    <row r="372" ht="15.75">
      <c r="AC372" s="7"/>
    </row>
    <row r="373" ht="15.75">
      <c r="AC373" s="7"/>
    </row>
    <row r="374" ht="15.75">
      <c r="AC374" s="7"/>
    </row>
    <row r="375" ht="15.75">
      <c r="AC375" s="7"/>
    </row>
    <row r="376" ht="15.75">
      <c r="AC376" s="7"/>
    </row>
    <row r="377" ht="15.75">
      <c r="AC377" s="7"/>
    </row>
    <row r="378" ht="15.75">
      <c r="AC378" s="7"/>
    </row>
    <row r="379" ht="15.75">
      <c r="AC379" s="7"/>
    </row>
    <row r="380" ht="15.75">
      <c r="AC380" s="7"/>
    </row>
    <row r="381" ht="15.75">
      <c r="AC381" s="7"/>
    </row>
    <row r="382" ht="15.75">
      <c r="AC382" s="7"/>
    </row>
    <row r="383" ht="15.75">
      <c r="AC383" s="7"/>
    </row>
    <row r="384" ht="15.75">
      <c r="AC384" s="7"/>
    </row>
    <row r="385" ht="15.75">
      <c r="AC385" s="7"/>
    </row>
    <row r="386" ht="15.75">
      <c r="AC386" s="7"/>
    </row>
    <row r="387" ht="15.75">
      <c r="AC387" s="7"/>
    </row>
    <row r="388" ht="15.75">
      <c r="AC388" s="7"/>
    </row>
    <row r="389" ht="15.75">
      <c r="AC389" s="7"/>
    </row>
    <row r="390" ht="15.75">
      <c r="AC390" s="7"/>
    </row>
    <row r="391" ht="15.75">
      <c r="AC391" s="7"/>
    </row>
    <row r="392" ht="15.75">
      <c r="AC392" s="7"/>
    </row>
    <row r="393" ht="15.75">
      <c r="AC393" s="7"/>
    </row>
    <row r="394" ht="15.75">
      <c r="AC394" s="7"/>
    </row>
    <row r="395" ht="15.75">
      <c r="AC395" s="7"/>
    </row>
    <row r="396" ht="15.75">
      <c r="AC396" s="7"/>
    </row>
    <row r="397" ht="15.75">
      <c r="AC397" s="7"/>
    </row>
    <row r="398" ht="15.75">
      <c r="AC398" s="7"/>
    </row>
    <row r="399" ht="15.75">
      <c r="AC399" s="7"/>
    </row>
    <row r="400" ht="15.75">
      <c r="AC400" s="7"/>
    </row>
    <row r="401" ht="15.75">
      <c r="AC401" s="7"/>
    </row>
    <row r="402" ht="15.75">
      <c r="AC402" s="7"/>
    </row>
    <row r="403" ht="15.75">
      <c r="AC403" s="7"/>
    </row>
    <row r="404" ht="15.75">
      <c r="AC404" s="7"/>
    </row>
    <row r="405" ht="15.75">
      <c r="AC405" s="7"/>
    </row>
    <row r="406" ht="15.75">
      <c r="AC406" s="7"/>
    </row>
    <row r="407" ht="15.75">
      <c r="AC407" s="7"/>
    </row>
    <row r="408" ht="15.75">
      <c r="AC408" s="7"/>
    </row>
    <row r="409" ht="15.75">
      <c r="AC409" s="7"/>
    </row>
    <row r="410" ht="15.75">
      <c r="AC410" s="7"/>
    </row>
    <row r="411" ht="15.75">
      <c r="AC411" s="7"/>
    </row>
    <row r="412" ht="15.75">
      <c r="AC412" s="7"/>
    </row>
    <row r="413" ht="15.75">
      <c r="AC413" s="7"/>
    </row>
    <row r="414" ht="15.75">
      <c r="AC414" s="7"/>
    </row>
    <row r="415" ht="15.75">
      <c r="AC415" s="7"/>
    </row>
    <row r="416" ht="15.75">
      <c r="AC416" s="7"/>
    </row>
    <row r="417" ht="15.75">
      <c r="AC417" s="7"/>
    </row>
    <row r="418" ht="15.75">
      <c r="AC418" s="7"/>
    </row>
    <row r="419" ht="15.75">
      <c r="AC419" s="7"/>
    </row>
    <row r="420" ht="15.75">
      <c r="AC420" s="7"/>
    </row>
    <row r="421" ht="15.75">
      <c r="AC421" s="7"/>
    </row>
    <row r="422" ht="15.75">
      <c r="AC422" s="7"/>
    </row>
    <row r="423" ht="15.75">
      <c r="AC423" s="7"/>
    </row>
    <row r="424" ht="15.75">
      <c r="AC424" s="7"/>
    </row>
    <row r="425" ht="15.75">
      <c r="AC425" s="7"/>
    </row>
    <row r="426" ht="15.75">
      <c r="AC426" s="7"/>
    </row>
    <row r="427" ht="15.75">
      <c r="AC427" s="7"/>
    </row>
    <row r="428" ht="15.75">
      <c r="AC428" s="7"/>
    </row>
    <row r="429" ht="15.75">
      <c r="AC429" s="7"/>
    </row>
    <row r="430" ht="15.75">
      <c r="AC430" s="7"/>
    </row>
    <row r="431" ht="15.75">
      <c r="AC431" s="7"/>
    </row>
    <row r="432" ht="15.75">
      <c r="AC432" s="7"/>
    </row>
    <row r="433" ht="15.75">
      <c r="AC433" s="7"/>
    </row>
    <row r="434" ht="15.75">
      <c r="AC434" s="7"/>
    </row>
    <row r="435" ht="15.75">
      <c r="AC435" s="7"/>
    </row>
    <row r="436" ht="15.75">
      <c r="AC436" s="7"/>
    </row>
    <row r="437" ht="15.75">
      <c r="AC437" s="7"/>
    </row>
    <row r="438" ht="15.75">
      <c r="AC438" s="7"/>
    </row>
    <row r="439" ht="15.75">
      <c r="AC439" s="7"/>
    </row>
    <row r="440" ht="15.75">
      <c r="AC440" s="7"/>
    </row>
    <row r="441" ht="15.75">
      <c r="AC441" s="7"/>
    </row>
    <row r="442" ht="15.75">
      <c r="AC442" s="7"/>
    </row>
    <row r="443" ht="15.75">
      <c r="AC443" s="7"/>
    </row>
    <row r="444" ht="15.75">
      <c r="AC444" s="7"/>
    </row>
    <row r="445" ht="15.75">
      <c r="AC445" s="7"/>
    </row>
    <row r="446" ht="15.75">
      <c r="AC446" s="7"/>
    </row>
    <row r="447" ht="15.75">
      <c r="AC447" s="7"/>
    </row>
    <row r="448" ht="15.75">
      <c r="AC448" s="7"/>
    </row>
    <row r="449" ht="15.75">
      <c r="AC449" s="7"/>
    </row>
    <row r="450" ht="15.75">
      <c r="AC450" s="7"/>
    </row>
    <row r="451" ht="15.75">
      <c r="AC451" s="7"/>
    </row>
    <row r="452" ht="15.75">
      <c r="AC452" s="7"/>
    </row>
    <row r="453" ht="15.75">
      <c r="AC453" s="7"/>
    </row>
    <row r="454" ht="15.75">
      <c r="AC454" s="7"/>
    </row>
    <row r="455" ht="15.75">
      <c r="AC455" s="7"/>
    </row>
    <row r="456" ht="15.75">
      <c r="AC456" s="7"/>
    </row>
    <row r="457" ht="15.75">
      <c r="AC457" s="7"/>
    </row>
    <row r="458" ht="15.75">
      <c r="AC458" s="7"/>
    </row>
    <row r="459" ht="15.75">
      <c r="AC459" s="7"/>
    </row>
    <row r="460" ht="15.75">
      <c r="AC460" s="7"/>
    </row>
    <row r="461" ht="15.75">
      <c r="AC461" s="7"/>
    </row>
    <row r="462" ht="15.75">
      <c r="AC462" s="7"/>
    </row>
    <row r="463" ht="15.75">
      <c r="AC463" s="7"/>
    </row>
    <row r="464" ht="15.75">
      <c r="AC464" s="7"/>
    </row>
    <row r="465" ht="15.75">
      <c r="AC465" s="7"/>
    </row>
    <row r="466" ht="15.75">
      <c r="AC466" s="7"/>
    </row>
    <row r="467" ht="15.75">
      <c r="AC467" s="7"/>
    </row>
    <row r="468" ht="15.75">
      <c r="AC468" s="7"/>
    </row>
    <row r="469" ht="15.75">
      <c r="AC469" s="7"/>
    </row>
    <row r="470" ht="15.75">
      <c r="AC470" s="7"/>
    </row>
    <row r="471" ht="15.75">
      <c r="AC471" s="7"/>
    </row>
    <row r="472" ht="15.75">
      <c r="AC472" s="7"/>
    </row>
    <row r="473" ht="15.75">
      <c r="AC473" s="7"/>
    </row>
    <row r="474" ht="15.75">
      <c r="AC474" s="7"/>
    </row>
    <row r="475" ht="15.75">
      <c r="AC475" s="7"/>
    </row>
    <row r="476" ht="15.75">
      <c r="AC476" s="7"/>
    </row>
    <row r="477" ht="15.75">
      <c r="AC477" s="7"/>
    </row>
    <row r="478" ht="15.75">
      <c r="AC478" s="7"/>
    </row>
    <row r="479" ht="15.75">
      <c r="AC479" s="7"/>
    </row>
    <row r="480" ht="15.75">
      <c r="AC480" s="7"/>
    </row>
    <row r="481" ht="15.75">
      <c r="AC481" s="7"/>
    </row>
    <row r="482" ht="15.75">
      <c r="AC482" s="7"/>
    </row>
    <row r="483" ht="15.75">
      <c r="AC483" s="7"/>
    </row>
    <row r="484" ht="15.75">
      <c r="AC484" s="7"/>
    </row>
    <row r="485" ht="15.75">
      <c r="AC485" s="7"/>
    </row>
    <row r="486" ht="15.75">
      <c r="AC486" s="7"/>
    </row>
    <row r="487" ht="15.75">
      <c r="AC487" s="7"/>
    </row>
    <row r="488" ht="15.75">
      <c r="AC488" s="7"/>
    </row>
    <row r="489" ht="15.75">
      <c r="AC489" s="7"/>
    </row>
    <row r="490" ht="15.75">
      <c r="AC490" s="7"/>
    </row>
    <row r="491" ht="15.75">
      <c r="AC491" s="7"/>
    </row>
    <row r="492" ht="15.75">
      <c r="AC492" s="7"/>
    </row>
    <row r="493" ht="15.75">
      <c r="AC493" s="7"/>
    </row>
    <row r="494" ht="15.75">
      <c r="AC494" s="7"/>
    </row>
    <row r="495" ht="15.75">
      <c r="AC495" s="7"/>
    </row>
    <row r="496" ht="15.75">
      <c r="AC496" s="7"/>
    </row>
    <row r="497" ht="15.75">
      <c r="AC497" s="7"/>
    </row>
    <row r="498" ht="15.75">
      <c r="AC498" s="7"/>
    </row>
    <row r="499" ht="15.75">
      <c r="AC499" s="7"/>
    </row>
    <row r="500" ht="15.75">
      <c r="AC500" s="7"/>
    </row>
    <row r="501" ht="15.75">
      <c r="AC501" s="7"/>
    </row>
    <row r="502" ht="15.75">
      <c r="AC502" s="7"/>
    </row>
    <row r="503" ht="15.75">
      <c r="AC503" s="7"/>
    </row>
    <row r="504" ht="15.75">
      <c r="AC504" s="7"/>
    </row>
    <row r="505" ht="15.75">
      <c r="AC505" s="7"/>
    </row>
    <row r="506" ht="15.75">
      <c r="AC506" s="7"/>
    </row>
    <row r="507" ht="15.75">
      <c r="AC507" s="7"/>
    </row>
    <row r="508" ht="15.75">
      <c r="AC508" s="7"/>
    </row>
    <row r="509" ht="15.75">
      <c r="AC509" s="7"/>
    </row>
    <row r="510" ht="15.75">
      <c r="AC510" s="7"/>
    </row>
    <row r="511" ht="15.75">
      <c r="AC511" s="7"/>
    </row>
    <row r="512" ht="15.75">
      <c r="AC512" s="7"/>
    </row>
    <row r="513" ht="15.75">
      <c r="AC513" s="7"/>
    </row>
    <row r="514" ht="15.75">
      <c r="AC514" s="7"/>
    </row>
    <row r="515" ht="15.75">
      <c r="AC515" s="7"/>
    </row>
    <row r="516" ht="15.75">
      <c r="AC516" s="7"/>
    </row>
    <row r="517" ht="15.75">
      <c r="AC517" s="7"/>
    </row>
    <row r="518" ht="15.75">
      <c r="AC518" s="7"/>
    </row>
    <row r="519" ht="15.75">
      <c r="AC519" s="7"/>
    </row>
    <row r="520" ht="15.75">
      <c r="AC520" s="7"/>
    </row>
    <row r="521" ht="15.75">
      <c r="AC521" s="7"/>
    </row>
    <row r="522" ht="15.75">
      <c r="AC522" s="7"/>
    </row>
    <row r="523" ht="15.75">
      <c r="AC523" s="7"/>
    </row>
    <row r="524" ht="15.75">
      <c r="AC524" s="7"/>
    </row>
    <row r="525" ht="15.75">
      <c r="AC525" s="7"/>
    </row>
    <row r="526" ht="15.75">
      <c r="AC526" s="7"/>
    </row>
    <row r="527" ht="15.75">
      <c r="AC527" s="7"/>
    </row>
    <row r="528" ht="15.75">
      <c r="AC528" s="7"/>
    </row>
    <row r="529" ht="15.75">
      <c r="AC529" s="7"/>
    </row>
    <row r="530" ht="15.75">
      <c r="AC530" s="7"/>
    </row>
    <row r="531" ht="15.75">
      <c r="AC531" s="7"/>
    </row>
    <row r="532" ht="15.75">
      <c r="AC532" s="7"/>
    </row>
    <row r="533" ht="15.75">
      <c r="AC533" s="7"/>
    </row>
    <row r="534" ht="15.75">
      <c r="AC534" s="7"/>
    </row>
    <row r="535" ht="15.75">
      <c r="AC535" s="7"/>
    </row>
    <row r="536" ht="15.75">
      <c r="AC536" s="7"/>
    </row>
    <row r="537" ht="15.75">
      <c r="AC537" s="7"/>
    </row>
    <row r="538" ht="15.75">
      <c r="AC538" s="7"/>
    </row>
    <row r="539" ht="15.75">
      <c r="AC539" s="7"/>
    </row>
    <row r="540" ht="15.75">
      <c r="AC540" s="7"/>
    </row>
    <row r="541" ht="15.75">
      <c r="AC541" s="7"/>
    </row>
    <row r="542" ht="15.75">
      <c r="AC542" s="7"/>
    </row>
    <row r="543" ht="15.75">
      <c r="AC543" s="7"/>
    </row>
    <row r="544" ht="15.75">
      <c r="AC544" s="7"/>
    </row>
    <row r="545" ht="15.75">
      <c r="AC545" s="7"/>
    </row>
    <row r="546" ht="15.75">
      <c r="AC546" s="7"/>
    </row>
    <row r="547" ht="15.75">
      <c r="AC547" s="7"/>
    </row>
    <row r="548" ht="15.75">
      <c r="AC548" s="7"/>
    </row>
    <row r="549" ht="15.75">
      <c r="AC549" s="7"/>
    </row>
    <row r="550" ht="15.75">
      <c r="AC550" s="7"/>
    </row>
    <row r="551" ht="15.75">
      <c r="AC551" s="7"/>
    </row>
    <row r="552" ht="15.75">
      <c r="AC552" s="7"/>
    </row>
    <row r="553" ht="15.75">
      <c r="AC553" s="7"/>
    </row>
    <row r="554" ht="15.75">
      <c r="AC554" s="7"/>
    </row>
    <row r="555" ht="15.75">
      <c r="AC555" s="7"/>
    </row>
    <row r="556" ht="15.75">
      <c r="AC556" s="7"/>
    </row>
    <row r="557" ht="15.75">
      <c r="AC557" s="7"/>
    </row>
    <row r="558" ht="15.75">
      <c r="AC558" s="7"/>
    </row>
    <row r="559" ht="15.75">
      <c r="AC559" s="7"/>
    </row>
    <row r="560" ht="15.75">
      <c r="AC560" s="7"/>
    </row>
    <row r="561" ht="15.75">
      <c r="AC561" s="7"/>
    </row>
    <row r="562" ht="15.75">
      <c r="AC562" s="7"/>
    </row>
    <row r="563" ht="15.75">
      <c r="AC563" s="7"/>
    </row>
    <row r="564" ht="15.75">
      <c r="AC564" s="7"/>
    </row>
    <row r="565" ht="15.75">
      <c r="AC565" s="7"/>
    </row>
    <row r="566" ht="15.75">
      <c r="AC566" s="7"/>
    </row>
    <row r="567" ht="15.75">
      <c r="AC567" s="7"/>
    </row>
    <row r="568" ht="15.75">
      <c r="AC568" s="7"/>
    </row>
    <row r="569" ht="15.75">
      <c r="AC569" s="7"/>
    </row>
    <row r="570" ht="15.75">
      <c r="AC570" s="7"/>
    </row>
    <row r="571" ht="15.75">
      <c r="AC571" s="7"/>
    </row>
    <row r="572" ht="15.75">
      <c r="AC572" s="7"/>
    </row>
    <row r="573" ht="15.75">
      <c r="AC573" s="7"/>
    </row>
    <row r="574" ht="15.75">
      <c r="AC574" s="7"/>
    </row>
    <row r="575" ht="15.75">
      <c r="AC575" s="7"/>
    </row>
    <row r="576" ht="15.75">
      <c r="AC576" s="7"/>
    </row>
    <row r="577" ht="15.75">
      <c r="AC577" s="7"/>
    </row>
    <row r="578" ht="15.75">
      <c r="AC578" s="7"/>
    </row>
    <row r="579" ht="15.75">
      <c r="AC579" s="7"/>
    </row>
    <row r="580" ht="15.75">
      <c r="AC580" s="7"/>
    </row>
    <row r="581" ht="15.75">
      <c r="AC581" s="7"/>
    </row>
    <row r="582" ht="15.75">
      <c r="AC582" s="7"/>
    </row>
    <row r="583" ht="15.75">
      <c r="AC583" s="7"/>
    </row>
    <row r="584" ht="15.75">
      <c r="AC584" s="7"/>
    </row>
    <row r="585" ht="15.75">
      <c r="AC585" s="7"/>
    </row>
    <row r="586" ht="15.75">
      <c r="AC586" s="7"/>
    </row>
    <row r="587" ht="15.75">
      <c r="AC587" s="7"/>
    </row>
    <row r="588" ht="15.75">
      <c r="AC588" s="7"/>
    </row>
    <row r="589" ht="15.75">
      <c r="AC589" s="7"/>
    </row>
    <row r="590" ht="15.75">
      <c r="AC590" s="7"/>
    </row>
    <row r="591" ht="15.75">
      <c r="AC591" s="7"/>
    </row>
    <row r="592" ht="15.75">
      <c r="AC592" s="7"/>
    </row>
    <row r="593" ht="15.75">
      <c r="AC593" s="7"/>
    </row>
    <row r="594" ht="15.75">
      <c r="AC594" s="7"/>
    </row>
    <row r="595" ht="15.75">
      <c r="AC595" s="7"/>
    </row>
    <row r="596" ht="15.75">
      <c r="AC596" s="7"/>
    </row>
    <row r="597" ht="15.75">
      <c r="AC597" s="7"/>
    </row>
    <row r="598" ht="15.75">
      <c r="AC598" s="7"/>
    </row>
    <row r="599" ht="15.75">
      <c r="AC599" s="7"/>
    </row>
    <row r="600" ht="15.75">
      <c r="AC600" s="7"/>
    </row>
    <row r="601" ht="15.75">
      <c r="AC601" s="7"/>
    </row>
    <row r="602" ht="15.75">
      <c r="AC602" s="7"/>
    </row>
    <row r="603" ht="15.75">
      <c r="AC603" s="7"/>
    </row>
    <row r="604" ht="15.75">
      <c r="AC604" s="7"/>
    </row>
    <row r="605" ht="15.75">
      <c r="AC605" s="7"/>
    </row>
    <row r="606" ht="15.75">
      <c r="AC606" s="7"/>
    </row>
    <row r="607" ht="15.75">
      <c r="AC607" s="7"/>
    </row>
    <row r="608" ht="15.75">
      <c r="AC608" s="7"/>
    </row>
    <row r="609" ht="15.75">
      <c r="AC609" s="7"/>
    </row>
    <row r="610" ht="15.75">
      <c r="AC610" s="7"/>
    </row>
    <row r="611" ht="15.75">
      <c r="AC611" s="7"/>
    </row>
    <row r="612" ht="15.75">
      <c r="AC612" s="7"/>
    </row>
    <row r="613" ht="15.75">
      <c r="AC613" s="7"/>
    </row>
    <row r="614" ht="15.75">
      <c r="AC614" s="7"/>
    </row>
    <row r="615" ht="15.75">
      <c r="AC615" s="7"/>
    </row>
    <row r="616" ht="15.75">
      <c r="AC616" s="7"/>
    </row>
    <row r="617" ht="15.75">
      <c r="AC617" s="7"/>
    </row>
    <row r="618" ht="15.75">
      <c r="AC618" s="7"/>
    </row>
    <row r="619" ht="15.75">
      <c r="AC619" s="7"/>
    </row>
    <row r="620" ht="15.75">
      <c r="AC620" s="7"/>
    </row>
    <row r="621" ht="15.75">
      <c r="AC621" s="7"/>
    </row>
    <row r="622" ht="15.75">
      <c r="AC622" s="7"/>
    </row>
    <row r="623" ht="15.75">
      <c r="AC623" s="7"/>
    </row>
    <row r="624" ht="15.75">
      <c r="AC624" s="7"/>
    </row>
    <row r="625" ht="15.75">
      <c r="AC625" s="7"/>
    </row>
    <row r="626" ht="15.75">
      <c r="AC626" s="7"/>
    </row>
    <row r="627" ht="15.75">
      <c r="AC627" s="7"/>
    </row>
    <row r="628" ht="15.75">
      <c r="AC628" s="7"/>
    </row>
    <row r="629" ht="15.75">
      <c r="AC629" s="7"/>
    </row>
    <row r="630" ht="15.75">
      <c r="AC630" s="7"/>
    </row>
    <row r="631" ht="15.75">
      <c r="AC631" s="7"/>
    </row>
    <row r="632" ht="15.75">
      <c r="AC632" s="7"/>
    </row>
    <row r="633" ht="15.75">
      <c r="AC633" s="7"/>
    </row>
    <row r="634" ht="15.75">
      <c r="AC634" s="7"/>
    </row>
    <row r="635" ht="15.75">
      <c r="AC635" s="7"/>
    </row>
    <row r="636" ht="15.75">
      <c r="AC636" s="7"/>
    </row>
    <row r="637" ht="15.75">
      <c r="AC637" s="7"/>
    </row>
    <row r="638" ht="15.75">
      <c r="AC638" s="7"/>
    </row>
    <row r="639" ht="15.75">
      <c r="AC639" s="7"/>
    </row>
    <row r="640" ht="15.75">
      <c r="AC640" s="7"/>
    </row>
    <row r="641" ht="15.75">
      <c r="AC641" s="7"/>
    </row>
    <row r="642" ht="15.75">
      <c r="AC642" s="7"/>
    </row>
    <row r="643" ht="15.75">
      <c r="AC643" s="7"/>
    </row>
    <row r="644" ht="15.75">
      <c r="AC644" s="7"/>
    </row>
    <row r="645" ht="15.75">
      <c r="AC645" s="7"/>
    </row>
    <row r="646" ht="15.75">
      <c r="AC646" s="7"/>
    </row>
    <row r="647" ht="15.75">
      <c r="AC647" s="7"/>
    </row>
    <row r="648" ht="15.75">
      <c r="AC648" s="7"/>
    </row>
    <row r="649" ht="15.75">
      <c r="AC649" s="7"/>
    </row>
    <row r="650" ht="15.75">
      <c r="AC650" s="7"/>
    </row>
    <row r="651" ht="15.75">
      <c r="AC651" s="7"/>
    </row>
    <row r="652" ht="15.75">
      <c r="AC652" s="7"/>
    </row>
    <row r="653" ht="15.75">
      <c r="AC653" s="7"/>
    </row>
    <row r="654" ht="15.75">
      <c r="AC654" s="7"/>
    </row>
    <row r="655" ht="15.75">
      <c r="AC655" s="7"/>
    </row>
    <row r="656" ht="15.75">
      <c r="AC656" s="7"/>
    </row>
    <row r="657" ht="15.75">
      <c r="AC657" s="7"/>
    </row>
    <row r="658" ht="15.75">
      <c r="AC658" s="7"/>
    </row>
    <row r="659" ht="15.75">
      <c r="AC659" s="7"/>
    </row>
    <row r="660" ht="15.75">
      <c r="AC660" s="7"/>
    </row>
    <row r="661" ht="15.75">
      <c r="AC661" s="7"/>
    </row>
    <row r="662" ht="15.75">
      <c r="AC662" s="7"/>
    </row>
    <row r="663" ht="15.75">
      <c r="AC663" s="7"/>
    </row>
    <row r="664" ht="15.75">
      <c r="AC664" s="7"/>
    </row>
    <row r="665" ht="15.75">
      <c r="AC665" s="7"/>
    </row>
    <row r="666" ht="15.75">
      <c r="AC666" s="7"/>
    </row>
    <row r="667" ht="15.75">
      <c r="AC667" s="7"/>
    </row>
    <row r="668" ht="15.75">
      <c r="AC668" s="7"/>
    </row>
    <row r="669" ht="15.75">
      <c r="AC669" s="7"/>
    </row>
    <row r="670" ht="15.75">
      <c r="AC670" s="7"/>
    </row>
    <row r="671" ht="15.75">
      <c r="AC671" s="7"/>
    </row>
    <row r="672" ht="15.75">
      <c r="AC672" s="7"/>
    </row>
    <row r="673" ht="15.75">
      <c r="AC673" s="7"/>
    </row>
    <row r="674" ht="15.75">
      <c r="AC674" s="7"/>
    </row>
    <row r="675" ht="15.75">
      <c r="AC675" s="7"/>
    </row>
    <row r="676" ht="15.75">
      <c r="AC676" s="7"/>
    </row>
    <row r="677" ht="15.75">
      <c r="AC677" s="7"/>
    </row>
    <row r="678" ht="15.75">
      <c r="AC678" s="7"/>
    </row>
    <row r="679" ht="15.75">
      <c r="AC679" s="7"/>
    </row>
    <row r="680" ht="15.75">
      <c r="AC680" s="7"/>
    </row>
    <row r="681" ht="15.75">
      <c r="AC681" s="7"/>
    </row>
    <row r="682" ht="15.75">
      <c r="AC682" s="7"/>
    </row>
    <row r="683" ht="15.75">
      <c r="AC683" s="7"/>
    </row>
    <row r="684" ht="15.75">
      <c r="AC684" s="7"/>
    </row>
    <row r="685" ht="15.75">
      <c r="AC685" s="7"/>
    </row>
    <row r="686" ht="15.75">
      <c r="AC686" s="7"/>
    </row>
    <row r="687" ht="15.75">
      <c r="AC687" s="7"/>
    </row>
    <row r="688" ht="15.75">
      <c r="AC688" s="7"/>
    </row>
    <row r="689" ht="15.75">
      <c r="AC689" s="7"/>
    </row>
    <row r="690" ht="15.75">
      <c r="AC690" s="7"/>
    </row>
    <row r="691" ht="15.75">
      <c r="AC691" s="7"/>
    </row>
    <row r="692" ht="15.75">
      <c r="AC692" s="7"/>
    </row>
    <row r="693" ht="15.75">
      <c r="AC693" s="7"/>
    </row>
    <row r="694" ht="15.75">
      <c r="AC694" s="7"/>
    </row>
    <row r="695" ht="15.75">
      <c r="AC695" s="7"/>
    </row>
    <row r="696" ht="15.75">
      <c r="AC696" s="7"/>
    </row>
    <row r="697" ht="15.75">
      <c r="AC697" s="7"/>
    </row>
    <row r="698" ht="15.75">
      <c r="AC698" s="7"/>
    </row>
    <row r="699" ht="15.75">
      <c r="AC699" s="7"/>
    </row>
    <row r="700" ht="15.75">
      <c r="AC700" s="7"/>
    </row>
    <row r="701" ht="15.75">
      <c r="AC701" s="7"/>
    </row>
    <row r="702" ht="15.75">
      <c r="AC702" s="7"/>
    </row>
    <row r="703" ht="15.75">
      <c r="AC703" s="7"/>
    </row>
    <row r="704" ht="15.75">
      <c r="AC704" s="7"/>
    </row>
    <row r="705" ht="15.75">
      <c r="AC705" s="7"/>
    </row>
    <row r="706" ht="15.75">
      <c r="AC706" s="7"/>
    </row>
    <row r="707" ht="15.75">
      <c r="AC707" s="7"/>
    </row>
    <row r="708" ht="15.75">
      <c r="AC708" s="7"/>
    </row>
    <row r="709" ht="15.75">
      <c r="AC709" s="7"/>
    </row>
    <row r="710" ht="15.75">
      <c r="AC710" s="7"/>
    </row>
    <row r="711" ht="15.75">
      <c r="AC711" s="7"/>
    </row>
    <row r="712" ht="15.75">
      <c r="AC712" s="7"/>
    </row>
    <row r="713" ht="15.75">
      <c r="AC713" s="7"/>
    </row>
    <row r="714" ht="15.75">
      <c r="AC714" s="7"/>
    </row>
    <row r="715" ht="15.75">
      <c r="AC715" s="7"/>
    </row>
    <row r="716" ht="15.75">
      <c r="AC716" s="7"/>
    </row>
    <row r="717" ht="15.75">
      <c r="AC717" s="7"/>
    </row>
    <row r="718" ht="15.75">
      <c r="AC718" s="7"/>
    </row>
    <row r="719" ht="15.75">
      <c r="AC719" s="7"/>
    </row>
    <row r="720" ht="15.75">
      <c r="AC720" s="7"/>
    </row>
    <row r="721" ht="15.75">
      <c r="AC721" s="7"/>
    </row>
    <row r="722" ht="15.75">
      <c r="AC722" s="7"/>
    </row>
    <row r="723" ht="15.75">
      <c r="AC723" s="7"/>
    </row>
    <row r="724" ht="15.75">
      <c r="AC724" s="7"/>
    </row>
    <row r="725" ht="15.75">
      <c r="AC725" s="7"/>
    </row>
    <row r="726" ht="15.75">
      <c r="AC726" s="7"/>
    </row>
    <row r="727" ht="15.75">
      <c r="AC727" s="7"/>
    </row>
    <row r="728" ht="15.75">
      <c r="AC728" s="7"/>
    </row>
    <row r="729" ht="15.75">
      <c r="AC729" s="7"/>
    </row>
    <row r="730" ht="15.75">
      <c r="AC730" s="7"/>
    </row>
    <row r="731" ht="15.75">
      <c r="AC731" s="7"/>
    </row>
    <row r="732" ht="15.75">
      <c r="AC732" s="7"/>
    </row>
    <row r="733" ht="15.75">
      <c r="AC733" s="7"/>
    </row>
    <row r="734" ht="15.75">
      <c r="AC734" s="7"/>
    </row>
    <row r="735" ht="15.75">
      <c r="AC735" s="7"/>
    </row>
    <row r="736" ht="15.75">
      <c r="AC736" s="7"/>
    </row>
    <row r="737" ht="15.75">
      <c r="AC737" s="7"/>
    </row>
    <row r="738" ht="15.75">
      <c r="AC738" s="7"/>
    </row>
    <row r="739" ht="15.75">
      <c r="AC739" s="7"/>
    </row>
    <row r="740" ht="15.75">
      <c r="AC740" s="7"/>
    </row>
    <row r="741" ht="15.75">
      <c r="AC741" s="7"/>
    </row>
    <row r="742" ht="15.75">
      <c r="AC742" s="7"/>
    </row>
    <row r="743" ht="15.75">
      <c r="AC743" s="7"/>
    </row>
    <row r="744" ht="15.75">
      <c r="AC744" s="7"/>
    </row>
    <row r="745" ht="15.75">
      <c r="AC745" s="7"/>
    </row>
    <row r="746" ht="15.75">
      <c r="AC746" s="7"/>
    </row>
    <row r="747" ht="15.75">
      <c r="AC747" s="7"/>
    </row>
    <row r="748" ht="15.75">
      <c r="AC748" s="7"/>
    </row>
    <row r="749" ht="15.75">
      <c r="AC749" s="7"/>
    </row>
    <row r="750" ht="15.75">
      <c r="AC750" s="7"/>
    </row>
    <row r="751" ht="15.75">
      <c r="AC751" s="7"/>
    </row>
    <row r="752" ht="15.75">
      <c r="AC752" s="7"/>
    </row>
    <row r="753" ht="15.75">
      <c r="AC753" s="7"/>
    </row>
    <row r="754" ht="15.75">
      <c r="AC754" s="7"/>
    </row>
    <row r="755" ht="15.75">
      <c r="AC755" s="7"/>
    </row>
    <row r="756" ht="15.75">
      <c r="AC756" s="7"/>
    </row>
    <row r="757" ht="15.75">
      <c r="AC757" s="7"/>
    </row>
    <row r="758" ht="15.75">
      <c r="AC758" s="7"/>
    </row>
    <row r="759" ht="15.75">
      <c r="AC759" s="7"/>
    </row>
    <row r="760" ht="15.75">
      <c r="AC760" s="7"/>
    </row>
    <row r="761" ht="15.75">
      <c r="AC761" s="7"/>
    </row>
    <row r="762" ht="15.75">
      <c r="AC762" s="7"/>
    </row>
    <row r="763" ht="15.75">
      <c r="AC763" s="7"/>
    </row>
    <row r="764" ht="15.75">
      <c r="AC764" s="7"/>
    </row>
    <row r="765" ht="15.75">
      <c r="AC765" s="7"/>
    </row>
    <row r="766" ht="15.75">
      <c r="AC766" s="7"/>
    </row>
    <row r="767" ht="15.75">
      <c r="AC767" s="7"/>
    </row>
    <row r="768" ht="15.75">
      <c r="AC768" s="7"/>
    </row>
    <row r="769" ht="15.75">
      <c r="AC769" s="7"/>
    </row>
    <row r="770" ht="15.75">
      <c r="AC770" s="7"/>
    </row>
    <row r="771" ht="15.75">
      <c r="AC771" s="7"/>
    </row>
    <row r="772" ht="15.75">
      <c r="AC772" s="7"/>
    </row>
    <row r="773" ht="15.75">
      <c r="AC773" s="7"/>
    </row>
    <row r="774" ht="15.75">
      <c r="AC774" s="7"/>
    </row>
    <row r="775" ht="15.75">
      <c r="AC775" s="7"/>
    </row>
    <row r="776" ht="15.75">
      <c r="AC776" s="7"/>
    </row>
    <row r="777" ht="15.75">
      <c r="AC777" s="7"/>
    </row>
    <row r="778" ht="15.75">
      <c r="AC778" s="7"/>
    </row>
    <row r="779" ht="15.75">
      <c r="AC779" s="7"/>
    </row>
    <row r="780" ht="15.75">
      <c r="AC780" s="7"/>
    </row>
    <row r="781" ht="15.75">
      <c r="AC781" s="7"/>
    </row>
    <row r="782" ht="15.75">
      <c r="AC782" s="7"/>
    </row>
    <row r="783" ht="15.75">
      <c r="AC783" s="7"/>
    </row>
    <row r="784" ht="15.75">
      <c r="AC784" s="7"/>
    </row>
    <row r="785" ht="15.75">
      <c r="AC785" s="7"/>
    </row>
    <row r="786" ht="15.75">
      <c r="AC786" s="7"/>
    </row>
    <row r="787" ht="15.75">
      <c r="AC787" s="7"/>
    </row>
    <row r="788" ht="15.75">
      <c r="AC788" s="7"/>
    </row>
    <row r="789" ht="15.75">
      <c r="AC789" s="7"/>
    </row>
    <row r="790" ht="15.75">
      <c r="AC790" s="7"/>
    </row>
    <row r="791" ht="15.75">
      <c r="AC791" s="7"/>
    </row>
    <row r="792" ht="15.75">
      <c r="AC792" s="7"/>
    </row>
    <row r="793" ht="15.75">
      <c r="AC793" s="7"/>
    </row>
    <row r="794" ht="15.75">
      <c r="AC794" s="7"/>
    </row>
    <row r="795" ht="15.75">
      <c r="AC795" s="7"/>
    </row>
    <row r="796" ht="15.75">
      <c r="AC796" s="7"/>
    </row>
    <row r="797" ht="15.75">
      <c r="AC797" s="7"/>
    </row>
    <row r="798" ht="15.75">
      <c r="AC798" s="7"/>
    </row>
    <row r="799" ht="15.75">
      <c r="AC799" s="7"/>
    </row>
    <row r="800" ht="15.75">
      <c r="AC800" s="7"/>
    </row>
    <row r="801" ht="15.75">
      <c r="AC801" s="7"/>
    </row>
    <row r="802" ht="15.75">
      <c r="AC802" s="7"/>
    </row>
    <row r="803" ht="15.75">
      <c r="AC803" s="7"/>
    </row>
    <row r="804" ht="15.75">
      <c r="AC804" s="7"/>
    </row>
    <row r="805" ht="15.75">
      <c r="AC805" s="7"/>
    </row>
    <row r="806" ht="15.75">
      <c r="AC806" s="7"/>
    </row>
    <row r="807" ht="15.75">
      <c r="AC807" s="7"/>
    </row>
    <row r="808" ht="15.75">
      <c r="AC808" s="7"/>
    </row>
    <row r="809" ht="15.75">
      <c r="AC809" s="7"/>
    </row>
    <row r="810" ht="15.75">
      <c r="AC810" s="7"/>
    </row>
    <row r="811" ht="15.75">
      <c r="AC811" s="7"/>
    </row>
    <row r="812" ht="15.75">
      <c r="AC812" s="7"/>
    </row>
    <row r="813" ht="15.75">
      <c r="AC813" s="7"/>
    </row>
    <row r="814" ht="15.75">
      <c r="AC814" s="7"/>
    </row>
    <row r="815" ht="15.75">
      <c r="AC815" s="7"/>
    </row>
    <row r="816" ht="15.75">
      <c r="AC816" s="7"/>
    </row>
    <row r="817" ht="15.75">
      <c r="AC817" s="7"/>
    </row>
    <row r="818" ht="15.75">
      <c r="AC818" s="7"/>
    </row>
    <row r="819" ht="15.75">
      <c r="AC819" s="7"/>
    </row>
    <row r="820" ht="15.75">
      <c r="AC820" s="7"/>
    </row>
    <row r="821" ht="15.75">
      <c r="AC821" s="7"/>
    </row>
    <row r="822" ht="15.75">
      <c r="AC822" s="7"/>
    </row>
    <row r="823" ht="15.75">
      <c r="AC823" s="7"/>
    </row>
    <row r="824" ht="15.75">
      <c r="AC824" s="7"/>
    </row>
    <row r="825" ht="15.75">
      <c r="AC825" s="7"/>
    </row>
    <row r="826" ht="15.75">
      <c r="AC826" s="7"/>
    </row>
    <row r="827" ht="15.75">
      <c r="AC827" s="7"/>
    </row>
    <row r="828" ht="15.75">
      <c r="AC828" s="7"/>
    </row>
    <row r="829" ht="15.75">
      <c r="AC829" s="7"/>
    </row>
    <row r="830" ht="15.75">
      <c r="AC830" s="7"/>
    </row>
    <row r="831" ht="15.75">
      <c r="AC831" s="7"/>
    </row>
    <row r="832" ht="15.75">
      <c r="AC832" s="7"/>
    </row>
    <row r="833" ht="15.75">
      <c r="AC833" s="7"/>
    </row>
    <row r="834" ht="15.75">
      <c r="AC834" s="7"/>
    </row>
    <row r="835" ht="15.75">
      <c r="AC835" s="7"/>
    </row>
    <row r="836" ht="15.75">
      <c r="AC836" s="7"/>
    </row>
    <row r="837" ht="15.75">
      <c r="AC837" s="7"/>
    </row>
    <row r="838" ht="15.75">
      <c r="AC838" s="7"/>
    </row>
    <row r="839" ht="15.75">
      <c r="AC839" s="7"/>
    </row>
    <row r="840" ht="15.75">
      <c r="AC840" s="7"/>
    </row>
    <row r="841" ht="15.75">
      <c r="AC841" s="7"/>
    </row>
    <row r="842" ht="15.75">
      <c r="AC842" s="7"/>
    </row>
    <row r="843" ht="15.75">
      <c r="AC843" s="7"/>
    </row>
    <row r="844" ht="15.75">
      <c r="AC844" s="7"/>
    </row>
    <row r="845" ht="15.75">
      <c r="AC845" s="7"/>
    </row>
    <row r="846" ht="15.75">
      <c r="AC846" s="7"/>
    </row>
    <row r="847" ht="15.75">
      <c r="AC847" s="7"/>
    </row>
    <row r="848" ht="15.75">
      <c r="AC848" s="7"/>
    </row>
    <row r="849" ht="15.75">
      <c r="AC849" s="7"/>
    </row>
    <row r="850" ht="15.75">
      <c r="AC850" s="7"/>
    </row>
    <row r="851" ht="15.75">
      <c r="AC851" s="7"/>
    </row>
    <row r="852" ht="15.75">
      <c r="AC852" s="7"/>
    </row>
    <row r="853" ht="15.75">
      <c r="AC853" s="7"/>
    </row>
    <row r="854" ht="15.75">
      <c r="AC854" s="7"/>
    </row>
    <row r="855" ht="15.75">
      <c r="AC855" s="7"/>
    </row>
    <row r="856" ht="15.75">
      <c r="AC856" s="7"/>
    </row>
    <row r="857" ht="15.75">
      <c r="AC857" s="7"/>
    </row>
    <row r="858" ht="15.75">
      <c r="AC858" s="7"/>
    </row>
    <row r="859" ht="15.75">
      <c r="AC859" s="7"/>
    </row>
    <row r="860" ht="15.75">
      <c r="AC860" s="7"/>
    </row>
    <row r="861" ht="15.75">
      <c r="AC861" s="7"/>
    </row>
    <row r="862" ht="15.75">
      <c r="AC862" s="7"/>
    </row>
    <row r="863" ht="15.75">
      <c r="AC863" s="7"/>
    </row>
    <row r="864" ht="15.75">
      <c r="AC864" s="7"/>
    </row>
    <row r="865" ht="15.75">
      <c r="AC865" s="7"/>
    </row>
    <row r="866" ht="15.75">
      <c r="AC866" s="7"/>
    </row>
    <row r="867" ht="15.75">
      <c r="AC867" s="7"/>
    </row>
    <row r="868" ht="15.75">
      <c r="AC868" s="7"/>
    </row>
    <row r="869" ht="15.75">
      <c r="AC869" s="7"/>
    </row>
    <row r="870" ht="15.75">
      <c r="AC870" s="7"/>
    </row>
    <row r="871" ht="15.75">
      <c r="AC871" s="7"/>
    </row>
    <row r="872" ht="15.75">
      <c r="AC872" s="7"/>
    </row>
    <row r="873" ht="15.75">
      <c r="AC873" s="7"/>
    </row>
    <row r="874" ht="15.75">
      <c r="AC874" s="7"/>
    </row>
    <row r="875" ht="15.75">
      <c r="AC875" s="7"/>
    </row>
    <row r="876" ht="15.75">
      <c r="AC876" s="7"/>
    </row>
    <row r="877" ht="15.75">
      <c r="AC877" s="7"/>
    </row>
    <row r="878" ht="15.75">
      <c r="AC878" s="7"/>
    </row>
    <row r="879" ht="15.75">
      <c r="AC879" s="7"/>
    </row>
    <row r="880" ht="15.75">
      <c r="AC880" s="7"/>
    </row>
    <row r="881" ht="15.75">
      <c r="AC881" s="7"/>
    </row>
    <row r="882" ht="15.75">
      <c r="AC882" s="7"/>
    </row>
    <row r="883" ht="15.75">
      <c r="AC883" s="7"/>
    </row>
    <row r="884" ht="15.75">
      <c r="AC884" s="7"/>
    </row>
    <row r="885" ht="15.75">
      <c r="AC885" s="7"/>
    </row>
    <row r="886" ht="15.75">
      <c r="AC886" s="7"/>
    </row>
    <row r="887" ht="15.75">
      <c r="AC887" s="7"/>
    </row>
    <row r="888" ht="15.75">
      <c r="AC888" s="7"/>
    </row>
    <row r="889" ht="15.75">
      <c r="AC889" s="7"/>
    </row>
    <row r="890" ht="15.75">
      <c r="AC890" s="7"/>
    </row>
    <row r="891" ht="15.75">
      <c r="AC891" s="7"/>
    </row>
    <row r="892" ht="15.75">
      <c r="AC892" s="7"/>
    </row>
    <row r="893" ht="15.75">
      <c r="AC893" s="7"/>
    </row>
    <row r="894" ht="15.75">
      <c r="AC894" s="7"/>
    </row>
    <row r="895" ht="15.75">
      <c r="AC895" s="7"/>
    </row>
    <row r="896" ht="15.75">
      <c r="AC896" s="7"/>
    </row>
    <row r="897" ht="15.75">
      <c r="AC897" s="7"/>
    </row>
    <row r="898" ht="15.75">
      <c r="AC898" s="7"/>
    </row>
    <row r="899" ht="15.75">
      <c r="AC899" s="7"/>
    </row>
    <row r="900" ht="15.75">
      <c r="AC900" s="7"/>
    </row>
    <row r="901" ht="15.75">
      <c r="AC901" s="7"/>
    </row>
    <row r="902" ht="15.75">
      <c r="AC902" s="7"/>
    </row>
    <row r="903" ht="15.75">
      <c r="AC903" s="7"/>
    </row>
    <row r="904" ht="15.75">
      <c r="AC904" s="7"/>
    </row>
    <row r="905" ht="15.75">
      <c r="AC905" s="7"/>
    </row>
    <row r="906" ht="15.75">
      <c r="AC906" s="7"/>
    </row>
    <row r="907" ht="15.75">
      <c r="AC907" s="7"/>
    </row>
    <row r="908" ht="15.75">
      <c r="AC908" s="7"/>
    </row>
    <row r="909" ht="15.75">
      <c r="AC909" s="7"/>
    </row>
    <row r="910" ht="15.75">
      <c r="AC910" s="7"/>
    </row>
    <row r="911" ht="15.75">
      <c r="AC911" s="7"/>
    </row>
    <row r="912" ht="15.75">
      <c r="AC912" s="7"/>
    </row>
    <row r="913" ht="15.75">
      <c r="AC913" s="7"/>
    </row>
    <row r="914" ht="15.75">
      <c r="AC914" s="7"/>
    </row>
    <row r="915" ht="15.75">
      <c r="AC915" s="7"/>
    </row>
    <row r="916" ht="15.75">
      <c r="AC916" s="7"/>
    </row>
    <row r="917" ht="15.75">
      <c r="AC917" s="7"/>
    </row>
    <row r="918" ht="15.75">
      <c r="AC918" s="7"/>
    </row>
    <row r="919" ht="15.75">
      <c r="AC919" s="7"/>
    </row>
    <row r="920" ht="15.75">
      <c r="AC920" s="7"/>
    </row>
    <row r="921" ht="15.75">
      <c r="AC921" s="7"/>
    </row>
    <row r="922" ht="15.75">
      <c r="AC922" s="7"/>
    </row>
    <row r="923" ht="15.75">
      <c r="AC923" s="7"/>
    </row>
    <row r="924" ht="15.75">
      <c r="AC924" s="7"/>
    </row>
    <row r="925" ht="15.75">
      <c r="AC925" s="7"/>
    </row>
    <row r="926" ht="15.75">
      <c r="AC926" s="7"/>
    </row>
    <row r="927" ht="15.75">
      <c r="AC927" s="7"/>
    </row>
    <row r="928" ht="15.75">
      <c r="AC928" s="7"/>
    </row>
    <row r="929" ht="15.75">
      <c r="AC929" s="7"/>
    </row>
    <row r="930" ht="15.75">
      <c r="AC930" s="7"/>
    </row>
    <row r="931" ht="15.75">
      <c r="AC931" s="7"/>
    </row>
    <row r="932" ht="15.75">
      <c r="AC932" s="7"/>
    </row>
    <row r="933" ht="15.75">
      <c r="AC933" s="7"/>
    </row>
    <row r="934" ht="15.75">
      <c r="AC934" s="7"/>
    </row>
    <row r="935" ht="15.75">
      <c r="AC935" s="7"/>
    </row>
    <row r="936" ht="15.75">
      <c r="AC936" s="7"/>
    </row>
    <row r="937" ht="15.75">
      <c r="AC937" s="7"/>
    </row>
    <row r="938" ht="15.75">
      <c r="AC938" s="7"/>
    </row>
    <row r="939" ht="15.75">
      <c r="AC939" s="7"/>
    </row>
    <row r="940" ht="15.75">
      <c r="AC940" s="7"/>
    </row>
    <row r="941" ht="15.75">
      <c r="AC941" s="7"/>
    </row>
    <row r="942" ht="15.75">
      <c r="AC942" s="7"/>
    </row>
    <row r="943" ht="15.75">
      <c r="AC943" s="7"/>
    </row>
    <row r="944" ht="15.75">
      <c r="AC944" s="7"/>
    </row>
    <row r="945" ht="15.75">
      <c r="AC945" s="7"/>
    </row>
    <row r="946" ht="15.75">
      <c r="AC946" s="7"/>
    </row>
    <row r="947" ht="15.75">
      <c r="AC947" s="7"/>
    </row>
    <row r="948" ht="15.75">
      <c r="AC948" s="7"/>
    </row>
    <row r="949" ht="15.75">
      <c r="AC949" s="7"/>
    </row>
    <row r="950" ht="15.75">
      <c r="AC950" s="7"/>
    </row>
    <row r="951" ht="15.75">
      <c r="AC951" s="7"/>
    </row>
    <row r="952" ht="15.75">
      <c r="AC952" s="7"/>
    </row>
    <row r="953" ht="15.75">
      <c r="AC953" s="7"/>
    </row>
    <row r="954" ht="15.75">
      <c r="AC954" s="7"/>
    </row>
    <row r="955" ht="15.75">
      <c r="AC955" s="7"/>
    </row>
    <row r="956" ht="15.75">
      <c r="AC956" s="7"/>
    </row>
    <row r="957" ht="15.75">
      <c r="AC957" s="7"/>
    </row>
    <row r="958" ht="15.75">
      <c r="AC958" s="7"/>
    </row>
    <row r="959" ht="15.75">
      <c r="AC959" s="7"/>
    </row>
    <row r="960" ht="15.75">
      <c r="AC960" s="7"/>
    </row>
    <row r="961" ht="15.75">
      <c r="AC961" s="7"/>
    </row>
    <row r="962" ht="15.75">
      <c r="AC962" s="7"/>
    </row>
    <row r="963" ht="15.75">
      <c r="AC963" s="7"/>
    </row>
    <row r="964" ht="15.75">
      <c r="AC964" s="7"/>
    </row>
    <row r="965" ht="15.75">
      <c r="AC965" s="7"/>
    </row>
    <row r="966" ht="15.75">
      <c r="AC966" s="7"/>
    </row>
    <row r="967" ht="15.75">
      <c r="AC967" s="7"/>
    </row>
    <row r="968" ht="15.75">
      <c r="AC968" s="7"/>
    </row>
    <row r="969" ht="15.75">
      <c r="AC969" s="7"/>
    </row>
    <row r="970" ht="15.75">
      <c r="AC970" s="7"/>
    </row>
    <row r="971" ht="15.75">
      <c r="AC971" s="7"/>
    </row>
    <row r="972" ht="15.75">
      <c r="AC972" s="7"/>
    </row>
    <row r="973" ht="15.75">
      <c r="AC973" s="7"/>
    </row>
    <row r="974" ht="15.75">
      <c r="AC974" s="7"/>
    </row>
    <row r="975" ht="15.75">
      <c r="AC975" s="7"/>
    </row>
    <row r="976" ht="15.75">
      <c r="AC976" s="7"/>
    </row>
    <row r="977" ht="15.75">
      <c r="AC977" s="7"/>
    </row>
    <row r="978" ht="15.75">
      <c r="AC978" s="7"/>
    </row>
    <row r="979" ht="15.75">
      <c r="AC979" s="7"/>
    </row>
    <row r="980" ht="15.75">
      <c r="AC980" s="7"/>
    </row>
    <row r="981" ht="15.75">
      <c r="AC981" s="7"/>
    </row>
    <row r="982" ht="15.75">
      <c r="AC982" s="7"/>
    </row>
    <row r="983" ht="15.75">
      <c r="AC983" s="7"/>
    </row>
    <row r="984" ht="15.75">
      <c r="AC984" s="7"/>
    </row>
    <row r="985" ht="15.75">
      <c r="AC985" s="7"/>
    </row>
    <row r="986" ht="15.75">
      <c r="AC986" s="7"/>
    </row>
    <row r="987" ht="15.75">
      <c r="AC987" s="7"/>
    </row>
    <row r="988" ht="15.75">
      <c r="AC988" s="7"/>
    </row>
    <row r="989" ht="15.75">
      <c r="AC989" s="7"/>
    </row>
    <row r="990" ht="15.75">
      <c r="AC990" s="7"/>
    </row>
    <row r="991" ht="15.75">
      <c r="AC991" s="7"/>
    </row>
    <row r="992" ht="15.75">
      <c r="AC992" s="7"/>
    </row>
    <row r="993" ht="15.75">
      <c r="AC993" s="7"/>
    </row>
    <row r="994" ht="15.75">
      <c r="AC994" s="7"/>
    </row>
    <row r="995" ht="15.75">
      <c r="AC995" s="7"/>
    </row>
    <row r="996" ht="15.75">
      <c r="AC996" s="7"/>
    </row>
    <row r="997" ht="15.75">
      <c r="AC997" s="7"/>
    </row>
    <row r="998" ht="15.75">
      <c r="AC998" s="7"/>
    </row>
    <row r="999" ht="15.75">
      <c r="AC999" s="7"/>
    </row>
    <row r="1000" ht="15.75">
      <c r="AC1000" s="7"/>
    </row>
    <row r="1001" ht="15.75">
      <c r="AC1001" s="7"/>
    </row>
    <row r="1002" ht="15.75">
      <c r="AC1002" s="7"/>
    </row>
    <row r="1003" ht="15.75">
      <c r="AC1003" s="7"/>
    </row>
    <row r="1004" ht="15.75">
      <c r="AC1004" s="7"/>
    </row>
    <row r="1005" ht="15.75">
      <c r="AC1005" s="7"/>
    </row>
    <row r="1006" ht="15.75">
      <c r="AC1006" s="7"/>
    </row>
    <row r="1007" ht="15.75">
      <c r="AC1007" s="7"/>
    </row>
    <row r="1008" ht="15.75">
      <c r="AC1008" s="7"/>
    </row>
    <row r="1009" ht="15.75">
      <c r="AC1009" s="7"/>
    </row>
    <row r="1010" ht="15.75">
      <c r="AC1010" s="7"/>
    </row>
    <row r="1011" ht="15.75">
      <c r="AC1011" s="7"/>
    </row>
    <row r="1012" ht="15.75">
      <c r="AC1012" s="7"/>
    </row>
    <row r="1013" ht="15.75">
      <c r="AC1013" s="7"/>
    </row>
    <row r="1014" ht="15.75">
      <c r="AC1014" s="7"/>
    </row>
    <row r="1015" ht="15.75">
      <c r="AC1015" s="7"/>
    </row>
    <row r="1016" ht="15.75">
      <c r="AC1016" s="7"/>
    </row>
    <row r="1017" ht="15.75">
      <c r="AC1017" s="7"/>
    </row>
    <row r="1018" ht="15.75">
      <c r="AC1018" s="7"/>
    </row>
    <row r="1019" ht="15.75">
      <c r="AC1019" s="7"/>
    </row>
    <row r="1020" ht="15.75">
      <c r="AC1020" s="7"/>
    </row>
    <row r="1021" ht="15.75">
      <c r="AC1021" s="7"/>
    </row>
    <row r="1022" ht="15.75">
      <c r="AC1022" s="7"/>
    </row>
    <row r="1023" ht="15.75">
      <c r="AC1023" s="7"/>
    </row>
    <row r="1024" ht="15.75">
      <c r="AC1024" s="7"/>
    </row>
    <row r="1025" ht="15.75">
      <c r="AC1025" s="7"/>
    </row>
    <row r="1026" ht="15.75">
      <c r="AC1026" s="7"/>
    </row>
    <row r="1027" ht="15.75">
      <c r="AC1027" s="7"/>
    </row>
    <row r="1028" ht="15.75">
      <c r="AC1028" s="7"/>
    </row>
    <row r="1029" ht="15.75">
      <c r="AC1029" s="7"/>
    </row>
    <row r="1030" ht="15.75">
      <c r="AC1030" s="7"/>
    </row>
    <row r="1031" ht="15.75">
      <c r="AC1031" s="7"/>
    </row>
    <row r="1032" ht="15.75">
      <c r="AC1032" s="7"/>
    </row>
    <row r="1033" ht="15.75">
      <c r="AC1033" s="7"/>
    </row>
    <row r="1034" ht="15.75">
      <c r="AC1034" s="7"/>
    </row>
    <row r="1035" ht="15.75">
      <c r="AC1035" s="7"/>
    </row>
    <row r="1036" ht="15.75">
      <c r="AC1036" s="7"/>
    </row>
    <row r="1037" ht="15.75">
      <c r="AC1037" s="7"/>
    </row>
    <row r="1038" ht="15.75">
      <c r="AC1038" s="7"/>
    </row>
    <row r="1039" ht="15.75">
      <c r="AC1039" s="7"/>
    </row>
    <row r="1040" ht="15.75">
      <c r="AC1040" s="7"/>
    </row>
    <row r="1041" ht="15.75">
      <c r="AC1041" s="7"/>
    </row>
    <row r="1042" ht="15.75">
      <c r="AC1042" s="7"/>
    </row>
    <row r="1043" ht="15.75">
      <c r="AC1043" s="7"/>
    </row>
    <row r="1044" ht="15.75">
      <c r="AC1044" s="7"/>
    </row>
    <row r="1045" ht="15.75">
      <c r="AC1045" s="7"/>
    </row>
    <row r="1046" ht="15.75">
      <c r="AC1046" s="7"/>
    </row>
    <row r="1047" ht="15.75">
      <c r="AC1047" s="7"/>
    </row>
    <row r="1048" ht="15.75">
      <c r="AC1048" s="7"/>
    </row>
    <row r="1049" ht="15.75">
      <c r="AC1049" s="7"/>
    </row>
    <row r="1050" ht="15.75">
      <c r="AC1050" s="7"/>
    </row>
    <row r="1051" ht="15.75">
      <c r="AC1051" s="7"/>
    </row>
    <row r="1052" ht="15.75">
      <c r="AC1052" s="7"/>
    </row>
    <row r="1053" ht="15.75">
      <c r="AC1053" s="7"/>
    </row>
    <row r="1054" ht="15.75">
      <c r="AC1054" s="7"/>
    </row>
    <row r="1055" ht="15.75">
      <c r="AC1055" s="7"/>
    </row>
    <row r="1056" ht="15.75">
      <c r="AC1056" s="7"/>
    </row>
    <row r="1057" ht="15.75">
      <c r="AC1057" s="7"/>
    </row>
    <row r="1058" ht="15.75">
      <c r="AC1058" s="7"/>
    </row>
    <row r="1059" ht="15.75">
      <c r="AC1059" s="7"/>
    </row>
    <row r="1060" ht="15.75">
      <c r="AC1060" s="7"/>
    </row>
    <row r="1061" ht="15.75">
      <c r="AC1061" s="7"/>
    </row>
    <row r="1062" ht="15.75">
      <c r="AC1062" s="7"/>
    </row>
    <row r="1063" ht="15.75">
      <c r="AC1063" s="7"/>
    </row>
    <row r="1064" ht="15.75">
      <c r="AC1064" s="7"/>
    </row>
    <row r="1065" ht="15.75">
      <c r="AC1065" s="7"/>
    </row>
    <row r="1066" ht="15.75">
      <c r="AC1066" s="7"/>
    </row>
    <row r="1067" ht="15.75">
      <c r="AC1067" s="7"/>
    </row>
    <row r="1068" ht="15.75">
      <c r="AC1068" s="7"/>
    </row>
    <row r="1069" ht="15.75">
      <c r="AC1069" s="7"/>
    </row>
    <row r="1070" ht="15.75">
      <c r="AC1070" s="7"/>
    </row>
    <row r="1071" ht="15.75">
      <c r="AC1071" s="7"/>
    </row>
    <row r="1072" ht="15.75">
      <c r="AC1072" s="7"/>
    </row>
    <row r="1073" ht="15.75">
      <c r="AC1073" s="7"/>
    </row>
    <row r="1074" ht="15.75">
      <c r="AC1074" s="7"/>
    </row>
    <row r="1075" ht="15.75">
      <c r="AC1075" s="7"/>
    </row>
    <row r="1076" ht="15.75">
      <c r="AC1076" s="7"/>
    </row>
    <row r="1077" ht="15.75">
      <c r="AC1077" s="7"/>
    </row>
    <row r="1078" ht="15.75">
      <c r="AC1078" s="7"/>
    </row>
    <row r="1079" ht="15.75">
      <c r="AC1079" s="7"/>
    </row>
    <row r="1080" ht="15.75">
      <c r="AC1080" s="7"/>
    </row>
    <row r="1081" ht="15.75">
      <c r="AC1081" s="7"/>
    </row>
    <row r="1082" ht="15.75">
      <c r="AC1082" s="7"/>
    </row>
    <row r="1083" ht="15.75">
      <c r="AC1083" s="7"/>
    </row>
    <row r="1084" ht="15.75">
      <c r="AC1084" s="7"/>
    </row>
    <row r="1085" ht="15.75">
      <c r="AC1085" s="7"/>
    </row>
    <row r="1086" ht="15.75">
      <c r="AC1086" s="7"/>
    </row>
    <row r="1087" ht="15.75">
      <c r="AC1087" s="7"/>
    </row>
    <row r="1088" ht="15.75">
      <c r="AC1088" s="7"/>
    </row>
    <row r="1089" ht="15.75">
      <c r="AC1089" s="7"/>
    </row>
    <row r="1090" ht="15.75">
      <c r="AC1090" s="7"/>
    </row>
    <row r="1091" ht="15.75">
      <c r="AC1091" s="7"/>
    </row>
    <row r="1092" ht="15.75">
      <c r="AC1092" s="7"/>
    </row>
    <row r="1093" ht="15.75">
      <c r="AC1093" s="7"/>
    </row>
    <row r="1094" ht="15.75">
      <c r="AC1094" s="7"/>
    </row>
    <row r="1095" ht="15.75">
      <c r="AC1095" s="7"/>
    </row>
    <row r="1096" ht="15.75">
      <c r="AC1096" s="7"/>
    </row>
    <row r="1097" ht="15.75">
      <c r="AC1097" s="7"/>
    </row>
    <row r="1098" ht="15.75">
      <c r="AC1098" s="7"/>
    </row>
    <row r="1099" ht="15.75">
      <c r="AC1099" s="7"/>
    </row>
    <row r="1100" ht="15.75">
      <c r="AC1100" s="7"/>
    </row>
    <row r="1101" ht="15.75">
      <c r="AC1101" s="7"/>
    </row>
    <row r="1102" ht="15.75">
      <c r="AC1102" s="7"/>
    </row>
    <row r="1103" ht="15.75">
      <c r="AC1103" s="7"/>
    </row>
    <row r="1104" ht="15.75">
      <c r="AC1104" s="7"/>
    </row>
    <row r="1105" ht="15.75">
      <c r="AC1105" s="7"/>
    </row>
    <row r="1106" ht="15.75">
      <c r="AC1106" s="7"/>
    </row>
    <row r="1107" ht="15.75">
      <c r="AC1107" s="7"/>
    </row>
    <row r="1108" ht="15.75">
      <c r="AC1108" s="7"/>
    </row>
    <row r="1109" ht="15.75">
      <c r="AC1109" s="7"/>
    </row>
    <row r="1110" ht="15.75">
      <c r="AC1110" s="7"/>
    </row>
    <row r="1111" ht="15.75">
      <c r="AC1111" s="7"/>
    </row>
    <row r="1112" ht="15.75">
      <c r="AC1112" s="7"/>
    </row>
    <row r="1113" ht="15.75">
      <c r="AC1113" s="7"/>
    </row>
    <row r="1114" ht="15.75">
      <c r="AC1114" s="7"/>
    </row>
    <row r="1115" ht="15.75">
      <c r="AC1115" s="7"/>
    </row>
    <row r="1116" ht="15.75">
      <c r="AC1116" s="7"/>
    </row>
    <row r="1117" ht="15.75">
      <c r="AC1117" s="7"/>
    </row>
    <row r="1118" ht="15.75">
      <c r="AC1118" s="7"/>
    </row>
    <row r="1119" ht="15.75">
      <c r="AC1119" s="7"/>
    </row>
    <row r="1120" ht="15.75">
      <c r="AC1120" s="7"/>
    </row>
    <row r="1121" ht="15.75">
      <c r="AC1121" s="7"/>
    </row>
    <row r="1122" ht="15.75">
      <c r="AC1122" s="7"/>
    </row>
    <row r="1123" ht="15.75">
      <c r="AC1123" s="7"/>
    </row>
    <row r="1124" ht="15.75">
      <c r="AC1124" s="7"/>
    </row>
    <row r="1125" ht="15.75">
      <c r="AC1125" s="7"/>
    </row>
    <row r="1126" ht="15.75">
      <c r="AC1126" s="7"/>
    </row>
    <row r="1127" ht="15.75">
      <c r="AC1127" s="7"/>
    </row>
    <row r="1128" ht="15.75">
      <c r="AC1128" s="7"/>
    </row>
    <row r="1129" ht="15.75">
      <c r="AC1129" s="7"/>
    </row>
    <row r="1130" ht="15.75">
      <c r="AC1130" s="7"/>
    </row>
    <row r="1131" ht="15.75">
      <c r="AC1131" s="7"/>
    </row>
    <row r="1132" ht="15.75">
      <c r="AC1132" s="7"/>
    </row>
    <row r="1133" ht="15.75">
      <c r="AC1133" s="7"/>
    </row>
    <row r="1134" ht="15.75">
      <c r="AC1134" s="7"/>
    </row>
    <row r="1135" ht="15.75">
      <c r="AC1135" s="7"/>
    </row>
    <row r="1136" ht="15.75">
      <c r="AC1136" s="7"/>
    </row>
    <row r="1137" ht="15.75">
      <c r="AC1137" s="7"/>
    </row>
    <row r="1138" ht="15.75">
      <c r="AC1138" s="7"/>
    </row>
    <row r="1139" ht="15.75">
      <c r="AC1139" s="7"/>
    </row>
    <row r="1140" ht="15.75">
      <c r="AC1140" s="7"/>
    </row>
    <row r="1141" ht="15.75">
      <c r="AC1141" s="7"/>
    </row>
    <row r="1142" ht="15.75">
      <c r="AC1142" s="7"/>
    </row>
    <row r="1143" ht="15.75">
      <c r="AC1143" s="7"/>
    </row>
    <row r="1144" ht="15.75">
      <c r="AC1144" s="7"/>
    </row>
    <row r="1145" ht="15.75">
      <c r="AC1145" s="7"/>
    </row>
    <row r="1146" ht="15.75">
      <c r="AC1146" s="7"/>
    </row>
    <row r="1147" ht="15.75">
      <c r="AC1147" s="7"/>
    </row>
    <row r="1148" ht="15.75">
      <c r="AC1148" s="7"/>
    </row>
    <row r="1149" ht="15.75">
      <c r="AC1149" s="7"/>
    </row>
    <row r="1150" ht="15.75">
      <c r="AC1150" s="7"/>
    </row>
    <row r="1151" ht="15.75">
      <c r="AC1151" s="7"/>
    </row>
    <row r="1152" ht="15.75">
      <c r="AC1152" s="7"/>
    </row>
    <row r="1153" ht="15.75">
      <c r="AC1153" s="7"/>
    </row>
    <row r="1154" ht="15.75">
      <c r="AC1154" s="7"/>
    </row>
    <row r="1155" ht="15.75">
      <c r="AC1155" s="7"/>
    </row>
    <row r="1156" ht="15.75">
      <c r="AC1156" s="7"/>
    </row>
    <row r="1157" ht="15.75">
      <c r="AC1157" s="7"/>
    </row>
    <row r="1158" ht="15.75">
      <c r="AC1158" s="7"/>
    </row>
    <row r="1159" ht="15.75">
      <c r="AC1159" s="7"/>
    </row>
    <row r="1160" ht="15.75">
      <c r="AC1160" s="7"/>
    </row>
    <row r="1161" ht="15.75">
      <c r="AC1161" s="7"/>
    </row>
    <row r="1162" ht="15.75">
      <c r="AC1162" s="7"/>
    </row>
    <row r="1163" ht="15.75">
      <c r="AC1163" s="7"/>
    </row>
    <row r="1164" ht="15.75">
      <c r="AC1164" s="7"/>
    </row>
    <row r="1165" ht="15.75">
      <c r="AC1165" s="7"/>
    </row>
    <row r="1166" ht="15.75">
      <c r="AC1166" s="7"/>
    </row>
    <row r="1167" ht="15.75">
      <c r="AC1167" s="7"/>
    </row>
    <row r="1168" ht="15.75">
      <c r="AC1168" s="7"/>
    </row>
    <row r="1169" ht="15.75">
      <c r="AC1169" s="7"/>
    </row>
    <row r="1170" ht="15.75">
      <c r="AC1170" s="7"/>
    </row>
    <row r="1171" ht="15.75">
      <c r="AC1171" s="7"/>
    </row>
    <row r="1172" ht="15.75">
      <c r="AC1172" s="7"/>
    </row>
    <row r="1173" ht="15.75">
      <c r="AC1173" s="7"/>
    </row>
    <row r="1174" ht="15.75">
      <c r="AC1174" s="7"/>
    </row>
    <row r="1175" ht="15.75">
      <c r="AC1175" s="7"/>
    </row>
    <row r="1176" ht="15.75">
      <c r="AC1176" s="7"/>
    </row>
    <row r="1177" ht="15.75">
      <c r="AC1177" s="7"/>
    </row>
    <row r="1178" ht="15.75">
      <c r="AC1178" s="7"/>
    </row>
    <row r="1179" ht="15.75">
      <c r="AC1179" s="7"/>
    </row>
    <row r="1180" ht="15.75">
      <c r="AC1180" s="7"/>
    </row>
    <row r="1181" ht="15.75">
      <c r="AC1181" s="7"/>
    </row>
    <row r="1182" ht="15.75">
      <c r="AC1182" s="7"/>
    </row>
    <row r="1183" ht="15.75">
      <c r="AC1183" s="7"/>
    </row>
    <row r="1184" ht="15.75">
      <c r="AC1184" s="7"/>
    </row>
    <row r="1185" ht="15.75">
      <c r="AC1185" s="7"/>
    </row>
    <row r="1186" ht="15.75">
      <c r="AC1186" s="7"/>
    </row>
    <row r="1187" ht="15.75">
      <c r="AC1187" s="7"/>
    </row>
    <row r="1188" ht="15.75">
      <c r="AC1188" s="7"/>
    </row>
    <row r="1189" ht="15.75">
      <c r="AC1189" s="7"/>
    </row>
    <row r="1190" ht="15.75">
      <c r="AC1190" s="7"/>
    </row>
    <row r="1191" ht="15.75">
      <c r="AC1191" s="7"/>
    </row>
    <row r="1192" ht="15.75">
      <c r="AC1192" s="7"/>
    </row>
    <row r="1193" ht="15.75">
      <c r="AC1193" s="7"/>
    </row>
    <row r="1194" ht="15.75">
      <c r="AC1194" s="7"/>
    </row>
    <row r="1195" ht="15.75">
      <c r="AC1195" s="7"/>
    </row>
    <row r="1196" ht="15.75">
      <c r="AC1196" s="7"/>
    </row>
    <row r="1197" ht="15.75">
      <c r="AC1197" s="7"/>
    </row>
    <row r="1198" ht="15.75">
      <c r="AC1198" s="7"/>
    </row>
    <row r="1199" ht="15.75">
      <c r="AC1199" s="7"/>
    </row>
    <row r="1200" ht="15.75">
      <c r="AC1200" s="7"/>
    </row>
    <row r="1201" ht="15.75">
      <c r="AC1201" s="7"/>
    </row>
    <row r="1202" ht="15.75">
      <c r="AC1202" s="7"/>
    </row>
    <row r="1203" ht="15.75">
      <c r="AC1203" s="7"/>
    </row>
    <row r="1204" ht="15.75">
      <c r="AC1204" s="7"/>
    </row>
    <row r="1205" ht="15.75">
      <c r="AC1205" s="7"/>
    </row>
    <row r="1206" ht="15.75">
      <c r="AC1206" s="7"/>
    </row>
    <row r="1207" ht="15.75">
      <c r="AC1207" s="7"/>
    </row>
    <row r="1208" ht="15.75">
      <c r="AC1208" s="7"/>
    </row>
    <row r="1209" ht="15.75">
      <c r="AC1209" s="7"/>
    </row>
    <row r="1210" ht="15.75">
      <c r="AC1210" s="7"/>
    </row>
    <row r="1211" ht="15.75">
      <c r="AC1211" s="7"/>
    </row>
    <row r="1212" ht="15.75">
      <c r="AC1212" s="7"/>
    </row>
    <row r="1213" ht="15.75">
      <c r="AC1213" s="7"/>
    </row>
    <row r="1214" ht="15.75">
      <c r="AC1214" s="7"/>
    </row>
    <row r="1215" ht="15.75">
      <c r="AC1215" s="7"/>
    </row>
    <row r="1216" ht="15.75">
      <c r="AC1216" s="7"/>
    </row>
    <row r="1217" ht="15.75">
      <c r="AC1217" s="7"/>
    </row>
    <row r="1218" ht="15.75">
      <c r="AC1218" s="7"/>
    </row>
    <row r="1219" ht="15.75">
      <c r="AC1219" s="7"/>
    </row>
    <row r="1220" ht="15.75">
      <c r="AC1220" s="7"/>
    </row>
    <row r="1221" ht="15.75">
      <c r="AC1221" s="7"/>
    </row>
    <row r="1222" ht="15.75">
      <c r="AC1222" s="7"/>
    </row>
    <row r="1223" ht="15.75">
      <c r="AC1223" s="7"/>
    </row>
    <row r="1224" ht="15.75">
      <c r="AC1224" s="7"/>
    </row>
    <row r="1225" ht="15.75">
      <c r="AC1225" s="7"/>
    </row>
    <row r="1226" ht="15.75">
      <c r="AC1226" s="7"/>
    </row>
    <row r="1227" ht="15.75">
      <c r="AC1227" s="7"/>
    </row>
    <row r="1228" ht="15.75">
      <c r="AC1228" s="7"/>
    </row>
    <row r="1229" ht="15.75">
      <c r="AC1229" s="7"/>
    </row>
    <row r="1230" ht="15.75">
      <c r="AC1230" s="7"/>
    </row>
    <row r="1231" ht="15.75">
      <c r="AC1231" s="7"/>
    </row>
    <row r="1232" ht="15.75">
      <c r="AC1232" s="7"/>
    </row>
    <row r="1233" ht="15.75">
      <c r="AC1233" s="7"/>
    </row>
    <row r="1234" ht="15.75">
      <c r="AC1234" s="7"/>
    </row>
    <row r="1235" ht="15.75">
      <c r="AC1235" s="7"/>
    </row>
    <row r="1236" ht="15.75">
      <c r="AC1236" s="7"/>
    </row>
    <row r="1237" ht="15.75">
      <c r="AC1237" s="7"/>
    </row>
    <row r="1238" ht="15.75">
      <c r="AC1238" s="7"/>
    </row>
    <row r="1239" ht="15.75">
      <c r="AC1239" s="7"/>
    </row>
    <row r="1240" ht="15.75">
      <c r="AC1240" s="7"/>
    </row>
    <row r="1241" ht="15.75">
      <c r="AC1241" s="7"/>
    </row>
    <row r="1242" ht="15.75">
      <c r="AC1242" s="7"/>
    </row>
    <row r="1243" ht="15.75">
      <c r="AC1243" s="7"/>
    </row>
    <row r="1244" ht="15.75">
      <c r="AC1244" s="7"/>
    </row>
    <row r="1245" ht="15.75">
      <c r="AC1245" s="7"/>
    </row>
    <row r="1246" ht="15.75">
      <c r="AC1246" s="7"/>
    </row>
    <row r="1247" ht="15.75">
      <c r="AC1247" s="7"/>
    </row>
    <row r="1248" ht="15.75">
      <c r="AC1248" s="7"/>
    </row>
    <row r="1249" ht="15.75">
      <c r="AC1249" s="7"/>
    </row>
    <row r="1250" ht="15.75">
      <c r="AC1250" s="7"/>
    </row>
    <row r="1251" ht="15.75">
      <c r="AC1251" s="7"/>
    </row>
    <row r="1252" ht="15.75">
      <c r="AC1252" s="7"/>
    </row>
    <row r="1253" ht="15.75">
      <c r="AC1253" s="7"/>
    </row>
    <row r="1254" ht="15.75">
      <c r="AC1254" s="7"/>
    </row>
    <row r="1255" ht="15.75">
      <c r="AC1255" s="7"/>
    </row>
    <row r="1256" ht="15.75">
      <c r="AC1256" s="7"/>
    </row>
    <row r="1257" ht="15.75">
      <c r="AC1257" s="7"/>
    </row>
    <row r="1258" ht="15.75">
      <c r="AC1258" s="7"/>
    </row>
    <row r="1259" ht="15.75">
      <c r="AC1259" s="7"/>
    </row>
    <row r="1260" ht="15.75">
      <c r="AC1260" s="7"/>
    </row>
    <row r="1261" ht="15.75">
      <c r="AC1261" s="7"/>
    </row>
    <row r="1262" ht="15.75">
      <c r="AC1262" s="7"/>
    </row>
    <row r="1263" ht="15.75">
      <c r="AC1263" s="7"/>
    </row>
    <row r="1264" ht="15.75">
      <c r="AC1264" s="7"/>
    </row>
    <row r="1265" ht="15.75">
      <c r="AC1265" s="7"/>
    </row>
    <row r="1266" ht="15.75">
      <c r="AC1266" s="7"/>
    </row>
    <row r="1267" ht="15.75">
      <c r="AC1267" s="7"/>
    </row>
    <row r="1268" ht="15.75">
      <c r="AC1268" s="7"/>
    </row>
    <row r="1269" ht="15.75">
      <c r="AC1269" s="7"/>
    </row>
    <row r="1270" ht="15.75">
      <c r="AC1270" s="7"/>
    </row>
    <row r="1271" ht="15.75">
      <c r="AC1271" s="7"/>
    </row>
    <row r="1272" ht="15.75">
      <c r="AC1272" s="7"/>
    </row>
    <row r="1273" ht="15.75">
      <c r="AC1273" s="7"/>
    </row>
    <row r="1274" ht="15.75">
      <c r="AC1274" s="7"/>
    </row>
    <row r="1275" ht="15.75">
      <c r="AC1275" s="7"/>
    </row>
    <row r="1276" ht="15.75">
      <c r="AC1276" s="7"/>
    </row>
    <row r="1277" ht="15.75">
      <c r="AC1277" s="7"/>
    </row>
    <row r="1278" ht="15.75">
      <c r="AC1278" s="7"/>
    </row>
    <row r="1279" ht="15.75">
      <c r="AC1279" s="7"/>
    </row>
    <row r="1280" ht="15.75">
      <c r="AC1280" s="7"/>
    </row>
    <row r="1281" ht="15.75">
      <c r="AC1281" s="7"/>
    </row>
    <row r="1282" ht="15.75">
      <c r="AC1282" s="7"/>
    </row>
    <row r="1283" ht="15.75">
      <c r="AC1283" s="7"/>
    </row>
    <row r="1284" ht="15.75">
      <c r="AC1284" s="7"/>
    </row>
    <row r="1285" ht="15.75">
      <c r="AC1285" s="7"/>
    </row>
    <row r="1286" ht="15.75">
      <c r="AC1286" s="7"/>
    </row>
    <row r="1287" ht="15.75">
      <c r="AC1287" s="7"/>
    </row>
    <row r="1288" ht="15.75">
      <c r="AC1288" s="7"/>
    </row>
    <row r="1289" ht="15.75">
      <c r="AC1289" s="7"/>
    </row>
    <row r="1290" ht="15.75">
      <c r="AC1290" s="7"/>
    </row>
    <row r="1291" ht="15.75">
      <c r="AC1291" s="7"/>
    </row>
    <row r="1292" ht="15.75">
      <c r="AC1292" s="7"/>
    </row>
    <row r="1293" ht="15.75">
      <c r="AC1293" s="7"/>
    </row>
    <row r="1294" ht="15.75">
      <c r="AC1294" s="7"/>
    </row>
    <row r="1295" ht="15.75">
      <c r="AC1295" s="7"/>
    </row>
    <row r="1296" ht="15.75">
      <c r="AC1296" s="7"/>
    </row>
    <row r="1297" ht="15.75">
      <c r="AC1297" s="7"/>
    </row>
    <row r="1298" ht="15.75">
      <c r="AC1298" s="7"/>
    </row>
    <row r="1299" ht="15.75">
      <c r="AC1299" s="7"/>
    </row>
    <row r="1300" ht="15.75">
      <c r="AC1300" s="7"/>
    </row>
    <row r="1301" ht="15.75">
      <c r="AC1301" s="7"/>
    </row>
    <row r="1302" ht="15.75">
      <c r="AC1302" s="7"/>
    </row>
    <row r="1303" ht="15.75">
      <c r="AC1303" s="7"/>
    </row>
    <row r="1304" ht="15.75">
      <c r="AC1304" s="7"/>
    </row>
    <row r="1305" ht="15.75">
      <c r="AC1305" s="7"/>
    </row>
    <row r="1306" ht="15.75">
      <c r="AC1306" s="7"/>
    </row>
    <row r="1307" ht="15.75">
      <c r="AC1307" s="7"/>
    </row>
    <row r="1308" ht="15.75">
      <c r="AC1308" s="7"/>
    </row>
    <row r="1309" ht="15.75">
      <c r="AC1309" s="7"/>
    </row>
    <row r="1310" ht="15.75">
      <c r="AC1310" s="7"/>
    </row>
    <row r="1311" ht="15.75">
      <c r="AC1311" s="7"/>
    </row>
    <row r="1312" ht="15.75">
      <c r="AC1312" s="7"/>
    </row>
    <row r="1313" ht="15.75">
      <c r="AC1313" s="7"/>
    </row>
    <row r="1314" ht="15.75">
      <c r="AC1314" s="7"/>
    </row>
    <row r="1315" ht="15.75">
      <c r="AC1315" s="7"/>
    </row>
    <row r="1316" ht="15.75">
      <c r="AC1316" s="7"/>
    </row>
    <row r="1317" ht="15.75">
      <c r="AC1317" s="7"/>
    </row>
    <row r="1318" ht="15.75">
      <c r="AC1318" s="7"/>
    </row>
    <row r="1319" ht="15.75">
      <c r="AC1319" s="7"/>
    </row>
    <row r="1320" ht="15.75">
      <c r="AC1320" s="7"/>
    </row>
    <row r="1321" ht="15.75">
      <c r="AC1321" s="7"/>
    </row>
    <row r="1322" ht="15.75">
      <c r="AC1322" s="7"/>
    </row>
    <row r="1323" ht="15.75">
      <c r="AC1323" s="7"/>
    </row>
    <row r="1324" ht="15.75">
      <c r="AC1324" s="7"/>
    </row>
    <row r="1325" ht="15.75">
      <c r="AC1325" s="7"/>
    </row>
    <row r="1326" ht="15.75">
      <c r="AC1326" s="7"/>
    </row>
    <row r="1327" ht="15.75">
      <c r="AC1327" s="7"/>
    </row>
    <row r="1328" ht="15.75">
      <c r="AC1328" s="7"/>
    </row>
    <row r="1329" ht="15.75">
      <c r="AC1329" s="7"/>
    </row>
    <row r="1330" ht="15.75">
      <c r="AC1330" s="7"/>
    </row>
    <row r="1331" ht="15.75">
      <c r="AC1331" s="7"/>
    </row>
    <row r="1332" ht="15.75">
      <c r="AC1332" s="7"/>
    </row>
    <row r="1333" ht="15.75">
      <c r="AC1333" s="7"/>
    </row>
    <row r="1334" ht="15.75">
      <c r="AC1334" s="7"/>
    </row>
    <row r="1335" ht="15.75">
      <c r="AC1335" s="7"/>
    </row>
    <row r="1336" ht="15.75">
      <c r="AC1336" s="7"/>
    </row>
    <row r="1337" ht="15.75">
      <c r="AC1337" s="7"/>
    </row>
    <row r="1338" ht="15.75">
      <c r="AC1338" s="7"/>
    </row>
    <row r="1339" ht="15.75">
      <c r="AC1339" s="7"/>
    </row>
    <row r="1340" ht="15.75">
      <c r="AC1340" s="7"/>
    </row>
    <row r="1341" ht="15.75">
      <c r="AC1341" s="7"/>
    </row>
    <row r="1342" ht="15.75">
      <c r="AC1342" s="7"/>
    </row>
    <row r="1343" ht="15.75">
      <c r="AC1343" s="7"/>
    </row>
    <row r="1344" ht="15.75">
      <c r="AC1344" s="7"/>
    </row>
    <row r="1345" ht="15.75">
      <c r="AC1345" s="7"/>
    </row>
    <row r="1346" ht="15.75">
      <c r="AC1346" s="7"/>
    </row>
    <row r="1347" ht="15.75">
      <c r="AC1347" s="7"/>
    </row>
    <row r="1348" ht="15.75">
      <c r="AC1348" s="7"/>
    </row>
    <row r="1349" ht="15.75">
      <c r="AC1349" s="7"/>
    </row>
    <row r="1350" ht="15.75">
      <c r="AC1350" s="7"/>
    </row>
    <row r="1351" ht="15.75">
      <c r="AC1351" s="7"/>
    </row>
    <row r="1352" ht="15.75">
      <c r="AC1352" s="7"/>
    </row>
    <row r="1353" ht="15.75">
      <c r="AC1353" s="7"/>
    </row>
    <row r="1354" ht="15.75">
      <c r="AC1354" s="7"/>
    </row>
    <row r="1355" ht="15.75">
      <c r="AC1355" s="7"/>
    </row>
    <row r="1356" ht="15.75">
      <c r="AC1356" s="7"/>
    </row>
    <row r="1357" ht="15.75">
      <c r="AC1357" s="7"/>
    </row>
    <row r="1358" ht="15.75">
      <c r="AC1358" s="7"/>
    </row>
    <row r="1359" ht="15.75">
      <c r="AC1359" s="7"/>
    </row>
    <row r="1360" ht="15.75">
      <c r="AC1360" s="7"/>
    </row>
    <row r="1361" ht="15.75">
      <c r="AC1361" s="7"/>
    </row>
    <row r="1362" ht="15.75">
      <c r="AC1362" s="7"/>
    </row>
    <row r="1363" ht="15.75">
      <c r="AC1363" s="7"/>
    </row>
    <row r="1364" ht="15.75">
      <c r="AC1364" s="7"/>
    </row>
    <row r="1365" ht="15.75">
      <c r="AC1365" s="7"/>
    </row>
    <row r="1366" ht="15.75">
      <c r="AC1366" s="7"/>
    </row>
    <row r="1367" ht="15.75">
      <c r="AC1367" s="7"/>
    </row>
    <row r="1368" ht="15.75">
      <c r="AC1368" s="7"/>
    </row>
    <row r="1369" ht="15.75">
      <c r="AC1369" s="7"/>
    </row>
    <row r="1370" ht="15.75">
      <c r="AC1370" s="7"/>
    </row>
    <row r="1371" ht="15.75">
      <c r="AC1371" s="7"/>
    </row>
    <row r="1372" ht="15.75">
      <c r="AC1372" s="7"/>
    </row>
    <row r="1373" ht="15.75">
      <c r="AC1373" s="7"/>
    </row>
    <row r="1374" ht="15.75">
      <c r="AC1374" s="7"/>
    </row>
    <row r="1375" ht="15.75">
      <c r="AC1375" s="7"/>
    </row>
    <row r="1376" ht="15.75">
      <c r="AC1376" s="7"/>
    </row>
    <row r="1377" ht="15.75">
      <c r="AC1377" s="7"/>
    </row>
    <row r="1378" ht="15.75">
      <c r="AC1378" s="7"/>
    </row>
    <row r="1379" ht="15.75">
      <c r="AC1379" s="7"/>
    </row>
    <row r="1380" ht="15.75">
      <c r="AC1380" s="7"/>
    </row>
    <row r="1381" ht="15.75">
      <c r="AC1381" s="7"/>
    </row>
    <row r="1382" ht="15.75">
      <c r="AC1382" s="7"/>
    </row>
    <row r="1383" ht="15.75">
      <c r="AC1383" s="7"/>
    </row>
    <row r="1384" ht="15.75">
      <c r="AC1384" s="7"/>
    </row>
    <row r="1385" ht="15.75">
      <c r="AC1385" s="7"/>
    </row>
    <row r="1386" ht="15.75">
      <c r="AC1386" s="7"/>
    </row>
    <row r="1387" ht="15.75">
      <c r="AC1387" s="7"/>
    </row>
    <row r="1388" ht="15.75">
      <c r="AC1388" s="7"/>
    </row>
    <row r="1389" ht="15.75">
      <c r="AC1389" s="7"/>
    </row>
    <row r="1390" ht="15.75">
      <c r="AC1390" s="7"/>
    </row>
    <row r="1391" ht="15.75">
      <c r="AC1391" s="7"/>
    </row>
    <row r="1392" ht="15.75">
      <c r="AC1392" s="7"/>
    </row>
    <row r="1393" ht="15.75">
      <c r="AC1393" s="7"/>
    </row>
    <row r="1394" ht="15.75">
      <c r="AC1394" s="7"/>
    </row>
    <row r="1395" ht="15.75">
      <c r="AC1395" s="7"/>
    </row>
    <row r="1396" ht="15.75">
      <c r="AC1396" s="7"/>
    </row>
    <row r="1397" ht="15.75">
      <c r="AC1397" s="7"/>
    </row>
    <row r="1398" ht="15.75">
      <c r="AC1398" s="7"/>
    </row>
    <row r="1399" ht="15.75">
      <c r="AC1399" s="7"/>
    </row>
    <row r="1400" ht="15.75">
      <c r="AC1400" s="7"/>
    </row>
    <row r="1401" ht="15.75">
      <c r="AC1401" s="7"/>
    </row>
    <row r="1402" ht="15.75">
      <c r="AC1402" s="7"/>
    </row>
    <row r="1403" ht="15.75">
      <c r="AC1403" s="7"/>
    </row>
    <row r="1404" ht="15.75">
      <c r="AC1404" s="7"/>
    </row>
    <row r="1405" ht="15.75">
      <c r="AC1405" s="7"/>
    </row>
    <row r="1406" ht="15.75">
      <c r="AC1406" s="7"/>
    </row>
    <row r="1407" ht="15.75">
      <c r="AC1407" s="7"/>
    </row>
    <row r="1408" ht="15.75">
      <c r="AC1408" s="7"/>
    </row>
    <row r="1409" ht="15.75">
      <c r="AC1409" s="7"/>
    </row>
    <row r="1410" ht="15.75">
      <c r="AC1410" s="7"/>
    </row>
    <row r="1411" ht="15.75">
      <c r="AC1411" s="7"/>
    </row>
    <row r="1412" ht="15.75">
      <c r="AC1412" s="7"/>
    </row>
    <row r="1413" ht="15.75">
      <c r="AC1413" s="7"/>
    </row>
    <row r="1414" ht="15.75">
      <c r="AC1414" s="7"/>
    </row>
    <row r="1415" ht="15.75">
      <c r="AC1415" s="7"/>
    </row>
    <row r="1416" ht="15.75">
      <c r="AC1416" s="7"/>
    </row>
    <row r="1417" ht="15.75">
      <c r="AC1417" s="7"/>
    </row>
    <row r="1418" ht="15.75">
      <c r="AC1418" s="7"/>
    </row>
    <row r="1419" ht="15.75">
      <c r="AC1419" s="7"/>
    </row>
    <row r="1420" ht="15.75">
      <c r="AC1420" s="7"/>
    </row>
    <row r="1421" ht="15.75">
      <c r="AC1421" s="7"/>
    </row>
    <row r="1422" ht="15.75">
      <c r="AC1422" s="7"/>
    </row>
    <row r="1423" ht="15.75">
      <c r="AC1423" s="7"/>
    </row>
    <row r="1424" ht="15.75">
      <c r="AC1424" s="7"/>
    </row>
    <row r="1425" ht="15.75">
      <c r="AC1425" s="7"/>
    </row>
    <row r="1426" ht="15.75">
      <c r="AC1426" s="7"/>
    </row>
    <row r="1427" ht="15.75">
      <c r="AC1427" s="7"/>
    </row>
    <row r="1428" ht="15.75">
      <c r="AC1428" s="7"/>
    </row>
    <row r="1429" ht="15.75">
      <c r="AC1429" s="7"/>
    </row>
    <row r="1430" ht="15.75">
      <c r="AC1430" s="7"/>
    </row>
    <row r="1431" ht="15.75">
      <c r="AC1431" s="7"/>
    </row>
    <row r="1432" ht="15.75">
      <c r="AC1432" s="7"/>
    </row>
    <row r="1433" ht="15.75">
      <c r="AC1433" s="7"/>
    </row>
    <row r="1434" ht="15.75">
      <c r="AC1434" s="7"/>
    </row>
    <row r="1435" ht="15.75">
      <c r="AC1435" s="7"/>
    </row>
    <row r="1436" ht="15.75">
      <c r="AC1436" s="7"/>
    </row>
    <row r="1437" ht="15.75">
      <c r="AC1437" s="7"/>
    </row>
    <row r="1438" ht="15.75">
      <c r="AC1438" s="7"/>
    </row>
    <row r="1439" ht="15.75">
      <c r="AC1439" s="7"/>
    </row>
    <row r="1440" ht="15.75">
      <c r="AC1440" s="7"/>
    </row>
    <row r="1441" ht="15.75">
      <c r="AC1441" s="7"/>
    </row>
    <row r="1442" ht="15.75">
      <c r="AC1442" s="7"/>
    </row>
    <row r="1443" ht="15.75">
      <c r="AC1443" s="7"/>
    </row>
    <row r="1444" ht="15.75">
      <c r="AC1444" s="7"/>
    </row>
    <row r="1445" ht="15.75">
      <c r="AC1445" s="7"/>
    </row>
    <row r="1446" ht="15.75">
      <c r="AC1446" s="7"/>
    </row>
    <row r="1447" ht="15.75">
      <c r="AC1447" s="7"/>
    </row>
    <row r="1448" ht="15.75">
      <c r="AC1448" s="7"/>
    </row>
    <row r="1449" ht="15.75">
      <c r="AC1449" s="7"/>
    </row>
    <row r="1450" ht="15.75">
      <c r="AC1450" s="7"/>
    </row>
    <row r="1451" ht="15.75">
      <c r="AC1451" s="7"/>
    </row>
    <row r="1452" ht="15.75">
      <c r="AC1452" s="7"/>
    </row>
    <row r="1453" ht="15.75">
      <c r="AC1453" s="7"/>
    </row>
    <row r="1454" ht="15.75">
      <c r="AC1454" s="7"/>
    </row>
    <row r="1455" ht="15.75">
      <c r="AC1455" s="7"/>
    </row>
    <row r="1456" ht="15.75">
      <c r="AC1456" s="7"/>
    </row>
    <row r="1457" ht="15.75">
      <c r="AC1457" s="7"/>
    </row>
    <row r="1458" ht="15.75">
      <c r="AC1458" s="7"/>
    </row>
    <row r="1459" ht="15.75">
      <c r="AC1459" s="7"/>
    </row>
    <row r="1460" ht="15.75">
      <c r="AC1460" s="7"/>
    </row>
    <row r="1461" ht="15.75">
      <c r="AC1461" s="7"/>
    </row>
    <row r="1462" ht="15.75">
      <c r="AC1462" s="7"/>
    </row>
    <row r="1463" ht="15.75">
      <c r="AC1463" s="7"/>
    </row>
    <row r="1464" ht="15.75">
      <c r="AC1464" s="7"/>
    </row>
    <row r="1465" ht="15.75">
      <c r="AC1465" s="7"/>
    </row>
    <row r="1466" ht="15.75">
      <c r="AC1466" s="7"/>
    </row>
    <row r="1467" ht="15.75">
      <c r="AC1467" s="7"/>
    </row>
    <row r="1468" ht="15.75">
      <c r="AC1468" s="7"/>
    </row>
    <row r="1469" ht="15.75">
      <c r="AC1469" s="7"/>
    </row>
    <row r="1470" ht="15.75">
      <c r="AC1470" s="7"/>
    </row>
    <row r="1471" ht="15.75">
      <c r="AC1471" s="7"/>
    </row>
    <row r="1472" ht="15.75">
      <c r="AC1472" s="7"/>
    </row>
    <row r="1473" ht="15.75">
      <c r="AC1473" s="7"/>
    </row>
    <row r="1474" ht="15.75">
      <c r="AC1474" s="7"/>
    </row>
    <row r="1475" ht="15.75">
      <c r="AC1475" s="7"/>
    </row>
    <row r="1476" ht="15.75">
      <c r="AC1476" s="7"/>
    </row>
    <row r="1477" ht="15.75">
      <c r="AC1477" s="7"/>
    </row>
    <row r="1478" ht="15.75">
      <c r="AC1478" s="7"/>
    </row>
    <row r="1479" ht="15.75">
      <c r="AC1479" s="7"/>
    </row>
    <row r="1480" ht="15.75">
      <c r="AC1480" s="7"/>
    </row>
    <row r="1481" ht="15.75">
      <c r="AC1481" s="7"/>
    </row>
    <row r="1482" ht="15.75">
      <c r="AC1482" s="7"/>
    </row>
    <row r="1483" ht="15.75">
      <c r="AC1483" s="7"/>
    </row>
    <row r="1484" ht="15.75">
      <c r="AC1484" s="7"/>
    </row>
    <row r="1485" ht="15.75">
      <c r="AC1485" s="7"/>
    </row>
    <row r="1486" ht="15.75">
      <c r="AC1486" s="7"/>
    </row>
    <row r="1487" ht="15.75">
      <c r="AC1487" s="7"/>
    </row>
    <row r="1488" ht="15.75">
      <c r="AC1488" s="7"/>
    </row>
    <row r="1489" ht="15.75">
      <c r="AC1489" s="7"/>
    </row>
    <row r="1490" ht="15.75">
      <c r="AC1490" s="7"/>
    </row>
    <row r="1491" ht="15.75">
      <c r="AC1491" s="7"/>
    </row>
    <row r="1492" ht="15.75">
      <c r="AC1492" s="7"/>
    </row>
    <row r="1493" ht="15.75">
      <c r="AC1493" s="7"/>
    </row>
    <row r="1494" ht="15.75">
      <c r="AC1494" s="7"/>
    </row>
    <row r="1495" ht="15.75">
      <c r="AC1495" s="7"/>
    </row>
    <row r="1496" ht="15.75">
      <c r="AC1496" s="7"/>
    </row>
    <row r="1497" ht="15.75">
      <c r="AC1497" s="7"/>
    </row>
    <row r="1498" ht="15.75">
      <c r="AC1498" s="7"/>
    </row>
    <row r="1499" ht="15.75">
      <c r="AC1499" s="7"/>
    </row>
    <row r="1500" ht="15.75">
      <c r="AC1500" s="7"/>
    </row>
    <row r="1501" ht="15.75">
      <c r="AC1501" s="7"/>
    </row>
    <row r="1502" ht="15.75">
      <c r="AC1502" s="7"/>
    </row>
    <row r="1503" ht="15.75">
      <c r="AC1503" s="7"/>
    </row>
    <row r="1504" ht="15.75">
      <c r="AC1504" s="7"/>
    </row>
    <row r="1505" ht="15.75">
      <c r="AC1505" s="7"/>
    </row>
    <row r="1506" ht="15.75">
      <c r="AC1506" s="7"/>
    </row>
    <row r="1507" ht="15.75">
      <c r="AC1507" s="7"/>
    </row>
    <row r="1508" ht="15.75">
      <c r="AC1508" s="7"/>
    </row>
    <row r="1509" ht="15.75">
      <c r="AC1509" s="7"/>
    </row>
    <row r="1510" ht="15.75">
      <c r="AC1510" s="7"/>
    </row>
    <row r="1511" ht="15.75">
      <c r="AC1511" s="7"/>
    </row>
    <row r="1512" ht="15.75">
      <c r="AC1512" s="7"/>
    </row>
    <row r="1513" ht="15.75">
      <c r="AC1513" s="7"/>
    </row>
    <row r="1514" ht="15.75">
      <c r="AC1514" s="7"/>
    </row>
    <row r="1515" ht="15.75">
      <c r="AC1515" s="7"/>
    </row>
    <row r="1516" ht="15.75">
      <c r="AC1516" s="7"/>
    </row>
    <row r="1517" ht="15.75">
      <c r="AC1517" s="7"/>
    </row>
    <row r="1518" ht="15.75">
      <c r="AC1518" s="7"/>
    </row>
    <row r="1519" ht="15.75">
      <c r="AC1519" s="7"/>
    </row>
    <row r="1520" ht="15.75">
      <c r="AC1520" s="7"/>
    </row>
    <row r="1521" ht="15.75">
      <c r="AC1521" s="7"/>
    </row>
    <row r="1522" ht="15.75">
      <c r="AC1522" s="7"/>
    </row>
    <row r="1523" ht="15.75">
      <c r="AC1523" s="7"/>
    </row>
    <row r="1524" ht="15.75">
      <c r="AC1524" s="7"/>
    </row>
    <row r="1525" ht="15.75">
      <c r="AC1525" s="7"/>
    </row>
    <row r="1526" ht="15.75">
      <c r="AC1526" s="7"/>
    </row>
    <row r="1527" ht="15.75">
      <c r="AC1527" s="7"/>
    </row>
    <row r="1528" ht="15.75">
      <c r="AC1528" s="7"/>
    </row>
    <row r="1529" ht="15.75">
      <c r="AC1529" s="7"/>
    </row>
    <row r="1530" ht="15.75">
      <c r="AC1530" s="7"/>
    </row>
    <row r="1531" ht="15.75">
      <c r="AC1531" s="7"/>
    </row>
    <row r="1532" ht="15.75">
      <c r="AC1532" s="7"/>
    </row>
    <row r="1533" ht="15.75">
      <c r="AC1533" s="7"/>
    </row>
    <row r="1534" ht="15.75">
      <c r="AC1534" s="7"/>
    </row>
    <row r="1535" ht="15.75">
      <c r="AC1535" s="7"/>
    </row>
    <row r="1536" ht="15.75">
      <c r="AC1536" s="7"/>
    </row>
    <row r="1537" ht="15.75">
      <c r="AC1537" s="7"/>
    </row>
    <row r="1538" ht="15.75">
      <c r="AC1538" s="7"/>
    </row>
    <row r="1539" ht="15.75">
      <c r="AC1539" s="7"/>
    </row>
    <row r="1540" ht="15.75">
      <c r="AC1540" s="7"/>
    </row>
    <row r="1541" ht="15.75">
      <c r="AC1541" s="7"/>
    </row>
    <row r="1542" ht="15.75">
      <c r="AC1542" s="7"/>
    </row>
    <row r="1543" ht="15.75">
      <c r="AC1543" s="7"/>
    </row>
    <row r="1544" ht="15.75">
      <c r="AC1544" s="7"/>
    </row>
    <row r="1545" ht="15.75">
      <c r="AC1545" s="7"/>
    </row>
    <row r="1546" ht="15.75">
      <c r="AC1546" s="7"/>
    </row>
    <row r="1547" ht="15.75">
      <c r="AC1547" s="7"/>
    </row>
    <row r="1548" ht="15.75">
      <c r="AC1548" s="7"/>
    </row>
    <row r="1549" ht="15.75">
      <c r="AC1549" s="7"/>
    </row>
    <row r="1550" ht="15.75">
      <c r="AC1550" s="7"/>
    </row>
    <row r="1551" ht="15.75">
      <c r="AC1551" s="7"/>
    </row>
    <row r="1552" ht="15.75">
      <c r="AC1552" s="7"/>
    </row>
    <row r="1553" ht="15.75">
      <c r="AC1553" s="7"/>
    </row>
    <row r="1554" ht="15.75">
      <c r="AC1554" s="7"/>
    </row>
    <row r="1555" ht="15.75">
      <c r="AC1555" s="7"/>
    </row>
    <row r="1556" ht="15.75">
      <c r="AC1556" s="7"/>
    </row>
    <row r="1557" ht="15.75">
      <c r="AC1557" s="7"/>
    </row>
    <row r="1558" ht="15.75">
      <c r="AC1558" s="7"/>
    </row>
    <row r="1559" ht="15.75">
      <c r="AC1559" s="7"/>
    </row>
    <row r="1560" ht="15.75">
      <c r="AC1560" s="7"/>
    </row>
    <row r="1561" ht="15.75">
      <c r="AC1561" s="7"/>
    </row>
    <row r="1562" ht="15.75">
      <c r="AC1562" s="7"/>
    </row>
    <row r="1563" ht="15.75">
      <c r="AC1563" s="7"/>
    </row>
    <row r="1564" ht="15.75">
      <c r="AC1564" s="7"/>
    </row>
    <row r="1565" ht="15.75">
      <c r="AC1565" s="7"/>
    </row>
    <row r="1566" ht="15.75">
      <c r="AC1566" s="7"/>
    </row>
    <row r="1567" ht="15.75">
      <c r="AC1567" s="7"/>
    </row>
    <row r="1568" ht="15.75">
      <c r="AC1568" s="7"/>
    </row>
    <row r="1569" ht="15.75">
      <c r="AC1569" s="7"/>
    </row>
    <row r="1570" ht="15.75">
      <c r="AC1570" s="7"/>
    </row>
    <row r="1571" ht="15.75">
      <c r="AC1571" s="7"/>
    </row>
    <row r="1572" ht="15.75">
      <c r="AC1572" s="7"/>
    </row>
    <row r="1573" ht="15.75">
      <c r="AC1573" s="7"/>
    </row>
    <row r="1574" ht="15.75">
      <c r="AC1574" s="7"/>
    </row>
    <row r="1575" ht="15.75">
      <c r="AC1575" s="7"/>
    </row>
    <row r="1576" ht="15.75">
      <c r="AC1576" s="7"/>
    </row>
    <row r="1577" ht="15.75">
      <c r="AC1577" s="7"/>
    </row>
    <row r="1578" ht="15.75">
      <c r="AC1578" s="7"/>
    </row>
    <row r="1579" ht="15.75">
      <c r="AC1579" s="7"/>
    </row>
    <row r="1580" ht="15.75">
      <c r="AC1580" s="7"/>
    </row>
    <row r="1581" ht="15.75">
      <c r="AC1581" s="7"/>
    </row>
    <row r="1582" ht="15.75">
      <c r="AC1582" s="7"/>
    </row>
    <row r="1583" ht="15.75">
      <c r="AC1583" s="7"/>
    </row>
    <row r="1584" ht="15.75">
      <c r="AC1584" s="7"/>
    </row>
    <row r="1585" ht="15.75">
      <c r="AC1585" s="7"/>
    </row>
    <row r="1586" ht="15.75">
      <c r="AC1586" s="7"/>
    </row>
    <row r="1587" ht="15.75">
      <c r="AC1587" s="7"/>
    </row>
    <row r="1588" ht="15.75">
      <c r="AC1588" s="7"/>
    </row>
    <row r="1589" ht="15.75">
      <c r="AC1589" s="7"/>
    </row>
    <row r="1590" ht="15.75">
      <c r="AC1590" s="7"/>
    </row>
    <row r="1591" ht="15.75">
      <c r="AC1591" s="7"/>
    </row>
    <row r="1592" ht="15.75">
      <c r="AC1592" s="7"/>
    </row>
    <row r="1593" ht="15.75">
      <c r="AC1593" s="7"/>
    </row>
    <row r="1594" ht="15.75">
      <c r="AC1594" s="7"/>
    </row>
    <row r="1595" ht="15.75">
      <c r="AC1595" s="7"/>
    </row>
    <row r="1596" ht="15.75">
      <c r="AC1596" s="7"/>
    </row>
    <row r="1597" ht="15.75">
      <c r="AC1597" s="7"/>
    </row>
    <row r="1598" ht="15.75">
      <c r="AC1598" s="7"/>
    </row>
    <row r="1599" ht="15.75">
      <c r="AC1599" s="7"/>
    </row>
    <row r="1600" ht="15.75">
      <c r="AC1600" s="7"/>
    </row>
    <row r="1601" ht="15.75">
      <c r="AC1601" s="7"/>
    </row>
    <row r="1602" ht="15.75">
      <c r="AC1602" s="7"/>
    </row>
    <row r="1603" ht="15.75">
      <c r="AC1603" s="7"/>
    </row>
    <row r="1604" ht="15.75">
      <c r="AC1604" s="7"/>
    </row>
    <row r="1605" ht="15.75">
      <c r="AC1605" s="7"/>
    </row>
    <row r="1606" ht="15.75">
      <c r="AC1606" s="7"/>
    </row>
    <row r="1607" ht="15.75">
      <c r="AC1607" s="7"/>
    </row>
    <row r="1608" ht="15.75">
      <c r="AC1608" s="7"/>
    </row>
    <row r="1609" ht="15.75">
      <c r="AC1609" s="7"/>
    </row>
    <row r="1610" ht="15.75">
      <c r="AC1610" s="7"/>
    </row>
    <row r="1611" ht="15.75">
      <c r="AC1611" s="7"/>
    </row>
    <row r="1612" ht="15.75">
      <c r="AC1612" s="7"/>
    </row>
    <row r="1613" ht="15.75">
      <c r="AC1613" s="7"/>
    </row>
    <row r="1614" ht="15.75">
      <c r="AC1614" s="7"/>
    </row>
    <row r="1615" ht="15.75">
      <c r="AC1615" s="7"/>
    </row>
    <row r="1616" ht="15.75">
      <c r="AC1616" s="7"/>
    </row>
    <row r="1617" ht="15.75">
      <c r="AC1617" s="7"/>
    </row>
    <row r="1618" ht="15.75">
      <c r="AC1618" s="7"/>
    </row>
    <row r="1619" ht="15.75">
      <c r="AC1619" s="7"/>
    </row>
    <row r="1620" ht="15.75">
      <c r="AC1620" s="7"/>
    </row>
    <row r="1621" ht="15.75">
      <c r="AC1621" s="7"/>
    </row>
    <row r="1622" ht="15.75">
      <c r="AC1622" s="7"/>
    </row>
    <row r="1623" ht="15.75">
      <c r="AC1623" s="7"/>
    </row>
    <row r="1624" ht="15.75">
      <c r="AC1624" s="7"/>
    </row>
    <row r="1625" ht="15.75">
      <c r="AC1625" s="7"/>
    </row>
    <row r="1626" ht="15.75">
      <c r="AC1626" s="7"/>
    </row>
    <row r="1627" ht="15.75">
      <c r="AC1627" s="7"/>
    </row>
    <row r="1628" ht="15.75">
      <c r="AC1628" s="7"/>
    </row>
    <row r="1629" ht="15.75">
      <c r="AC1629" s="7"/>
    </row>
    <row r="1630" ht="15.75">
      <c r="AC1630" s="7"/>
    </row>
    <row r="1631" ht="15.75">
      <c r="AC1631" s="7"/>
    </row>
    <row r="1632" ht="15.75">
      <c r="AC1632" s="7"/>
    </row>
    <row r="1633" ht="15.75">
      <c r="AC1633" s="7"/>
    </row>
    <row r="1634" ht="15.75">
      <c r="AC1634" s="7"/>
    </row>
    <row r="1635" ht="15.75">
      <c r="AC1635" s="7"/>
    </row>
    <row r="1636" ht="15.75">
      <c r="AC1636" s="7"/>
    </row>
    <row r="1637" ht="15.75">
      <c r="AC1637" s="7"/>
    </row>
    <row r="1638" ht="15.75">
      <c r="AC1638" s="7"/>
    </row>
    <row r="1639" ht="15.75">
      <c r="AC1639" s="7"/>
    </row>
    <row r="1640" ht="15.75">
      <c r="AC1640" s="7"/>
    </row>
    <row r="1641" ht="15.75">
      <c r="AC1641" s="7"/>
    </row>
    <row r="1642" ht="15.75">
      <c r="AC1642" s="7"/>
    </row>
    <row r="1643" ht="15.75">
      <c r="AC1643" s="7"/>
    </row>
    <row r="1644" ht="15.75">
      <c r="AC1644" s="7"/>
    </row>
    <row r="1645" ht="15.75">
      <c r="AC1645" s="7"/>
    </row>
    <row r="1646" ht="15.75">
      <c r="AC1646" s="7"/>
    </row>
    <row r="1647" ht="15.75">
      <c r="AC1647" s="7"/>
    </row>
    <row r="1648" ht="15.75">
      <c r="AC1648" s="7"/>
    </row>
    <row r="1649" ht="15.75">
      <c r="AC1649" s="7"/>
    </row>
    <row r="1650" ht="15.75">
      <c r="AC1650" s="7"/>
    </row>
    <row r="1651" ht="15.75">
      <c r="AC1651" s="7"/>
    </row>
    <row r="1652" ht="15.75">
      <c r="AC1652" s="7"/>
    </row>
    <row r="1653" ht="15.75">
      <c r="AC1653" s="7"/>
    </row>
    <row r="1654" ht="15.75">
      <c r="AC1654" s="7"/>
    </row>
    <row r="1655" ht="15.75">
      <c r="AC1655" s="7"/>
    </row>
    <row r="1656" ht="15.75">
      <c r="AC1656" s="7"/>
    </row>
    <row r="1657" ht="15.75">
      <c r="AC1657" s="7"/>
    </row>
    <row r="1658" ht="15.75">
      <c r="AC1658" s="7"/>
    </row>
    <row r="1659" ht="15.75">
      <c r="AC1659" s="7"/>
    </row>
    <row r="1660" ht="15.75">
      <c r="AC1660" s="7"/>
    </row>
    <row r="1661" ht="15.75">
      <c r="AC1661" s="7"/>
    </row>
    <row r="1662" ht="15.75">
      <c r="AC1662" s="7"/>
    </row>
    <row r="1663" ht="15.75">
      <c r="AC1663" s="7"/>
    </row>
    <row r="1664" ht="15.75">
      <c r="AC1664" s="7"/>
    </row>
    <row r="1665" ht="15.75">
      <c r="AC1665" s="7"/>
    </row>
    <row r="1666" ht="15.75">
      <c r="AC1666" s="7"/>
    </row>
    <row r="1667" ht="15.75">
      <c r="AC1667" s="7"/>
    </row>
    <row r="1668" ht="15.75">
      <c r="AC1668" s="7"/>
    </row>
    <row r="1669" ht="15.75">
      <c r="AC1669" s="7"/>
    </row>
    <row r="1670" ht="15.75">
      <c r="AC1670" s="7"/>
    </row>
    <row r="1671" ht="15.75">
      <c r="AC1671" s="7"/>
    </row>
    <row r="1672" ht="15.75">
      <c r="AC1672" s="7"/>
    </row>
    <row r="1673" ht="15.75">
      <c r="AC1673" s="7"/>
    </row>
    <row r="1674" ht="15.75">
      <c r="AC1674" s="7"/>
    </row>
    <row r="1675" ht="15.75">
      <c r="AC1675" s="7"/>
    </row>
    <row r="1676" ht="15.75">
      <c r="AC1676" s="7"/>
    </row>
    <row r="1677" ht="15.75">
      <c r="AC1677" s="7"/>
    </row>
    <row r="1678" ht="15.75">
      <c r="AC1678" s="7"/>
    </row>
    <row r="1679" ht="15.75">
      <c r="AC1679" s="7"/>
    </row>
    <row r="1680" ht="15.75">
      <c r="AC1680" s="7"/>
    </row>
    <row r="1681" ht="15.75">
      <c r="AC1681" s="7"/>
    </row>
    <row r="1682" ht="15.75">
      <c r="AC1682" s="7"/>
    </row>
    <row r="1683" ht="15.75">
      <c r="AC1683" s="7"/>
    </row>
    <row r="1684" ht="15.75">
      <c r="AC1684" s="7"/>
    </row>
    <row r="1685" ht="15.75">
      <c r="AC1685" s="7"/>
    </row>
    <row r="1686" ht="15.75">
      <c r="AC1686" s="7"/>
    </row>
    <row r="1687" ht="15.75">
      <c r="AC1687" s="7"/>
    </row>
    <row r="1688" ht="15.75">
      <c r="AC1688" s="7"/>
    </row>
    <row r="1689" ht="15.75">
      <c r="AC1689" s="7"/>
    </row>
    <row r="1690" ht="15.75">
      <c r="AC1690" s="7"/>
    </row>
    <row r="1691" ht="15.75">
      <c r="AC1691" s="7"/>
    </row>
    <row r="1692" ht="15.75">
      <c r="AC1692" s="7"/>
    </row>
    <row r="1693" ht="15.75">
      <c r="AC1693" s="7"/>
    </row>
    <row r="1694" ht="15.75">
      <c r="AC1694" s="7"/>
    </row>
    <row r="1695" ht="15.75">
      <c r="AC1695" s="7"/>
    </row>
    <row r="1696" ht="15.75">
      <c r="AC1696" s="7"/>
    </row>
    <row r="1697" ht="15.75">
      <c r="AC1697" s="7"/>
    </row>
    <row r="1698" ht="15.75">
      <c r="AC1698" s="7"/>
    </row>
    <row r="1699" ht="15.75">
      <c r="AC1699" s="7"/>
    </row>
    <row r="1700" ht="15.75">
      <c r="AC1700" s="7"/>
    </row>
    <row r="1701" ht="15.75">
      <c r="AC1701" s="7"/>
    </row>
    <row r="1702" ht="15.75">
      <c r="AC1702" s="7"/>
    </row>
    <row r="1703" ht="15.75">
      <c r="AC1703" s="7"/>
    </row>
    <row r="1704" ht="15.75">
      <c r="AC1704" s="7"/>
    </row>
    <row r="1705" ht="15.75">
      <c r="AC1705" s="7"/>
    </row>
    <row r="1706" ht="15.75">
      <c r="AC1706" s="7"/>
    </row>
    <row r="1707" ht="15.75">
      <c r="AC1707" s="7"/>
    </row>
    <row r="1708" ht="15.75">
      <c r="AC1708" s="7"/>
    </row>
    <row r="1709" ht="15.75">
      <c r="AC1709" s="7"/>
    </row>
    <row r="1710" ht="15.75">
      <c r="AC1710" s="7"/>
    </row>
    <row r="1711" ht="15.75">
      <c r="AC1711" s="7"/>
    </row>
    <row r="1712" ht="15.75">
      <c r="AC1712" s="7"/>
    </row>
    <row r="1713" ht="15.75">
      <c r="AC1713" s="7"/>
    </row>
    <row r="1714" ht="15.75">
      <c r="AC1714" s="7"/>
    </row>
    <row r="1715" ht="15.75">
      <c r="AC1715" s="7"/>
    </row>
    <row r="1716" ht="15.75">
      <c r="AC1716" s="7"/>
    </row>
    <row r="1717" ht="15.75">
      <c r="AC1717" s="7"/>
    </row>
    <row r="1718" ht="15.75">
      <c r="AC1718" s="7"/>
    </row>
    <row r="1719" ht="15.75">
      <c r="AC1719" s="7"/>
    </row>
    <row r="1720" ht="15.75">
      <c r="AC1720" s="7"/>
    </row>
    <row r="1721" ht="15.75">
      <c r="AC1721" s="7"/>
    </row>
    <row r="1722" ht="15.75">
      <c r="AC1722" s="7"/>
    </row>
    <row r="1723" ht="15.75">
      <c r="AC1723" s="7"/>
    </row>
    <row r="1724" ht="15.75">
      <c r="AC1724" s="7"/>
    </row>
    <row r="1725" ht="15.75">
      <c r="AC1725" s="7"/>
    </row>
    <row r="1726" ht="15.75">
      <c r="AC1726" s="7"/>
    </row>
    <row r="1727" ht="15.75">
      <c r="AC1727" s="7"/>
    </row>
    <row r="1728" ht="15.75">
      <c r="AC1728" s="7"/>
    </row>
    <row r="1729" ht="15.75">
      <c r="AC1729" s="7"/>
    </row>
    <row r="1730" ht="15.75">
      <c r="AC1730" s="7"/>
    </row>
    <row r="1731" ht="15.75">
      <c r="AC1731" s="7"/>
    </row>
    <row r="1732" ht="15.75">
      <c r="AC1732" s="7"/>
    </row>
    <row r="1733" ht="15.75">
      <c r="AC1733" s="7"/>
    </row>
    <row r="1734" ht="15.75">
      <c r="AC1734" s="7"/>
    </row>
    <row r="1735" ht="15.75">
      <c r="AC1735" s="7"/>
    </row>
    <row r="1736" ht="15.75">
      <c r="AC1736" s="7"/>
    </row>
    <row r="1737" ht="15.75">
      <c r="AC1737" s="7"/>
    </row>
    <row r="1738" ht="15.75">
      <c r="AC1738" s="7"/>
    </row>
    <row r="1739" ht="15.75">
      <c r="AC1739" s="7"/>
    </row>
    <row r="1740" ht="15.75">
      <c r="AC1740" s="7"/>
    </row>
  </sheetData>
  <sheetProtection/>
  <mergeCells count="3">
    <mergeCell ref="Z74:AC74"/>
    <mergeCell ref="B6:AQ8"/>
    <mergeCell ref="CB7:CC7"/>
  </mergeCells>
  <printOptions/>
  <pageMargins left="1.37" right="0.26" top="1.2598425196850394" bottom="0.15748031496062992" header="1.299212598425197" footer="0.1181102362204724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NGENDAKURIYO Mathias</cp:lastModifiedBy>
  <cp:lastPrinted>2017-12-29T09:02:58Z</cp:lastPrinted>
  <dcterms:created xsi:type="dcterms:W3CDTF">2006-05-29T08:43:27Z</dcterms:created>
  <dcterms:modified xsi:type="dcterms:W3CDTF">2018-04-04T07:01:24Z</dcterms:modified>
  <cp:category/>
  <cp:version/>
  <cp:contentType/>
  <cp:contentStatus/>
</cp:coreProperties>
</file>