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423" activeTab="0"/>
  </bookViews>
  <sheets>
    <sheet name="A" sheetId="1" r:id="rId1"/>
  </sheets>
  <definedNames>
    <definedName name="_xlnm.Print_Area" localSheetId="0">'A'!$A$6:$CB$74</definedName>
  </definedNames>
  <calcPr fullCalcOnLoad="1"/>
</workbook>
</file>

<file path=xl/sharedStrings.xml><?xml version="1.0" encoding="utf-8"?>
<sst xmlns="http://schemas.openxmlformats.org/spreadsheetml/2006/main" count="76" uniqueCount="62">
  <si>
    <t xml:space="preserve">    Structure</t>
  </si>
  <si>
    <t>B. SERVICES</t>
  </si>
  <si>
    <t xml:space="preserve">   </t>
  </si>
  <si>
    <t>IV.11</t>
  </si>
  <si>
    <t>BALANCE OF INTERNATINAL TRANSACTIONS  (in BIF millions )</t>
  </si>
  <si>
    <t>A. Goods</t>
  </si>
  <si>
    <t>C. PRIMARY INCOMES</t>
  </si>
  <si>
    <t>3. Other primary incomes</t>
  </si>
  <si>
    <t>D. SECONDAIRY INCOMES</t>
  </si>
  <si>
    <t>1. Governement</t>
  </si>
  <si>
    <t xml:space="preserve">2.  Other sectors </t>
  </si>
  <si>
    <t>II. CAPITAL  AND FINANCIAL ACCOUNTS</t>
  </si>
  <si>
    <t>A. CAPITAL ACCOUNT</t>
  </si>
  <si>
    <t>1.1. Governement</t>
  </si>
  <si>
    <t xml:space="preserve">          - Debt forgiveness</t>
  </si>
  <si>
    <t xml:space="preserve"> - Other transfert </t>
  </si>
  <si>
    <t>1.2. Other sectors</t>
  </si>
  <si>
    <t>2. Acquisitions and disposals of non-financial and non-produced assets</t>
  </si>
  <si>
    <t>B. FINANCIAL  ACCOUNT</t>
  </si>
  <si>
    <t>2. Portfolio investment</t>
  </si>
  <si>
    <t xml:space="preserve"> - Assets</t>
  </si>
  <si>
    <t xml:space="preserve"> - liabilities</t>
  </si>
  <si>
    <t xml:space="preserve">                                                Period</t>
  </si>
  <si>
    <t>Overall Balance: ( I + II )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</si>
  <si>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</si>
  <si>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</si>
  <si>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</si>
  <si>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</si>
  <si>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</si>
  <si>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</si>
  <si>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</si>
  <si>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</si>
  <si>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</si>
  <si>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</si>
  <si>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</si>
  <si>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</si>
  <si>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2. Repair and maintenance of Goods</t>
  </si>
  <si>
    <t>1. Goods exported or imprted for processing</t>
  </si>
  <si>
    <t>2. Import</t>
  </si>
  <si>
    <t>1. Export</t>
  </si>
  <si>
    <t>3. Transport</t>
  </si>
  <si>
    <t>4. Travel</t>
  </si>
  <si>
    <t>5.Telecommunications, computer and information</t>
  </si>
  <si>
    <t>6. Building</t>
  </si>
  <si>
    <t>7. Insurance and pension</t>
  </si>
  <si>
    <t>8. financial services</t>
  </si>
  <si>
    <t>9. Use fees Intellectual Property</t>
  </si>
  <si>
    <t>10. Personal, cultural and recreational services</t>
  </si>
  <si>
    <t>11.  Provided or received services by government</t>
  </si>
  <si>
    <t>12. Other services to entreprises</t>
  </si>
  <si>
    <t>1. Salary</t>
  </si>
  <si>
    <t>2. Investments income</t>
  </si>
  <si>
    <t>1. Capital transfer</t>
  </si>
  <si>
    <t>1. Direct  Investments</t>
  </si>
  <si>
    <t xml:space="preserve"> - Outward</t>
  </si>
  <si>
    <t xml:space="preserve"> - Inward</t>
  </si>
  <si>
    <t xml:space="preserve"> - Liabilities</t>
  </si>
  <si>
    <t>Source :  BRB and Commercial Banks</t>
  </si>
  <si>
    <t>4. Other investments</t>
  </si>
  <si>
    <t>3. Financial Derivatives and  employee stock options</t>
  </si>
  <si>
    <t>I. CURRENT ACCOUNT</t>
  </si>
  <si>
    <t>Jan-April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</si>
</sst>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[$-409]mmm\-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43" fontId="22" fillId="0" borderId="0" xfId="42" applyFont="1" applyAlignment="1">
      <alignment/>
    </xf>
    <xf numFmtId="17" fontId="22" fillId="0" borderId="0" xfId="42" applyNumberFormat="1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vertical="top"/>
    </xf>
    <xf numFmtId="191" fontId="24" fillId="0" borderId="10" xfId="42" applyNumberFormat="1" applyFont="1" applyBorder="1" applyAlignment="1">
      <alignment horizontal="left" vertical="center"/>
    </xf>
    <xf numFmtId="191" fontId="24" fillId="0" borderId="10" xfId="42" applyNumberFormat="1" applyFont="1" applyBorder="1" applyAlignment="1">
      <alignment horizontal="center" vertical="center"/>
    </xf>
    <xf numFmtId="191" fontId="25" fillId="0" borderId="10" xfId="42" applyNumberFormat="1" applyFont="1" applyBorder="1" applyAlignment="1">
      <alignment horizontal="left" vertical="center"/>
    </xf>
    <xf numFmtId="191" fontId="25" fillId="0" borderId="10" xfId="42" applyNumberFormat="1" applyFont="1" applyBorder="1" applyAlignment="1">
      <alignment horizontal="center" vertical="center"/>
    </xf>
    <xf numFmtId="191" fontId="24" fillId="0" borderId="10" xfId="42" applyNumberFormat="1" applyFont="1" applyBorder="1" applyAlignment="1">
      <alignment horizontal="left" vertical="top"/>
    </xf>
    <xf numFmtId="191" fontId="25" fillId="0" borderId="10" xfId="42" applyNumberFormat="1" applyFont="1" applyBorder="1" applyAlignment="1">
      <alignment horizontal="left" vertical="top"/>
    </xf>
    <xf numFmtId="191" fontId="23" fillId="0" borderId="11" xfId="42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91" fontId="23" fillId="0" borderId="10" xfId="42" applyNumberFormat="1" applyFont="1" applyBorder="1" applyAlignment="1">
      <alignment vertical="center"/>
    </xf>
    <xf numFmtId="191" fontId="22" fillId="0" borderId="10" xfId="42" applyNumberFormat="1" applyFont="1" applyBorder="1" applyAlignment="1">
      <alignment horizontal="left"/>
    </xf>
    <xf numFmtId="191" fontId="22" fillId="0" borderId="10" xfId="42" applyNumberFormat="1" applyFont="1" applyBorder="1" applyAlignment="1">
      <alignment horizontal="right"/>
    </xf>
    <xf numFmtId="191" fontId="22" fillId="0" borderId="12" xfId="42" applyNumberFormat="1" applyFont="1" applyBorder="1" applyAlignment="1">
      <alignment horizontal="right"/>
    </xf>
    <xf numFmtId="191" fontId="22" fillId="0" borderId="13" xfId="42" applyNumberFormat="1" applyFont="1" applyBorder="1" applyAlignment="1">
      <alignment horizontal="right"/>
    </xf>
    <xf numFmtId="191" fontId="22" fillId="0" borderId="14" xfId="42" applyNumberFormat="1" applyFont="1" applyBorder="1" applyAlignment="1">
      <alignment horizontal="right"/>
    </xf>
    <xf numFmtId="191" fontId="22" fillId="0" borderId="10" xfId="42" applyNumberFormat="1" applyFont="1" applyBorder="1" applyAlignment="1">
      <alignment/>
    </xf>
    <xf numFmtId="191" fontId="22" fillId="0" borderId="15" xfId="42" applyNumberFormat="1" applyFont="1" applyBorder="1" applyAlignment="1">
      <alignment/>
    </xf>
    <xf numFmtId="191" fontId="22" fillId="0" borderId="16" xfId="42" applyNumberFormat="1" applyFont="1" applyBorder="1" applyAlignment="1">
      <alignment/>
    </xf>
    <xf numFmtId="191" fontId="22" fillId="0" borderId="17" xfId="42" applyNumberFormat="1" applyFont="1" applyBorder="1" applyAlignment="1">
      <alignment/>
    </xf>
    <xf numFmtId="191" fontId="22" fillId="0" borderId="18" xfId="42" applyNumberFormat="1" applyFont="1" applyBorder="1" applyAlignment="1">
      <alignment/>
    </xf>
    <xf numFmtId="191" fontId="22" fillId="0" borderId="19" xfId="42" applyNumberFormat="1" applyFont="1" applyBorder="1" applyAlignment="1">
      <alignment horizontal="right"/>
    </xf>
    <xf numFmtId="191" fontId="23" fillId="0" borderId="10" xfId="42" applyNumberFormat="1" applyFont="1" applyBorder="1" applyAlignment="1">
      <alignment horizontal="left" vertical="center"/>
    </xf>
    <xf numFmtId="191" fontId="22" fillId="0" borderId="10" xfId="42" applyNumberFormat="1" applyFont="1" applyBorder="1" applyAlignment="1">
      <alignment horizontal="left" vertical="top"/>
    </xf>
    <xf numFmtId="191" fontId="23" fillId="0" borderId="10" xfId="42" applyNumberFormat="1" applyFont="1" applyBorder="1" applyAlignment="1">
      <alignment/>
    </xf>
    <xf numFmtId="191" fontId="22" fillId="0" borderId="10" xfId="42" applyNumberFormat="1" applyFont="1" applyBorder="1" applyAlignment="1">
      <alignment horizontal="left" indent="2"/>
    </xf>
    <xf numFmtId="191" fontId="22" fillId="0" borderId="10" xfId="42" applyNumberFormat="1" applyFont="1" applyBorder="1" applyAlignment="1">
      <alignment/>
    </xf>
    <xf numFmtId="191" fontId="22" fillId="0" borderId="10" xfId="42" applyNumberFormat="1" applyFont="1" applyBorder="1" applyAlignment="1">
      <alignment horizontal="left" vertical="center"/>
    </xf>
    <xf numFmtId="191" fontId="22" fillId="0" borderId="10" xfId="42" applyNumberFormat="1" applyFont="1" applyBorder="1" applyAlignment="1">
      <alignment horizontal="left" indent="3"/>
    </xf>
    <xf numFmtId="191" fontId="23" fillId="0" borderId="11" xfId="42" applyNumberFormat="1" applyFont="1" applyBorder="1" applyAlignment="1">
      <alignment/>
    </xf>
    <xf numFmtId="191" fontId="22" fillId="0" borderId="20" xfId="42" applyNumberFormat="1" applyFont="1" applyBorder="1" applyAlignment="1">
      <alignment/>
    </xf>
    <xf numFmtId="201" fontId="22" fillId="0" borderId="10" xfId="42" applyNumberFormat="1" applyFont="1" applyBorder="1" applyAlignment="1">
      <alignment/>
    </xf>
    <xf numFmtId="201" fontId="22" fillId="0" borderId="19" xfId="42" applyNumberFormat="1" applyFont="1" applyBorder="1" applyAlignment="1">
      <alignment/>
    </xf>
    <xf numFmtId="191" fontId="22" fillId="0" borderId="0" xfId="42" applyNumberFormat="1" applyFont="1" applyAlignment="1">
      <alignment/>
    </xf>
    <xf numFmtId="191" fontId="22" fillId="0" borderId="0" xfId="0" applyNumberFormat="1" applyFont="1" applyAlignment="1">
      <alignment/>
    </xf>
    <xf numFmtId="0" fontId="22" fillId="0" borderId="10" xfId="42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right"/>
    </xf>
    <xf numFmtId="0" fontId="22" fillId="0" borderId="15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191" fontId="22" fillId="0" borderId="20" xfId="42" applyNumberFormat="1" applyFont="1" applyBorder="1" applyAlignment="1">
      <alignment/>
    </xf>
    <xf numFmtId="0" fontId="22" fillId="0" borderId="12" xfId="0" applyFont="1" applyBorder="1" applyAlignment="1">
      <alignment/>
    </xf>
    <xf numFmtId="180" fontId="22" fillId="0" borderId="0" xfId="0" applyNumberFormat="1" applyFont="1" applyAlignment="1">
      <alignment/>
    </xf>
    <xf numFmtId="191" fontId="23" fillId="0" borderId="22" xfId="42" applyNumberFormat="1" applyFont="1" applyBorder="1" applyAlignment="1">
      <alignment horizontal="center" vertical="center"/>
    </xf>
    <xf numFmtId="191" fontId="23" fillId="0" borderId="14" xfId="42" applyNumberFormat="1" applyFont="1" applyBorder="1" applyAlignment="1">
      <alignment horizontal="center" vertical="center"/>
    </xf>
    <xf numFmtId="191" fontId="23" fillId="0" borderId="0" xfId="42" applyNumberFormat="1" applyFont="1" applyBorder="1" applyAlignment="1">
      <alignment horizontal="center" vertical="center"/>
    </xf>
    <xf numFmtId="191" fontId="23" fillId="0" borderId="18" xfId="42" applyNumberFormat="1" applyFont="1" applyBorder="1" applyAlignment="1">
      <alignment horizontal="center" vertical="center"/>
    </xf>
    <xf numFmtId="191" fontId="23" fillId="0" borderId="23" xfId="42" applyNumberFormat="1" applyFont="1" applyBorder="1" applyAlignment="1">
      <alignment horizontal="center" vertical="center"/>
    </xf>
    <xf numFmtId="191" fontId="23" fillId="0" borderId="17" xfId="42" applyNumberFormat="1" applyFont="1" applyBorder="1" applyAlignment="1">
      <alignment horizontal="center" vertical="center"/>
    </xf>
    <xf numFmtId="191" fontId="23" fillId="0" borderId="22" xfId="42" applyNumberFormat="1" applyFont="1" applyBorder="1" applyAlignment="1">
      <alignment horizontal="center" vertical="center"/>
    </xf>
    <xf numFmtId="191" fontId="23" fillId="0" borderId="0" xfId="42" applyNumberFormat="1" applyFont="1" applyBorder="1" applyAlignment="1">
      <alignment horizontal="center" vertical="center"/>
    </xf>
    <xf numFmtId="191" fontId="23" fillId="0" borderId="23" xfId="42" applyNumberFormat="1" applyFont="1" applyBorder="1" applyAlignment="1">
      <alignment horizontal="center" vertical="center"/>
    </xf>
    <xf numFmtId="191" fontId="23" fillId="0" borderId="22" xfId="42" applyNumberFormat="1" applyFont="1" applyBorder="1" applyAlignment="1">
      <alignment horizontal="center" vertical="center"/>
    </xf>
    <xf numFmtId="191" fontId="23" fillId="0" borderId="0" xfId="42" applyNumberFormat="1" applyFont="1" applyBorder="1" applyAlignment="1">
      <alignment horizontal="center" vertical="center"/>
    </xf>
    <xf numFmtId="191" fontId="23" fillId="0" borderId="23" xfId="42" applyNumberFormat="1" applyFont="1" applyBorder="1" applyAlignment="1">
      <alignment horizontal="center" vertical="center"/>
    </xf>
    <xf numFmtId="191" fontId="23" fillId="0" borderId="22" xfId="42" applyNumberFormat="1" applyFont="1" applyBorder="1" applyAlignment="1">
      <alignment horizontal="center" vertical="center"/>
    </xf>
    <xf numFmtId="191" fontId="23" fillId="0" borderId="0" xfId="42" applyNumberFormat="1" applyFont="1" applyBorder="1" applyAlignment="1">
      <alignment horizontal="center" vertical="center"/>
    </xf>
    <xf numFmtId="191" fontId="23" fillId="0" borderId="23" xfId="42" applyNumberFormat="1" applyFont="1" applyBorder="1" applyAlignment="1">
      <alignment horizontal="center" vertical="center"/>
    </xf>
    <xf numFmtId="191" fontId="23" fillId="0" borderId="22" xfId="42" applyNumberFormat="1" applyFont="1" applyBorder="1" applyAlignment="1">
      <alignment horizontal="center" vertical="center"/>
    </xf>
    <xf numFmtId="191" fontId="23" fillId="0" borderId="0" xfId="42" applyNumberFormat="1" applyFont="1" applyBorder="1" applyAlignment="1">
      <alignment horizontal="center" vertical="center"/>
    </xf>
    <xf numFmtId="191" fontId="23" fillId="0" borderId="23" xfId="42" applyNumberFormat="1" applyFont="1" applyBorder="1" applyAlignment="1">
      <alignment horizontal="center" vertical="center"/>
    </xf>
    <xf numFmtId="191" fontId="23" fillId="0" borderId="22" xfId="42" applyNumberFormat="1" applyFont="1" applyBorder="1" applyAlignment="1">
      <alignment horizontal="center" vertical="center"/>
    </xf>
    <xf numFmtId="191" fontId="23" fillId="0" borderId="0" xfId="42" applyNumberFormat="1" applyFont="1" applyBorder="1" applyAlignment="1">
      <alignment horizontal="center" vertical="center"/>
    </xf>
    <xf numFmtId="191" fontId="23" fillId="0" borderId="23" xfId="42" applyNumberFormat="1" applyFont="1" applyBorder="1" applyAlignment="1">
      <alignment horizontal="center" vertical="center"/>
    </xf>
    <xf numFmtId="191" fontId="23" fillId="0" borderId="22" xfId="42" applyNumberFormat="1" applyFont="1" applyBorder="1" applyAlignment="1">
      <alignment horizontal="center" vertical="center"/>
    </xf>
    <xf numFmtId="191" fontId="23" fillId="0" borderId="0" xfId="42" applyNumberFormat="1" applyFont="1" applyBorder="1" applyAlignment="1">
      <alignment horizontal="center" vertical="center"/>
    </xf>
    <xf numFmtId="191" fontId="23" fillId="0" borderId="23" xfId="42" applyNumberFormat="1" applyFont="1" applyBorder="1" applyAlignment="1">
      <alignment horizontal="center" vertical="center"/>
    </xf>
    <xf numFmtId="191" fontId="23" fillId="0" borderId="22" xfId="42" applyNumberFormat="1" applyFont="1" applyBorder="1" applyAlignment="1">
      <alignment horizontal="center" vertical="center"/>
    </xf>
    <xf numFmtId="191" fontId="23" fillId="0" borderId="0" xfId="42" applyNumberFormat="1" applyFont="1" applyBorder="1" applyAlignment="1">
      <alignment horizontal="center" vertical="center"/>
    </xf>
    <xf numFmtId="191" fontId="23" fillId="0" borderId="23" xfId="42" applyNumberFormat="1" applyFont="1" applyBorder="1" applyAlignment="1">
      <alignment horizontal="center" vertical="center"/>
    </xf>
    <xf numFmtId="191" fontId="23" fillId="0" borderId="22" xfId="42" applyNumberFormat="1" applyFont="1" applyBorder="1" applyAlignment="1">
      <alignment horizontal="center" vertical="center"/>
    </xf>
    <xf numFmtId="191" fontId="23" fillId="0" borderId="0" xfId="42" applyNumberFormat="1" applyFont="1" applyBorder="1" applyAlignment="1">
      <alignment horizontal="center" vertical="center"/>
    </xf>
    <xf numFmtId="191" fontId="23" fillId="0" borderId="23" xfId="42" applyNumberFormat="1" applyFont="1" applyBorder="1" applyAlignment="1">
      <alignment horizontal="center" vertical="center"/>
    </xf>
    <xf numFmtId="180" fontId="23" fillId="0" borderId="0" xfId="0" applyNumberFormat="1" applyFont="1" applyAlignment="1">
      <alignment vertical="center"/>
    </xf>
    <xf numFmtId="191" fontId="23" fillId="0" borderId="22" xfId="42" applyNumberFormat="1" applyFont="1" applyBorder="1" applyAlignment="1">
      <alignment horizontal="center" vertical="center"/>
    </xf>
    <xf numFmtId="191" fontId="23" fillId="0" borderId="0" xfId="42" applyNumberFormat="1" applyFont="1" applyBorder="1" applyAlignment="1">
      <alignment horizontal="center" vertical="center"/>
    </xf>
    <xf numFmtId="191" fontId="23" fillId="0" borderId="23" xfId="42" applyNumberFormat="1" applyFont="1" applyBorder="1" applyAlignment="1">
      <alignment horizontal="center" vertical="center"/>
    </xf>
    <xf numFmtId="191" fontId="22" fillId="0" borderId="0" xfId="42" applyNumberFormat="1" applyFont="1" applyBorder="1" applyAlignment="1">
      <alignment/>
    </xf>
    <xf numFmtId="180" fontId="4" fillId="0" borderId="0" xfId="0" applyNumberFormat="1" applyFont="1" applyFill="1" applyBorder="1" applyAlignment="1" applyProtection="1">
      <alignment horizontal="right"/>
      <protection/>
    </xf>
    <xf numFmtId="43" fontId="22" fillId="0" borderId="0" xfId="42" applyFont="1" applyBorder="1" applyAlignment="1">
      <alignment/>
    </xf>
    <xf numFmtId="191" fontId="23" fillId="0" borderId="22" xfId="42" applyNumberFormat="1" applyFont="1" applyBorder="1" applyAlignment="1">
      <alignment horizontal="center" vertical="center"/>
    </xf>
    <xf numFmtId="191" fontId="23" fillId="0" borderId="0" xfId="42" applyNumberFormat="1" applyFont="1" applyBorder="1" applyAlignment="1">
      <alignment horizontal="center" vertical="center"/>
    </xf>
    <xf numFmtId="191" fontId="23" fillId="0" borderId="23" xfId="42" applyNumberFormat="1" applyFont="1" applyBorder="1" applyAlignment="1">
      <alignment horizontal="center" vertical="center"/>
    </xf>
    <xf numFmtId="0" fontId="22" fillId="33" borderId="0" xfId="0" applyFont="1" applyFill="1" applyAlignment="1">
      <alignment/>
    </xf>
    <xf numFmtId="191" fontId="23" fillId="33" borderId="22" xfId="42" applyNumberFormat="1" applyFont="1" applyFill="1" applyBorder="1" applyAlignment="1">
      <alignment horizontal="center" vertical="center"/>
    </xf>
    <xf numFmtId="191" fontId="23" fillId="33" borderId="0" xfId="42" applyNumberFormat="1" applyFont="1" applyFill="1" applyBorder="1" applyAlignment="1">
      <alignment horizontal="center" vertical="center"/>
    </xf>
    <xf numFmtId="191" fontId="23" fillId="33" borderId="23" xfId="42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right"/>
    </xf>
    <xf numFmtId="201" fontId="22" fillId="33" borderId="10" xfId="42" applyNumberFormat="1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43" fontId="22" fillId="33" borderId="0" xfId="42" applyFont="1" applyFill="1" applyAlignment="1">
      <alignment/>
    </xf>
    <xf numFmtId="191" fontId="23" fillId="0" borderId="24" xfId="42" applyNumberFormat="1" applyFont="1" applyBorder="1" applyAlignment="1">
      <alignment/>
    </xf>
    <xf numFmtId="191" fontId="22" fillId="0" borderId="19" xfId="42" applyNumberFormat="1" applyFont="1" applyBorder="1" applyAlignment="1">
      <alignment/>
    </xf>
    <xf numFmtId="191" fontId="22" fillId="33" borderId="10" xfId="42" applyNumberFormat="1" applyFont="1" applyFill="1" applyBorder="1" applyAlignment="1">
      <alignment/>
    </xf>
    <xf numFmtId="191" fontId="24" fillId="0" borderId="10" xfId="42" applyNumberFormat="1" applyFont="1" applyFill="1" applyBorder="1" applyAlignment="1" applyProtection="1">
      <alignment horizontal="right"/>
      <protection/>
    </xf>
    <xf numFmtId="180" fontId="23" fillId="0" borderId="10" xfId="0" applyNumberFormat="1" applyFont="1" applyFill="1" applyBorder="1" applyAlignment="1" applyProtection="1">
      <alignment horizontal="right"/>
      <protection/>
    </xf>
    <xf numFmtId="180" fontId="23" fillId="0" borderId="11" xfId="0" applyNumberFormat="1" applyFont="1" applyFill="1" applyBorder="1" applyAlignment="1" applyProtection="1">
      <alignment horizontal="right"/>
      <protection/>
    </xf>
    <xf numFmtId="180" fontId="22" fillId="0" borderId="10" xfId="0" applyNumberFormat="1" applyFont="1" applyFill="1" applyBorder="1" applyAlignment="1" applyProtection="1">
      <alignment horizontal="right"/>
      <protection/>
    </xf>
    <xf numFmtId="180" fontId="22" fillId="0" borderId="0" xfId="0" applyNumberFormat="1" applyFont="1" applyAlignment="1">
      <alignment vertical="center"/>
    </xf>
    <xf numFmtId="201" fontId="22" fillId="0" borderId="10" xfId="42" applyNumberFormat="1" applyFont="1" applyBorder="1" applyAlignment="1">
      <alignment horizontal="right"/>
    </xf>
    <xf numFmtId="191" fontId="23" fillId="0" borderId="14" xfId="42" applyNumberFormat="1" applyFont="1" applyBorder="1" applyAlignment="1">
      <alignment horizontal="center" vertical="center"/>
    </xf>
    <xf numFmtId="191" fontId="23" fillId="0" borderId="18" xfId="42" applyNumberFormat="1" applyFont="1" applyBorder="1" applyAlignment="1">
      <alignment horizontal="center" vertical="center"/>
    </xf>
    <xf numFmtId="191" fontId="23" fillId="0" borderId="17" xfId="42" applyNumberFormat="1" applyFont="1" applyBorder="1" applyAlignment="1">
      <alignment horizontal="center" vertical="center"/>
    </xf>
    <xf numFmtId="191" fontId="23" fillId="0" borderId="13" xfId="42" applyNumberFormat="1" applyFont="1" applyBorder="1" applyAlignment="1">
      <alignment horizontal="center" vertical="center"/>
    </xf>
    <xf numFmtId="191" fontId="23" fillId="0" borderId="22" xfId="42" applyNumberFormat="1" applyFont="1" applyBorder="1" applyAlignment="1">
      <alignment horizontal="center" vertical="center"/>
    </xf>
    <xf numFmtId="191" fontId="23" fillId="0" borderId="19" xfId="42" applyNumberFormat="1" applyFont="1" applyBorder="1" applyAlignment="1">
      <alignment horizontal="center" vertical="center"/>
    </xf>
    <xf numFmtId="191" fontId="23" fillId="0" borderId="0" xfId="42" applyNumberFormat="1" applyFont="1" applyBorder="1" applyAlignment="1">
      <alignment horizontal="center" vertical="center"/>
    </xf>
    <xf numFmtId="191" fontId="23" fillId="0" borderId="16" xfId="42" applyNumberFormat="1" applyFont="1" applyBorder="1" applyAlignment="1">
      <alignment horizontal="center" vertical="center"/>
    </xf>
    <xf numFmtId="191" fontId="23" fillId="0" borderId="23" xfId="42" applyNumberFormat="1" applyFont="1" applyBorder="1" applyAlignment="1">
      <alignment horizontal="center" vertical="center"/>
    </xf>
    <xf numFmtId="191" fontId="22" fillId="0" borderId="20" xfId="42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13</xdr:col>
      <xdr:colOff>19050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28775"/>
          <a:ext cx="48863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8"/>
  <sheetViews>
    <sheetView showGridLines="0" tabSelected="1" zoomScalePageLayoutView="0" workbookViewId="0" topLeftCell="A64">
      <selection activeCell="CD17" sqref="CD17"/>
    </sheetView>
  </sheetViews>
  <sheetFormatPr defaultColWidth="11.57421875" defaultRowHeight="12.75"/>
  <cols>
    <col min="1" max="1" width="73.00390625" style="1" customWidth="1"/>
    <col min="2" max="2" width="11.00390625" style="4" hidden="1" customWidth="1"/>
    <col min="3" max="4" width="12.140625" style="4" hidden="1" customWidth="1"/>
    <col min="5" max="5" width="11.00390625" style="4" hidden="1" customWidth="1"/>
    <col min="6" max="9" width="12.140625" style="4" hidden="1" customWidth="1"/>
    <col min="10" max="10" width="11.00390625" style="4" hidden="1" customWidth="1"/>
    <col min="11" max="13" width="12.140625" style="4" hidden="1" customWidth="1"/>
    <col min="14" max="14" width="13.140625" style="4" customWidth="1"/>
    <col min="15" max="15" width="12.28125" style="4" customWidth="1"/>
    <col min="16" max="16" width="12.00390625" style="4" customWidth="1"/>
    <col min="17" max="17" width="13.140625" style="4" customWidth="1"/>
    <col min="18" max="18" width="12.421875" style="4" customWidth="1"/>
    <col min="19" max="27" width="14.00390625" style="4" hidden="1" customWidth="1"/>
    <col min="28" max="52" width="14.00390625" style="1" hidden="1" customWidth="1"/>
    <col min="53" max="54" width="14.00390625" style="91" hidden="1" customWidth="1"/>
    <col min="55" max="64" width="14.00390625" style="1" hidden="1" customWidth="1"/>
    <col min="65" max="66" width="13.8515625" style="1" hidden="1" customWidth="1"/>
    <col min="67" max="76" width="14.00390625" style="1" hidden="1" customWidth="1"/>
    <col min="77" max="78" width="13.8515625" style="1" hidden="1" customWidth="1"/>
    <col min="79" max="79" width="13.140625" style="1" customWidth="1"/>
    <col min="80" max="80" width="12.28125" style="1" customWidth="1"/>
    <col min="81" max="16384" width="11.57421875" style="1" customWidth="1"/>
  </cols>
  <sheetData>
    <row r="1" ht="15.75">
      <c r="A1" s="1" t="s">
        <v>2</v>
      </c>
    </row>
    <row r="3" spans="2:27" ht="15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6" spans="1:80" ht="19.5" customHeight="1">
      <c r="A6" s="113" t="s">
        <v>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0"/>
      <c r="AP6" s="52"/>
      <c r="AQ6" s="51"/>
      <c r="AR6" s="51"/>
      <c r="AS6" s="57"/>
      <c r="AT6" s="60"/>
      <c r="AU6" s="63"/>
      <c r="AV6" s="66"/>
      <c r="AW6" s="69"/>
      <c r="AX6" s="72"/>
      <c r="AY6" s="75"/>
      <c r="AZ6" s="78"/>
      <c r="BA6" s="92"/>
      <c r="BB6" s="9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110" t="s">
        <v>3</v>
      </c>
    </row>
    <row r="7" spans="1:80" ht="19.5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1"/>
      <c r="AP7" s="54"/>
      <c r="AQ7" s="53"/>
      <c r="AR7" s="53"/>
      <c r="AS7" s="58"/>
      <c r="AT7" s="61"/>
      <c r="AU7" s="64"/>
      <c r="AV7" s="67"/>
      <c r="AW7" s="70"/>
      <c r="AX7" s="73"/>
      <c r="AY7" s="76"/>
      <c r="AZ7" s="79"/>
      <c r="BA7" s="93"/>
      <c r="BB7" s="9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111"/>
    </row>
    <row r="8" spans="1:80" ht="19.5" customHeight="1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2"/>
      <c r="AP8" s="56"/>
      <c r="AQ8" s="55"/>
      <c r="AR8" s="55"/>
      <c r="AS8" s="59"/>
      <c r="AT8" s="62"/>
      <c r="AU8" s="65"/>
      <c r="AV8" s="68"/>
      <c r="AW8" s="71"/>
      <c r="AX8" s="74"/>
      <c r="AY8" s="77"/>
      <c r="AZ8" s="80"/>
      <c r="BA8" s="94"/>
      <c r="BB8" s="9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112"/>
    </row>
    <row r="9" spans="1:80" s="2" customFormat="1" ht="19.5" customHeight="1">
      <c r="A9" s="18" t="s">
        <v>22</v>
      </c>
      <c r="B9" s="19"/>
      <c r="C9" s="19"/>
      <c r="D9" s="19"/>
      <c r="E9" s="19"/>
      <c r="F9" s="19"/>
      <c r="G9" s="19"/>
      <c r="H9" s="19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  <c r="AB9" s="20"/>
      <c r="AC9" s="20"/>
      <c r="AD9" s="22"/>
      <c r="AE9" s="20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95"/>
      <c r="BB9" s="95"/>
      <c r="BC9" s="44"/>
      <c r="BD9" s="44"/>
      <c r="BE9" s="44"/>
      <c r="BF9" s="44"/>
      <c r="BG9" s="44">
        <v>2017</v>
      </c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>
        <v>2018</v>
      </c>
      <c r="BT9" s="44"/>
      <c r="BU9" s="44"/>
      <c r="BV9" s="44"/>
      <c r="BW9" s="44"/>
      <c r="BX9" s="44"/>
      <c r="BY9" s="44"/>
      <c r="BZ9" s="44"/>
      <c r="CA9" s="44">
        <v>2017</v>
      </c>
      <c r="CB9" s="44">
        <v>2018</v>
      </c>
    </row>
    <row r="10" spans="1:80" ht="15.75">
      <c r="A10" s="23"/>
      <c r="B10" s="38">
        <v>41275</v>
      </c>
      <c r="C10" s="38">
        <v>41306</v>
      </c>
      <c r="D10" s="38">
        <v>41334</v>
      </c>
      <c r="E10" s="38">
        <v>41365</v>
      </c>
      <c r="F10" s="38">
        <v>41395</v>
      </c>
      <c r="G10" s="38">
        <v>41426</v>
      </c>
      <c r="H10" s="38">
        <v>41456</v>
      </c>
      <c r="I10" s="38">
        <v>41487</v>
      </c>
      <c r="J10" s="38">
        <v>41518</v>
      </c>
      <c r="K10" s="38">
        <v>41548</v>
      </c>
      <c r="L10" s="38">
        <v>41579</v>
      </c>
      <c r="M10" s="38">
        <v>41609</v>
      </c>
      <c r="N10" s="42">
        <v>2013</v>
      </c>
      <c r="O10" s="42">
        <v>2014</v>
      </c>
      <c r="P10" s="42">
        <v>2015</v>
      </c>
      <c r="Q10" s="42">
        <v>2016</v>
      </c>
      <c r="R10" s="42">
        <v>2017</v>
      </c>
      <c r="S10" s="38">
        <v>41640</v>
      </c>
      <c r="T10" s="38">
        <v>41671</v>
      </c>
      <c r="U10" s="38">
        <v>41699</v>
      </c>
      <c r="V10" s="38">
        <v>41730</v>
      </c>
      <c r="W10" s="38">
        <v>41760</v>
      </c>
      <c r="X10" s="38">
        <v>41791</v>
      </c>
      <c r="Y10" s="38">
        <v>41821</v>
      </c>
      <c r="Z10" s="38">
        <v>41852</v>
      </c>
      <c r="AA10" s="39">
        <v>41883</v>
      </c>
      <c r="AB10" s="38">
        <v>41913</v>
      </c>
      <c r="AC10" s="38">
        <v>41944</v>
      </c>
      <c r="AD10" s="38">
        <v>41974</v>
      </c>
      <c r="AE10" s="38">
        <v>42005</v>
      </c>
      <c r="AF10" s="38">
        <v>42037</v>
      </c>
      <c r="AG10" s="38">
        <v>42069</v>
      </c>
      <c r="AH10" s="38">
        <v>42101</v>
      </c>
      <c r="AI10" s="38">
        <v>42133</v>
      </c>
      <c r="AJ10" s="38">
        <v>42165</v>
      </c>
      <c r="AK10" s="38">
        <v>42197</v>
      </c>
      <c r="AL10" s="38">
        <v>42229</v>
      </c>
      <c r="AM10" s="38">
        <v>42261</v>
      </c>
      <c r="AN10" s="38">
        <v>42293</v>
      </c>
      <c r="AO10" s="38">
        <v>42325</v>
      </c>
      <c r="AP10" s="38">
        <v>42357</v>
      </c>
      <c r="AQ10" s="38">
        <v>42370</v>
      </c>
      <c r="AR10" s="38">
        <v>42401</v>
      </c>
      <c r="AS10" s="38">
        <v>42430</v>
      </c>
      <c r="AT10" s="38">
        <v>42461</v>
      </c>
      <c r="AU10" s="38">
        <v>42491</v>
      </c>
      <c r="AV10" s="38">
        <v>42522</v>
      </c>
      <c r="AW10" s="38">
        <v>42552</v>
      </c>
      <c r="AX10" s="38">
        <v>42583</v>
      </c>
      <c r="AY10" s="38">
        <v>42614</v>
      </c>
      <c r="AZ10" s="38">
        <v>42644</v>
      </c>
      <c r="BA10" s="96">
        <v>42675</v>
      </c>
      <c r="BB10" s="96">
        <v>42706</v>
      </c>
      <c r="BC10" s="38" t="s">
        <v>25</v>
      </c>
      <c r="BD10" s="38" t="s">
        <v>26</v>
      </c>
      <c r="BE10" s="38" t="s">
        <v>27</v>
      </c>
      <c r="BF10" s="38" t="s">
        <v>28</v>
      </c>
      <c r="BG10" s="38" t="s">
        <v>29</v>
      </c>
      <c r="BH10" s="38" t="s">
        <v>30</v>
      </c>
      <c r="BI10" s="38" t="s">
        <v>31</v>
      </c>
      <c r="BJ10" s="38" t="s">
        <v>32</v>
      </c>
      <c r="BK10" s="38" t="s">
        <v>33</v>
      </c>
      <c r="BL10" s="38" t="s">
        <v>34</v>
      </c>
      <c r="BM10" s="38" t="s">
        <v>35</v>
      </c>
      <c r="BN10" s="38" t="s">
        <v>24</v>
      </c>
      <c r="BO10" s="38" t="s">
        <v>25</v>
      </c>
      <c r="BP10" s="38" t="s">
        <v>26</v>
      </c>
      <c r="BQ10" s="38" t="s">
        <v>27</v>
      </c>
      <c r="BR10" s="38" t="s">
        <v>28</v>
      </c>
      <c r="BS10" s="38" t="s">
        <v>29</v>
      </c>
      <c r="BT10" s="38" t="s">
        <v>30</v>
      </c>
      <c r="BU10" s="38" t="s">
        <v>31</v>
      </c>
      <c r="BV10" s="38" t="s">
        <v>32</v>
      </c>
      <c r="BW10" s="38" t="s">
        <v>33</v>
      </c>
      <c r="BX10" s="38" t="s">
        <v>34</v>
      </c>
      <c r="BY10" s="38" t="s">
        <v>35</v>
      </c>
      <c r="BZ10" s="38" t="s">
        <v>24</v>
      </c>
      <c r="CA10" s="109" t="s">
        <v>61</v>
      </c>
      <c r="CB10" s="109" t="s">
        <v>61</v>
      </c>
    </row>
    <row r="11" spans="1:80" ht="15.75">
      <c r="A11" s="24" t="s">
        <v>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  <c r="AB11" s="24"/>
      <c r="AC11" s="24"/>
      <c r="AD11" s="26"/>
      <c r="AE11" s="24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97"/>
      <c r="BB11" s="97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</row>
    <row r="12" spans="1:80" ht="19.5" customHeight="1" hidden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  <c r="AB12" s="23"/>
      <c r="AC12" s="27"/>
      <c r="AD12" s="27"/>
      <c r="AE12" s="27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8"/>
      <c r="BB12" s="98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</row>
    <row r="13" spans="1:80" ht="19.5" customHeight="1">
      <c r="A13" s="2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8"/>
      <c r="AB13" s="23"/>
      <c r="AC13" s="27"/>
      <c r="AD13" s="27"/>
      <c r="AE13" s="27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98"/>
      <c r="BB13" s="98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</row>
    <row r="14" spans="1:81" s="15" customFormat="1" ht="19.5" customHeight="1">
      <c r="A14" s="17" t="s">
        <v>60</v>
      </c>
      <c r="B14" s="8">
        <f aca="true" t="shared" si="0" ref="B14:CA14">+B16+B21+B36+B42</f>
        <v>-12933.557228598147</v>
      </c>
      <c r="C14" s="8">
        <f t="shared" si="0"/>
        <v>25780.37190070613</v>
      </c>
      <c r="D14" s="8">
        <f t="shared" si="0"/>
        <v>-43300.5</v>
      </c>
      <c r="E14" s="8">
        <f t="shared" si="0"/>
        <v>-20740.099999999995</v>
      </c>
      <c r="F14" s="8">
        <f t="shared" si="0"/>
        <v>9212.300000000003</v>
      </c>
      <c r="G14" s="8">
        <f t="shared" si="0"/>
        <v>-35882.3</v>
      </c>
      <c r="H14" s="8">
        <f t="shared" si="0"/>
        <v>-28621.63687313555</v>
      </c>
      <c r="I14" s="8">
        <f t="shared" si="0"/>
        <v>-789.9999999999964</v>
      </c>
      <c r="J14" s="8">
        <f t="shared" si="0"/>
        <v>-19648.6</v>
      </c>
      <c r="K14" s="8">
        <f t="shared" si="0"/>
        <v>-223.49999999999272</v>
      </c>
      <c r="L14" s="8">
        <f t="shared" si="0"/>
        <v>-3360.4000000000015</v>
      </c>
      <c r="M14" s="8">
        <f t="shared" si="0"/>
        <v>25649.900000000016</v>
      </c>
      <c r="N14" s="105">
        <f t="shared" si="0"/>
        <v>-104858.02220102749</v>
      </c>
      <c r="O14" s="105">
        <f t="shared" si="0"/>
        <v>-368538.93440474966</v>
      </c>
      <c r="P14" s="105">
        <f t="shared" si="0"/>
        <v>-233496.93685785145</v>
      </c>
      <c r="Q14" s="105">
        <f t="shared" si="0"/>
        <v>-259542.00414036808</v>
      </c>
      <c r="R14" s="105">
        <f t="shared" si="0"/>
        <v>-228121.39338054328</v>
      </c>
      <c r="S14" s="105">
        <f t="shared" si="0"/>
        <v>-40116.134404749566</v>
      </c>
      <c r="T14" s="105">
        <f t="shared" si="0"/>
        <v>-17925.399999999994</v>
      </c>
      <c r="U14" s="105">
        <f t="shared" si="0"/>
        <v>-34690.00000000001</v>
      </c>
      <c r="V14" s="105">
        <f t="shared" si="0"/>
        <v>-27569.5</v>
      </c>
      <c r="W14" s="105">
        <f t="shared" si="0"/>
        <v>-43039.09999999999</v>
      </c>
      <c r="X14" s="105">
        <f t="shared" si="0"/>
        <v>-11845.5</v>
      </c>
      <c r="Y14" s="105">
        <f t="shared" si="0"/>
        <v>-43141.100000000006</v>
      </c>
      <c r="Z14" s="105">
        <f t="shared" si="0"/>
        <v>-39342.7</v>
      </c>
      <c r="AA14" s="105">
        <f t="shared" si="0"/>
        <v>19842.90000000001</v>
      </c>
      <c r="AB14" s="105">
        <f t="shared" si="0"/>
        <v>-47015.8</v>
      </c>
      <c r="AC14" s="105">
        <f t="shared" si="0"/>
        <v>-22666.300000000003</v>
      </c>
      <c r="AD14" s="105">
        <f t="shared" si="0"/>
        <v>-61030.299999999996</v>
      </c>
      <c r="AE14" s="105">
        <f t="shared" si="0"/>
        <v>-871.5</v>
      </c>
      <c r="AF14" s="105">
        <f t="shared" si="0"/>
        <v>-30276.2</v>
      </c>
      <c r="AG14" s="105">
        <f t="shared" si="0"/>
        <v>10841.199999999997</v>
      </c>
      <c r="AH14" s="105">
        <f t="shared" si="0"/>
        <v>-10505.300000000003</v>
      </c>
      <c r="AI14" s="105">
        <f t="shared" si="0"/>
        <v>5313.199999999997</v>
      </c>
      <c r="AJ14" s="105">
        <f t="shared" si="0"/>
        <v>-45721.38346352661</v>
      </c>
      <c r="AK14" s="105">
        <f t="shared" si="0"/>
        <v>-32329.924576079004</v>
      </c>
      <c r="AL14" s="105">
        <f t="shared" si="0"/>
        <v>-40143.04741770985</v>
      </c>
      <c r="AM14" s="105">
        <f t="shared" si="0"/>
        <v>-37253.87597751567</v>
      </c>
      <c r="AN14" s="105">
        <f t="shared" si="0"/>
        <v>-8327.394129171007</v>
      </c>
      <c r="AO14" s="105">
        <f t="shared" si="0"/>
        <v>-49444.75725139881</v>
      </c>
      <c r="AP14" s="105">
        <f t="shared" si="0"/>
        <v>5222.04595754941</v>
      </c>
      <c r="AQ14" s="105">
        <f t="shared" si="0"/>
        <v>-51364.979197652996</v>
      </c>
      <c r="AR14" s="105">
        <f t="shared" si="0"/>
        <v>-27245.941981705204</v>
      </c>
      <c r="AS14" s="105">
        <f t="shared" si="0"/>
        <v>-46957.85640789215</v>
      </c>
      <c r="AT14" s="105">
        <f t="shared" si="0"/>
        <v>-16645.816707036927</v>
      </c>
      <c r="AU14" s="105">
        <f t="shared" si="0"/>
        <v>-40845.19100018765</v>
      </c>
      <c r="AV14" s="105">
        <f t="shared" si="0"/>
        <v>6504.980316272013</v>
      </c>
      <c r="AW14" s="105">
        <f t="shared" si="0"/>
        <v>-4405.9906677407525</v>
      </c>
      <c r="AX14" s="105">
        <f t="shared" si="0"/>
        <v>-36147.39739144541</v>
      </c>
      <c r="AY14" s="105">
        <f t="shared" si="0"/>
        <v>4589.417547308309</v>
      </c>
      <c r="AZ14" s="105">
        <f t="shared" si="0"/>
        <v>-12246.037921907162</v>
      </c>
      <c r="BA14" s="105">
        <f t="shared" si="0"/>
        <v>88.0512427952599</v>
      </c>
      <c r="BB14" s="105">
        <f t="shared" si="0"/>
        <v>-34865.24197117533</v>
      </c>
      <c r="BC14" s="105">
        <f t="shared" si="0"/>
        <v>16079.454513737543</v>
      </c>
      <c r="BD14" s="105">
        <f t="shared" si="0"/>
        <v>51.13330702174426</v>
      </c>
      <c r="BE14" s="105">
        <f t="shared" si="0"/>
        <v>-36820.33200916125</v>
      </c>
      <c r="BF14" s="105">
        <f t="shared" si="0"/>
        <v>-18539.08425554018</v>
      </c>
      <c r="BG14" s="105">
        <f t="shared" si="0"/>
        <v>3679.554485024324</v>
      </c>
      <c r="BH14" s="105">
        <f t="shared" si="0"/>
        <v>-60773.51879462839</v>
      </c>
      <c r="BI14" s="105">
        <f t="shared" si="0"/>
        <v>-38530.093370918206</v>
      </c>
      <c r="BJ14" s="105">
        <f t="shared" si="0"/>
        <v>-22536.420625410443</v>
      </c>
      <c r="BK14" s="105">
        <f t="shared" si="0"/>
        <v>-7862.055777492307</v>
      </c>
      <c r="BL14" s="105">
        <f t="shared" si="0"/>
        <v>-17254.667409915124</v>
      </c>
      <c r="BM14" s="105">
        <f t="shared" si="0"/>
        <v>-32857.16780134235</v>
      </c>
      <c r="BN14" s="105">
        <f t="shared" si="0"/>
        <v>-12758.195641918544</v>
      </c>
      <c r="BO14" s="105">
        <f t="shared" si="0"/>
        <v>-31428.35199290607</v>
      </c>
      <c r="BP14" s="105">
        <f t="shared" si="0"/>
        <v>42098.09370237925</v>
      </c>
      <c r="BQ14" s="105">
        <f t="shared" si="0"/>
        <v>-25917.237564167986</v>
      </c>
      <c r="BR14" s="105">
        <f t="shared" si="0"/>
        <v>-38795.22573186948</v>
      </c>
      <c r="BS14" s="105">
        <f t="shared" si="0"/>
        <v>0</v>
      </c>
      <c r="BT14" s="105">
        <f t="shared" si="0"/>
        <v>0</v>
      </c>
      <c r="BU14" s="105">
        <f t="shared" si="0"/>
        <v>0</v>
      </c>
      <c r="BV14" s="105">
        <f t="shared" si="0"/>
        <v>0</v>
      </c>
      <c r="BW14" s="105">
        <f t="shared" si="0"/>
        <v>0</v>
      </c>
      <c r="BX14" s="105">
        <f t="shared" si="0"/>
        <v>0</v>
      </c>
      <c r="BY14" s="105">
        <f t="shared" si="0"/>
        <v>0</v>
      </c>
      <c r="BZ14" s="105">
        <f t="shared" si="0"/>
        <v>0</v>
      </c>
      <c r="CA14" s="105">
        <f t="shared" si="0"/>
        <v>-39228.828443942184</v>
      </c>
      <c r="CB14" s="105">
        <f>+CB16+CB21+CB36+CB42</f>
        <v>-54042.72158656435</v>
      </c>
      <c r="CC14" s="81"/>
    </row>
    <row r="15" spans="1:81" ht="19.5" customHeight="1">
      <c r="A15" s="23"/>
      <c r="B15" s="8"/>
      <c r="C15" s="9"/>
      <c r="D15" s="9"/>
      <c r="E15" s="12"/>
      <c r="F15" s="12"/>
      <c r="G15" s="12"/>
      <c r="H15" s="12"/>
      <c r="I15" s="12"/>
      <c r="J15" s="12"/>
      <c r="K15" s="8"/>
      <c r="L15" s="8"/>
      <c r="M15" s="8"/>
      <c r="N15" s="23"/>
      <c r="O15" s="102"/>
      <c r="P15" s="102"/>
      <c r="Q15" s="102"/>
      <c r="R15" s="102"/>
      <c r="S15" s="102"/>
      <c r="T15" s="23"/>
      <c r="U15" s="23"/>
      <c r="V15" s="102"/>
      <c r="W15" s="102"/>
      <c r="X15" s="23"/>
      <c r="Y15" s="23"/>
      <c r="Z15" s="102"/>
      <c r="AA15" s="102"/>
      <c r="AB15" s="23"/>
      <c r="AC15" s="23"/>
      <c r="AD15" s="102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103"/>
      <c r="BB15" s="103"/>
      <c r="BC15" s="23"/>
      <c r="BD15" s="23"/>
      <c r="BE15" s="23"/>
      <c r="BF15" s="102"/>
      <c r="BG15" s="104"/>
      <c r="BH15" s="27"/>
      <c r="BI15" s="23"/>
      <c r="BJ15" s="23"/>
      <c r="BK15" s="23"/>
      <c r="BL15" s="23"/>
      <c r="BM15" s="23"/>
      <c r="BN15" s="23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81"/>
    </row>
    <row r="16" spans="1:81" s="15" customFormat="1" ht="19.5" customHeight="1">
      <c r="A16" s="29" t="s">
        <v>5</v>
      </c>
      <c r="B16" s="8">
        <f>+B18-B19</f>
        <v>-38971.24787196319</v>
      </c>
      <c r="C16" s="8">
        <f aca="true" t="shared" si="1" ref="C16:BZ16">+C18-C19</f>
        <v>-33345.53668829683</v>
      </c>
      <c r="D16" s="8">
        <f t="shared" si="1"/>
        <v>-43730.700000000004</v>
      </c>
      <c r="E16" s="8">
        <f t="shared" si="1"/>
        <v>-37568.799999999996</v>
      </c>
      <c r="F16" s="8">
        <f t="shared" si="1"/>
        <v>-45484.700000000004</v>
      </c>
      <c r="G16" s="8">
        <f t="shared" si="1"/>
        <v>-45034.799999999996</v>
      </c>
      <c r="H16" s="8">
        <f t="shared" si="1"/>
        <v>-50121.04625578944</v>
      </c>
      <c r="I16" s="8">
        <f t="shared" si="1"/>
        <v>-36340</v>
      </c>
      <c r="J16" s="8">
        <f t="shared" si="1"/>
        <v>-36364.9</v>
      </c>
      <c r="K16" s="8">
        <f t="shared" si="1"/>
        <v>-49527</v>
      </c>
      <c r="L16" s="8">
        <f t="shared" si="1"/>
        <v>-51240.5</v>
      </c>
      <c r="M16" s="8">
        <f t="shared" si="1"/>
        <v>-45767.1</v>
      </c>
      <c r="N16" s="105">
        <f t="shared" si="1"/>
        <v>-513496.3308160495</v>
      </c>
      <c r="O16" s="105">
        <f t="shared" si="1"/>
        <v>-634248.5663496442</v>
      </c>
      <c r="P16" s="105">
        <f t="shared" si="1"/>
        <v>-521061.9412665377</v>
      </c>
      <c r="Q16" s="105">
        <f t="shared" si="1"/>
        <v>-464107.06480543315</v>
      </c>
      <c r="R16" s="105">
        <f t="shared" si="1"/>
        <v>-511701.01364406204</v>
      </c>
      <c r="S16" s="105">
        <f t="shared" si="1"/>
        <v>-60414.966349644164</v>
      </c>
      <c r="T16" s="105">
        <f t="shared" si="1"/>
        <v>-39497.2</v>
      </c>
      <c r="U16" s="105">
        <f t="shared" si="1"/>
        <v>-46932.4</v>
      </c>
      <c r="V16" s="105">
        <f t="shared" si="1"/>
        <v>-51834.200000000004</v>
      </c>
      <c r="W16" s="105">
        <f t="shared" si="1"/>
        <v>-53396.1</v>
      </c>
      <c r="X16" s="105">
        <f t="shared" si="1"/>
        <v>-41072</v>
      </c>
      <c r="Y16" s="105">
        <f t="shared" si="1"/>
        <v>-51643.4</v>
      </c>
      <c r="Z16" s="105">
        <f t="shared" si="1"/>
        <v>-52647.7</v>
      </c>
      <c r="AA16" s="105">
        <f t="shared" si="1"/>
        <v>-51824.600000000006</v>
      </c>
      <c r="AB16" s="105">
        <f t="shared" si="1"/>
        <v>-59041.1</v>
      </c>
      <c r="AC16" s="105">
        <f t="shared" si="1"/>
        <v>-42587.4</v>
      </c>
      <c r="AD16" s="105">
        <f t="shared" si="1"/>
        <v>-83357.5</v>
      </c>
      <c r="AE16" s="105">
        <f t="shared" si="1"/>
        <v>-36143.700000000004</v>
      </c>
      <c r="AF16" s="105">
        <f t="shared" si="1"/>
        <v>-50214.6</v>
      </c>
      <c r="AG16" s="105">
        <f t="shared" si="1"/>
        <v>-59765.100000000006</v>
      </c>
      <c r="AH16" s="105">
        <f t="shared" si="1"/>
        <v>-41648.2</v>
      </c>
      <c r="AI16" s="105">
        <f t="shared" si="1"/>
        <v>-19507.9</v>
      </c>
      <c r="AJ16" s="105">
        <f t="shared" si="1"/>
        <v>-48502.14038397587</v>
      </c>
      <c r="AK16" s="105">
        <f t="shared" si="1"/>
        <v>-43041.96243170656</v>
      </c>
      <c r="AL16" s="105">
        <f t="shared" si="1"/>
        <v>-55223.35323834979</v>
      </c>
      <c r="AM16" s="105">
        <f t="shared" si="1"/>
        <v>-47682.90441370796</v>
      </c>
      <c r="AN16" s="105">
        <f t="shared" si="1"/>
        <v>-38910.38308489355</v>
      </c>
      <c r="AO16" s="105">
        <f t="shared" si="1"/>
        <v>-43864.26321488158</v>
      </c>
      <c r="AP16" s="105">
        <f t="shared" si="1"/>
        <v>-36557.43449902236</v>
      </c>
      <c r="AQ16" s="105">
        <f t="shared" si="1"/>
        <v>-49177.44205486924</v>
      </c>
      <c r="AR16" s="105">
        <f t="shared" si="1"/>
        <v>-33731.23630095794</v>
      </c>
      <c r="AS16" s="105">
        <f t="shared" si="1"/>
        <v>-48711.61250030883</v>
      </c>
      <c r="AT16" s="105">
        <f t="shared" si="1"/>
        <v>-30165.821721500397</v>
      </c>
      <c r="AU16" s="105">
        <f t="shared" si="1"/>
        <v>-40599.07714079233</v>
      </c>
      <c r="AV16" s="105">
        <f t="shared" si="1"/>
        <v>-42070.90651798864</v>
      </c>
      <c r="AW16" s="105">
        <f t="shared" si="1"/>
        <v>-27233.685541047267</v>
      </c>
      <c r="AX16" s="105">
        <f t="shared" si="1"/>
        <v>-43059.843661806735</v>
      </c>
      <c r="AY16" s="105">
        <f t="shared" si="1"/>
        <v>-22647.729758737914</v>
      </c>
      <c r="AZ16" s="105">
        <f t="shared" si="1"/>
        <v>-43777.425041537914</v>
      </c>
      <c r="BA16" s="105">
        <f t="shared" si="1"/>
        <v>-25208.866622816393</v>
      </c>
      <c r="BB16" s="105">
        <f t="shared" si="1"/>
        <v>-57723.4179430695</v>
      </c>
      <c r="BC16" s="105">
        <f t="shared" si="1"/>
        <v>-14246.551192805551</v>
      </c>
      <c r="BD16" s="105">
        <f t="shared" si="1"/>
        <v>-40504.280384266654</v>
      </c>
      <c r="BE16" s="105">
        <f t="shared" si="1"/>
        <v>-55457.114526422876</v>
      </c>
      <c r="BF16" s="105">
        <f t="shared" si="1"/>
        <v>-37825.06619995716</v>
      </c>
      <c r="BG16" s="105">
        <f t="shared" si="1"/>
        <v>-54885.793503963854</v>
      </c>
      <c r="BH16" s="105">
        <f t="shared" si="1"/>
        <v>-81173.90778319976</v>
      </c>
      <c r="BI16" s="105">
        <f t="shared" si="1"/>
        <v>-50440.6396505775</v>
      </c>
      <c r="BJ16" s="105">
        <f t="shared" si="1"/>
        <v>-37684.9825116325</v>
      </c>
      <c r="BK16" s="105">
        <f t="shared" si="1"/>
        <v>-27885.301213836363</v>
      </c>
      <c r="BL16" s="105">
        <f t="shared" si="1"/>
        <v>-27019.27519734128</v>
      </c>
      <c r="BM16" s="105">
        <f t="shared" si="1"/>
        <v>-55718.81536766942</v>
      </c>
      <c r="BN16" s="105">
        <f t="shared" si="1"/>
        <v>-28859.28611238905</v>
      </c>
      <c r="BO16" s="105">
        <f t="shared" si="1"/>
        <v>-49098.75806040396</v>
      </c>
      <c r="BP16" s="105">
        <f t="shared" si="1"/>
        <v>-4603.228132958262</v>
      </c>
      <c r="BQ16" s="105">
        <f t="shared" si="1"/>
        <v>-44058.836661348105</v>
      </c>
      <c r="BR16" s="105">
        <f t="shared" si="1"/>
        <v>-52963.785461146814</v>
      </c>
      <c r="BS16" s="105">
        <f t="shared" si="1"/>
        <v>0</v>
      </c>
      <c r="BT16" s="105">
        <f t="shared" si="1"/>
        <v>0</v>
      </c>
      <c r="BU16" s="105">
        <f t="shared" si="1"/>
        <v>0</v>
      </c>
      <c r="BV16" s="105">
        <f t="shared" si="1"/>
        <v>0</v>
      </c>
      <c r="BW16" s="105">
        <f t="shared" si="1"/>
        <v>0</v>
      </c>
      <c r="BX16" s="105">
        <f t="shared" si="1"/>
        <v>0</v>
      </c>
      <c r="BY16" s="105">
        <f t="shared" si="1"/>
        <v>0</v>
      </c>
      <c r="BZ16" s="105">
        <f t="shared" si="1"/>
        <v>0</v>
      </c>
      <c r="CA16" s="105">
        <f>CA18-CA19</f>
        <v>-148033.01230345224</v>
      </c>
      <c r="CB16" s="105">
        <f>+CB18-CB19</f>
        <v>-150724.6083158572</v>
      </c>
      <c r="CC16" s="81"/>
    </row>
    <row r="17" spans="1:81" ht="19.5" customHeight="1">
      <c r="A17" s="23"/>
      <c r="B17" s="8"/>
      <c r="C17" s="9"/>
      <c r="D17" s="9"/>
      <c r="E17" s="12"/>
      <c r="F17" s="12"/>
      <c r="G17" s="12"/>
      <c r="H17" s="12"/>
      <c r="I17" s="12"/>
      <c r="J17" s="12"/>
      <c r="K17" s="8"/>
      <c r="L17" s="8"/>
      <c r="M17" s="8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81"/>
    </row>
    <row r="18" spans="1:81" s="6" customFormat="1" ht="19.5" customHeight="1">
      <c r="A18" s="30" t="s">
        <v>39</v>
      </c>
      <c r="B18" s="10">
        <v>6771.86422535027</v>
      </c>
      <c r="C18" s="10">
        <v>6270.3770771606</v>
      </c>
      <c r="D18" s="10">
        <v>6551.7</v>
      </c>
      <c r="E18" s="10">
        <v>3551.8</v>
      </c>
      <c r="F18" s="10">
        <v>4899.1</v>
      </c>
      <c r="G18" s="10">
        <v>3502.3999999999996</v>
      </c>
      <c r="H18" s="10">
        <v>6142.880573511</v>
      </c>
      <c r="I18" s="10">
        <v>3800.5</v>
      </c>
      <c r="J18" s="10">
        <v>6744.5</v>
      </c>
      <c r="K18" s="10">
        <v>5304.6</v>
      </c>
      <c r="L18" s="10">
        <v>4994.9</v>
      </c>
      <c r="M18" s="10">
        <v>5213.4</v>
      </c>
      <c r="N18" s="107">
        <f>+SUM(B18:M18)</f>
        <v>63748.02187602187</v>
      </c>
      <c r="O18" s="107">
        <f>+SUM(S18:AD18)</f>
        <v>94156.8747711048</v>
      </c>
      <c r="P18" s="107">
        <v>85196.18171116446</v>
      </c>
      <c r="Q18" s="107">
        <v>84949.64039919771</v>
      </c>
      <c r="R18" s="107">
        <v>154754.6665146816</v>
      </c>
      <c r="S18" s="107">
        <v>2813.2747711048</v>
      </c>
      <c r="T18" s="107">
        <v>3698.4</v>
      </c>
      <c r="U18" s="107">
        <v>4930.5</v>
      </c>
      <c r="V18" s="107">
        <v>7451.6</v>
      </c>
      <c r="W18" s="107">
        <v>7074.5</v>
      </c>
      <c r="X18" s="107">
        <v>7465.4</v>
      </c>
      <c r="Y18" s="107">
        <v>10739.4</v>
      </c>
      <c r="Z18" s="107">
        <v>11678</v>
      </c>
      <c r="AA18" s="107">
        <v>12890.2</v>
      </c>
      <c r="AB18" s="107">
        <v>9351.4</v>
      </c>
      <c r="AC18" s="107">
        <v>7461.1</v>
      </c>
      <c r="AD18" s="107">
        <v>8603.1</v>
      </c>
      <c r="AE18" s="107">
        <v>6709.7</v>
      </c>
      <c r="AF18" s="107">
        <v>4300.8</v>
      </c>
      <c r="AG18" s="107">
        <v>6078.7</v>
      </c>
      <c r="AH18" s="107">
        <v>11712.2</v>
      </c>
      <c r="AI18" s="107">
        <v>5388</v>
      </c>
      <c r="AJ18" s="107">
        <v>4350.4499103288</v>
      </c>
      <c r="AK18" s="107">
        <v>6341.652760866331</v>
      </c>
      <c r="AL18" s="107">
        <v>6832.118517385</v>
      </c>
      <c r="AM18" s="107">
        <v>8229.266801149999</v>
      </c>
      <c r="AN18" s="107">
        <v>7546.140587012292</v>
      </c>
      <c r="AO18" s="107">
        <v>8794.95286786165</v>
      </c>
      <c r="AP18" s="107">
        <v>8912.200266560385</v>
      </c>
      <c r="AQ18" s="107">
        <v>3876.1627406953276</v>
      </c>
      <c r="AR18" s="107">
        <v>6607.775289736045</v>
      </c>
      <c r="AS18" s="107">
        <v>3774.5590652332103</v>
      </c>
      <c r="AT18" s="107">
        <v>9259.480758906617</v>
      </c>
      <c r="AU18" s="107">
        <v>8375.729148072754</v>
      </c>
      <c r="AV18" s="107">
        <v>2343.544032430884</v>
      </c>
      <c r="AW18" s="107">
        <v>8145.8400974781</v>
      </c>
      <c r="AX18" s="107">
        <v>9803.6908460027</v>
      </c>
      <c r="AY18" s="107">
        <v>10013.110112580742</v>
      </c>
      <c r="AZ18" s="107">
        <v>8883.26833694955</v>
      </c>
      <c r="BA18" s="107">
        <v>7340.5486653657</v>
      </c>
      <c r="BB18" s="107">
        <v>6525.9313057460995</v>
      </c>
      <c r="BC18" s="107">
        <v>9410.2219393172</v>
      </c>
      <c r="BD18" s="107">
        <v>3991.2436867335005</v>
      </c>
      <c r="BE18" s="107">
        <v>5951.9525866656995</v>
      </c>
      <c r="BF18" s="107">
        <v>4841.0956776649</v>
      </c>
      <c r="BG18" s="107">
        <v>4331.0539417297</v>
      </c>
      <c r="BH18" s="107">
        <v>6767.904528950701</v>
      </c>
      <c r="BI18" s="107">
        <v>7821.554968041599</v>
      </c>
      <c r="BJ18" s="107">
        <v>8003.7324259687</v>
      </c>
      <c r="BK18" s="107">
        <v>16762.807688946</v>
      </c>
      <c r="BL18" s="107">
        <v>55944.565435037395</v>
      </c>
      <c r="BM18" s="107">
        <v>13028.105765010001</v>
      </c>
      <c r="BN18" s="107">
        <v>17900.427870616204</v>
      </c>
      <c r="BO18" s="107">
        <v>16213.0598136795</v>
      </c>
      <c r="BP18" s="107">
        <v>51293.145600926895</v>
      </c>
      <c r="BQ18" s="107">
        <v>11133.422947387802</v>
      </c>
      <c r="BR18" s="107">
        <v>13970.505194277901</v>
      </c>
      <c r="BS18" s="107"/>
      <c r="BT18" s="107"/>
      <c r="BU18" s="107"/>
      <c r="BV18" s="107"/>
      <c r="BW18" s="107"/>
      <c r="BX18" s="107"/>
      <c r="BY18" s="107"/>
      <c r="BZ18" s="107"/>
      <c r="CA18" s="107">
        <f>+BC18+BD18+BE18+BF18</f>
        <v>24194.5138903813</v>
      </c>
      <c r="CB18" s="107">
        <f>+BO18+BP18+BQ18+BR18</f>
        <v>92610.13355627209</v>
      </c>
      <c r="CC18" s="108"/>
    </row>
    <row r="19" spans="1:81" s="6" customFormat="1" ht="19.5" customHeight="1">
      <c r="A19" s="30" t="s">
        <v>38</v>
      </c>
      <c r="B19" s="10">
        <v>45743.11209731346</v>
      </c>
      <c r="C19" s="10">
        <v>39615.91376545743</v>
      </c>
      <c r="D19" s="11">
        <v>50282.4</v>
      </c>
      <c r="E19" s="13">
        <v>41120.6</v>
      </c>
      <c r="F19" s="13">
        <v>50383.8</v>
      </c>
      <c r="G19" s="13">
        <v>48537.2</v>
      </c>
      <c r="H19" s="13">
        <v>56263.92682930044</v>
      </c>
      <c r="I19" s="13">
        <v>40140.5</v>
      </c>
      <c r="J19" s="13">
        <v>43109.4</v>
      </c>
      <c r="K19" s="10">
        <v>54831.6</v>
      </c>
      <c r="L19" s="10">
        <v>56235.4</v>
      </c>
      <c r="M19" s="10">
        <v>50980.5</v>
      </c>
      <c r="N19" s="107">
        <f>+SUM(B19:M19)</f>
        <v>577244.3526920713</v>
      </c>
      <c r="O19" s="107">
        <f>+SUM(S19:AD19)</f>
        <v>728405.441120749</v>
      </c>
      <c r="P19" s="107">
        <v>606258.1229777022</v>
      </c>
      <c r="Q19" s="107">
        <v>549056.7052046309</v>
      </c>
      <c r="R19" s="107">
        <v>666455.6801587436</v>
      </c>
      <c r="S19" s="107">
        <v>63228.241120748964</v>
      </c>
      <c r="T19" s="107">
        <v>43195.6</v>
      </c>
      <c r="U19" s="107">
        <v>51862.9</v>
      </c>
      <c r="V19" s="107">
        <v>59285.8</v>
      </c>
      <c r="W19" s="107">
        <v>60470.6</v>
      </c>
      <c r="X19" s="107">
        <v>48537.4</v>
      </c>
      <c r="Y19" s="107">
        <v>62382.8</v>
      </c>
      <c r="Z19" s="107">
        <v>64325.7</v>
      </c>
      <c r="AA19" s="107">
        <v>64714.8</v>
      </c>
      <c r="AB19" s="107">
        <v>68392.5</v>
      </c>
      <c r="AC19" s="107">
        <v>50048.5</v>
      </c>
      <c r="AD19" s="107">
        <v>91960.6</v>
      </c>
      <c r="AE19" s="107">
        <v>42853.4</v>
      </c>
      <c r="AF19" s="107">
        <v>54515.4</v>
      </c>
      <c r="AG19" s="107">
        <v>65843.8</v>
      </c>
      <c r="AH19" s="107">
        <v>53360.4</v>
      </c>
      <c r="AI19" s="107">
        <v>24895.9</v>
      </c>
      <c r="AJ19" s="107">
        <v>52852.590294304675</v>
      </c>
      <c r="AK19" s="107">
        <v>49383.61519257289</v>
      </c>
      <c r="AL19" s="107">
        <v>62055.47175573479</v>
      </c>
      <c r="AM19" s="107">
        <v>55912.17121485796</v>
      </c>
      <c r="AN19" s="107">
        <v>46456.52367190584</v>
      </c>
      <c r="AO19" s="107">
        <v>52659.21608274323</v>
      </c>
      <c r="AP19" s="107">
        <v>45469.63476558275</v>
      </c>
      <c r="AQ19" s="107">
        <v>53053.60479556457</v>
      </c>
      <c r="AR19" s="107">
        <v>40339.01159069399</v>
      </c>
      <c r="AS19" s="107">
        <v>52486.17156554204</v>
      </c>
      <c r="AT19" s="107">
        <v>39425.302480407016</v>
      </c>
      <c r="AU19" s="107">
        <v>48974.80628886508</v>
      </c>
      <c r="AV19" s="107">
        <v>44414.450550419526</v>
      </c>
      <c r="AW19" s="107">
        <v>35379.52563852537</v>
      </c>
      <c r="AX19" s="107">
        <v>52863.53450780944</v>
      </c>
      <c r="AY19" s="107">
        <v>32660.839871318654</v>
      </c>
      <c r="AZ19" s="107">
        <v>52660.69337848746</v>
      </c>
      <c r="BA19" s="107">
        <v>32549.415288182092</v>
      </c>
      <c r="BB19" s="107">
        <v>64249.3492488156</v>
      </c>
      <c r="BC19" s="107">
        <v>23656.77313212275</v>
      </c>
      <c r="BD19" s="107">
        <v>44495.52407100015</v>
      </c>
      <c r="BE19" s="107">
        <v>61409.067113088575</v>
      </c>
      <c r="BF19" s="107">
        <v>42666.16187762206</v>
      </c>
      <c r="BG19" s="107">
        <v>59216.84744569356</v>
      </c>
      <c r="BH19" s="107">
        <v>87941.81231215046</v>
      </c>
      <c r="BI19" s="107">
        <v>58262.1946186191</v>
      </c>
      <c r="BJ19" s="107">
        <v>45688.7149376012</v>
      </c>
      <c r="BK19" s="107">
        <v>44648.10890278236</v>
      </c>
      <c r="BL19" s="107">
        <v>82963.84063237868</v>
      </c>
      <c r="BM19" s="107">
        <v>68746.92113267942</v>
      </c>
      <c r="BN19" s="107">
        <v>46759.713983005255</v>
      </c>
      <c r="BO19" s="107">
        <v>65311.81787408346</v>
      </c>
      <c r="BP19" s="107">
        <v>55896.37373388516</v>
      </c>
      <c r="BQ19" s="107">
        <v>55192.259608735905</v>
      </c>
      <c r="BR19" s="107">
        <v>66934.29065542472</v>
      </c>
      <c r="BS19" s="107"/>
      <c r="BT19" s="107"/>
      <c r="BU19" s="107"/>
      <c r="BV19" s="107"/>
      <c r="BW19" s="107"/>
      <c r="BX19" s="107"/>
      <c r="BY19" s="107"/>
      <c r="BZ19" s="107"/>
      <c r="CA19" s="107">
        <f>+BC19+BD19+BE19+BF19</f>
        <v>172227.52619383353</v>
      </c>
      <c r="CB19" s="107">
        <f>+BO19+BP19+BQ19+BR19</f>
        <v>243334.74187212926</v>
      </c>
      <c r="CC19" s="108"/>
    </row>
    <row r="20" spans="1:81" ht="19.5" customHeight="1">
      <c r="A20" s="31"/>
      <c r="B20" s="8"/>
      <c r="C20" s="9"/>
      <c r="D20" s="9"/>
      <c r="E20" s="12"/>
      <c r="F20" s="12"/>
      <c r="G20" s="12"/>
      <c r="H20" s="12"/>
      <c r="I20" s="12"/>
      <c r="J20" s="12"/>
      <c r="K20" s="8"/>
      <c r="L20" s="8"/>
      <c r="M20" s="8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81"/>
    </row>
    <row r="21" spans="1:81" s="16" customFormat="1" ht="19.5" customHeight="1">
      <c r="A21" s="29" t="s">
        <v>1</v>
      </c>
      <c r="B21" s="8">
        <f aca="true" t="shared" si="2" ref="B21:M21">SUM(B25:B34)</f>
        <v>-2880.143561071456</v>
      </c>
      <c r="C21" s="8">
        <f t="shared" si="2"/>
        <v>-9969.360629951456</v>
      </c>
      <c r="D21" s="8">
        <f t="shared" si="2"/>
        <v>-13193.199999999999</v>
      </c>
      <c r="E21" s="8">
        <f t="shared" si="2"/>
        <v>-10784.199999999999</v>
      </c>
      <c r="F21" s="8">
        <f t="shared" si="2"/>
        <v>-10403.099999999999</v>
      </c>
      <c r="G21" s="8">
        <f t="shared" si="2"/>
        <v>-4415.4000000000015</v>
      </c>
      <c r="H21" s="8">
        <f t="shared" si="2"/>
        <v>-1791.995356733304</v>
      </c>
      <c r="I21" s="8">
        <f t="shared" si="2"/>
        <v>13470.800000000003</v>
      </c>
      <c r="J21" s="8">
        <f t="shared" si="2"/>
        <v>-2252.1000000000013</v>
      </c>
      <c r="K21" s="8">
        <f t="shared" si="2"/>
        <v>-4231.199999999998</v>
      </c>
      <c r="L21" s="8">
        <f t="shared" si="2"/>
        <v>24372.3</v>
      </c>
      <c r="M21" s="8">
        <f t="shared" si="2"/>
        <v>1443.8999999999996</v>
      </c>
      <c r="N21" s="105">
        <f aca="true" t="shared" si="3" ref="N21:BZ21">SUM(N23:N34)</f>
        <v>-20633.699547756216</v>
      </c>
      <c r="O21" s="105">
        <f t="shared" si="3"/>
        <v>-151617.41263045484</v>
      </c>
      <c r="P21" s="105">
        <f t="shared" si="3"/>
        <v>-145814.65903210067</v>
      </c>
      <c r="Q21" s="105">
        <f t="shared" si="3"/>
        <v>-123738.29326710387</v>
      </c>
      <c r="R21" s="105">
        <f t="shared" si="3"/>
        <v>-120645.15182561844</v>
      </c>
      <c r="S21" s="105">
        <f t="shared" si="3"/>
        <v>-7134.712630454836</v>
      </c>
      <c r="T21" s="105">
        <f t="shared" si="3"/>
        <v>-8943.199999999999</v>
      </c>
      <c r="U21" s="105">
        <f t="shared" si="3"/>
        <v>-11788.300000000001</v>
      </c>
      <c r="V21" s="105">
        <f t="shared" si="3"/>
        <v>-12491.599999999999</v>
      </c>
      <c r="W21" s="105">
        <f t="shared" si="3"/>
        <v>-8862.8</v>
      </c>
      <c r="X21" s="105">
        <f t="shared" si="3"/>
        <v>-8583.3</v>
      </c>
      <c r="Y21" s="105">
        <f t="shared" si="3"/>
        <v>-13756.599999999999</v>
      </c>
      <c r="Z21" s="105">
        <f t="shared" si="3"/>
        <v>-12480</v>
      </c>
      <c r="AA21" s="105">
        <f t="shared" si="3"/>
        <v>-24226.7</v>
      </c>
      <c r="AB21" s="105">
        <f t="shared" si="3"/>
        <v>-21948.600000000002</v>
      </c>
      <c r="AC21" s="105">
        <f t="shared" si="3"/>
        <v>-12562.699999999997</v>
      </c>
      <c r="AD21" s="105">
        <f t="shared" si="3"/>
        <v>-8838.899999999998</v>
      </c>
      <c r="AE21" s="105">
        <f t="shared" si="3"/>
        <v>-5704.900000000003</v>
      </c>
      <c r="AF21" s="105">
        <f t="shared" si="3"/>
        <v>-7183.7</v>
      </c>
      <c r="AG21" s="105">
        <f t="shared" si="3"/>
        <v>-12208.300000000001</v>
      </c>
      <c r="AH21" s="105">
        <f t="shared" si="3"/>
        <v>-7343.799999999999</v>
      </c>
      <c r="AI21" s="105">
        <f t="shared" si="3"/>
        <v>-9389.6</v>
      </c>
      <c r="AJ21" s="105">
        <f t="shared" si="3"/>
        <v>-15448.094516787456</v>
      </c>
      <c r="AK21" s="105">
        <f t="shared" si="3"/>
        <v>-13594.330964515115</v>
      </c>
      <c r="AL21" s="105">
        <f t="shared" si="3"/>
        <v>-7430.077676553539</v>
      </c>
      <c r="AM21" s="105">
        <f t="shared" si="3"/>
        <v>-15169.33741634083</v>
      </c>
      <c r="AN21" s="105">
        <f t="shared" si="3"/>
        <v>-15423.277993630934</v>
      </c>
      <c r="AO21" s="105">
        <f t="shared" si="3"/>
        <v>-22756.071786189903</v>
      </c>
      <c r="AP21" s="105">
        <f t="shared" si="3"/>
        <v>-14163.168678082902</v>
      </c>
      <c r="AQ21" s="105">
        <f t="shared" si="3"/>
        <v>-12654.236401748793</v>
      </c>
      <c r="AR21" s="105">
        <f t="shared" si="3"/>
        <v>-13366.570927503202</v>
      </c>
      <c r="AS21" s="105">
        <f t="shared" si="3"/>
        <v>-14948.248558939285</v>
      </c>
      <c r="AT21" s="105">
        <f t="shared" si="3"/>
        <v>-3717.9647409123754</v>
      </c>
      <c r="AU21" s="105">
        <f t="shared" si="3"/>
        <v>-19169.162950809132</v>
      </c>
      <c r="AV21" s="105">
        <f t="shared" si="3"/>
        <v>-9650.963531209974</v>
      </c>
      <c r="AW21" s="105">
        <f t="shared" si="3"/>
        <v>-8779.238331393104</v>
      </c>
      <c r="AX21" s="105">
        <f t="shared" si="3"/>
        <v>-17699.542482922017</v>
      </c>
      <c r="AY21" s="105">
        <f t="shared" si="3"/>
        <v>-3928.5587582254793</v>
      </c>
      <c r="AZ21" s="105">
        <f t="shared" si="3"/>
        <v>-1242.6352656325457</v>
      </c>
      <c r="BA21" s="105">
        <f t="shared" si="3"/>
        <v>-6501.3400569234645</v>
      </c>
      <c r="BB21" s="105">
        <f t="shared" si="3"/>
        <v>-12079.831260884506</v>
      </c>
      <c r="BC21" s="105">
        <f t="shared" si="3"/>
        <v>-1714.7204016341238</v>
      </c>
      <c r="BD21" s="105">
        <f t="shared" si="3"/>
        <v>-9224.022662393201</v>
      </c>
      <c r="BE21" s="105">
        <f t="shared" si="3"/>
        <v>-10079.241737452943</v>
      </c>
      <c r="BF21" s="105">
        <f t="shared" si="3"/>
        <v>-10404.527834726501</v>
      </c>
      <c r="BG21" s="105">
        <f t="shared" si="3"/>
        <v>-9198.893840573643</v>
      </c>
      <c r="BH21" s="105">
        <f t="shared" si="3"/>
        <v>-12946.10295058122</v>
      </c>
      <c r="BI21" s="105">
        <f t="shared" si="3"/>
        <v>-8541.054789227439</v>
      </c>
      <c r="BJ21" s="105">
        <f t="shared" si="3"/>
        <v>-12286.933783318098</v>
      </c>
      <c r="BK21" s="105">
        <f t="shared" si="3"/>
        <v>-10235.970030400256</v>
      </c>
      <c r="BL21" s="105">
        <f t="shared" si="3"/>
        <v>-17837.54827741763</v>
      </c>
      <c r="BM21" s="105">
        <f t="shared" si="3"/>
        <v>-7286.130388473572</v>
      </c>
      <c r="BN21" s="105">
        <f t="shared" si="3"/>
        <v>-10890.005129419813</v>
      </c>
      <c r="BO21" s="105">
        <f t="shared" si="3"/>
        <v>-9555.76148699412</v>
      </c>
      <c r="BP21" s="105">
        <f t="shared" si="3"/>
        <v>23319.558787361737</v>
      </c>
      <c r="BQ21" s="105">
        <f t="shared" si="3"/>
        <v>-7987.148199182165</v>
      </c>
      <c r="BR21" s="105">
        <f t="shared" si="3"/>
        <v>-10456.895849379514</v>
      </c>
      <c r="BS21" s="105">
        <f t="shared" si="3"/>
        <v>0</v>
      </c>
      <c r="BT21" s="105">
        <f t="shared" si="3"/>
        <v>0</v>
      </c>
      <c r="BU21" s="105">
        <f t="shared" si="3"/>
        <v>0</v>
      </c>
      <c r="BV21" s="105">
        <f t="shared" si="3"/>
        <v>0</v>
      </c>
      <c r="BW21" s="105">
        <f t="shared" si="3"/>
        <v>0</v>
      </c>
      <c r="BX21" s="105">
        <f t="shared" si="3"/>
        <v>0</v>
      </c>
      <c r="BY21" s="105">
        <f t="shared" si="3"/>
        <v>0</v>
      </c>
      <c r="BZ21" s="105">
        <f t="shared" si="3"/>
        <v>0</v>
      </c>
      <c r="CA21" s="105">
        <f>SUM(CA23:CA34)</f>
        <v>-31422.512636206775</v>
      </c>
      <c r="CB21" s="105">
        <f>SUM(CB23:CB34)</f>
        <v>-4680.246748194061</v>
      </c>
      <c r="CC21" s="81"/>
    </row>
    <row r="22" spans="1:81" s="16" customFormat="1" ht="19.5" customHeight="1">
      <c r="A22" s="2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81"/>
    </row>
    <row r="23" spans="1:81" s="16" customFormat="1" ht="19.5" customHeight="1">
      <c r="A23" s="34" t="s">
        <v>37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7"/>
      <c r="O23" s="107"/>
      <c r="P23" s="107">
        <v>0</v>
      </c>
      <c r="Q23" s="107">
        <v>0</v>
      </c>
      <c r="R23" s="107"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>
        <v>0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0</v>
      </c>
      <c r="AT23" s="107">
        <v>0</v>
      </c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v>0</v>
      </c>
      <c r="BA23" s="107">
        <v>0</v>
      </c>
      <c r="BB23" s="107">
        <v>0</v>
      </c>
      <c r="BC23" s="107">
        <v>0</v>
      </c>
      <c r="BD23" s="107">
        <v>0</v>
      </c>
      <c r="BE23" s="107">
        <v>0</v>
      </c>
      <c r="BF23" s="107">
        <v>0</v>
      </c>
      <c r="BG23" s="107">
        <v>0</v>
      </c>
      <c r="BH23" s="107">
        <v>0</v>
      </c>
      <c r="BI23" s="107">
        <v>0</v>
      </c>
      <c r="BJ23" s="107">
        <v>0</v>
      </c>
      <c r="BK23" s="107">
        <v>0</v>
      </c>
      <c r="BL23" s="107">
        <v>0</v>
      </c>
      <c r="BM23" s="107">
        <v>0</v>
      </c>
      <c r="BN23" s="107">
        <v>0</v>
      </c>
      <c r="BO23" s="107">
        <v>0</v>
      </c>
      <c r="BP23" s="107">
        <v>0</v>
      </c>
      <c r="BQ23" s="107">
        <v>0</v>
      </c>
      <c r="BR23" s="107">
        <v>0</v>
      </c>
      <c r="BS23" s="107"/>
      <c r="BT23" s="107"/>
      <c r="BU23" s="107"/>
      <c r="BV23" s="107"/>
      <c r="BW23" s="107"/>
      <c r="BX23" s="107"/>
      <c r="BY23" s="107"/>
      <c r="BZ23" s="107"/>
      <c r="CA23" s="107">
        <f>+BC23+BD23+BE23+BF23</f>
        <v>0</v>
      </c>
      <c r="CB23" s="107">
        <f>+BO23+BP23+BQ23+BR23</f>
        <v>0</v>
      </c>
      <c r="CC23" s="108"/>
    </row>
    <row r="24" spans="1:81" ht="19.5" customHeight="1">
      <c r="A24" s="23" t="s">
        <v>36</v>
      </c>
      <c r="B24" s="10"/>
      <c r="C24" s="11"/>
      <c r="D24" s="11"/>
      <c r="E24" s="13"/>
      <c r="F24" s="13"/>
      <c r="G24" s="13"/>
      <c r="H24" s="13"/>
      <c r="I24" s="13"/>
      <c r="J24" s="13"/>
      <c r="K24" s="10"/>
      <c r="L24" s="10"/>
      <c r="M24" s="10"/>
      <c r="N24" s="107"/>
      <c r="O24" s="107"/>
      <c r="P24" s="107">
        <v>956.5999999999999</v>
      </c>
      <c r="Q24" s="107">
        <v>0</v>
      </c>
      <c r="R24" s="107">
        <v>-297.81002950000004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>
        <v>0</v>
      </c>
      <c r="AF24" s="107">
        <v>455.9</v>
      </c>
      <c r="AG24" s="107">
        <v>500.7</v>
      </c>
      <c r="AH24" s="107">
        <v>0</v>
      </c>
      <c r="AI24" s="107">
        <v>0</v>
      </c>
      <c r="AJ24" s="107"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v>0</v>
      </c>
      <c r="AU24" s="107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7">
        <v>0</v>
      </c>
      <c r="BB24" s="107">
        <v>0</v>
      </c>
      <c r="BC24" s="107">
        <v>0</v>
      </c>
      <c r="BD24" s="107">
        <v>-21.5210655</v>
      </c>
      <c r="BE24" s="107">
        <v>0</v>
      </c>
      <c r="BF24" s="107">
        <v>0</v>
      </c>
      <c r="BG24" s="107">
        <v>0</v>
      </c>
      <c r="BH24" s="107">
        <v>0</v>
      </c>
      <c r="BI24" s="107">
        <v>0</v>
      </c>
      <c r="BJ24" s="107">
        <v>-276.288964</v>
      </c>
      <c r="BK24" s="107">
        <v>0</v>
      </c>
      <c r="BL24" s="107">
        <v>0</v>
      </c>
      <c r="BM24" s="107">
        <v>0</v>
      </c>
      <c r="BN24" s="107">
        <v>0</v>
      </c>
      <c r="BO24" s="107">
        <v>0</v>
      </c>
      <c r="BP24" s="107">
        <v>0</v>
      </c>
      <c r="BQ24" s="107">
        <v>132.10957656</v>
      </c>
      <c r="BR24" s="107">
        <v>0</v>
      </c>
      <c r="BS24" s="107"/>
      <c r="BT24" s="107"/>
      <c r="BU24" s="107"/>
      <c r="BV24" s="107"/>
      <c r="BW24" s="107"/>
      <c r="BX24" s="107"/>
      <c r="BY24" s="107"/>
      <c r="BZ24" s="107"/>
      <c r="CA24" s="107">
        <f aca="true" t="shared" si="4" ref="CA24:CA34">+BC24+BD24+BE24+BF24</f>
        <v>-21.5210655</v>
      </c>
      <c r="CB24" s="107">
        <f aca="true" t="shared" si="5" ref="CB24:CB34">+BO24+BP24+BQ24+BR24</f>
        <v>132.10957656</v>
      </c>
      <c r="CC24" s="108"/>
    </row>
    <row r="25" spans="1:81" s="7" customFormat="1" ht="19.5" customHeight="1">
      <c r="A25" s="30" t="s">
        <v>40</v>
      </c>
      <c r="B25" s="10">
        <v>-5888.21964049991</v>
      </c>
      <c r="C25" s="10">
        <v>-4762.339091585514</v>
      </c>
      <c r="D25" s="11">
        <v>-8322.5</v>
      </c>
      <c r="E25" s="13">
        <v>-6155.1</v>
      </c>
      <c r="F25" s="13">
        <v>-8328.9</v>
      </c>
      <c r="G25" s="13">
        <v>-7891.500000000001</v>
      </c>
      <c r="H25" s="13">
        <v>-8576.594304205895</v>
      </c>
      <c r="I25" s="13">
        <v>-8942.3</v>
      </c>
      <c r="J25" s="13">
        <v>-8057.5</v>
      </c>
      <c r="K25" s="10">
        <v>-6321.4</v>
      </c>
      <c r="L25" s="10">
        <v>-12472.2</v>
      </c>
      <c r="M25" s="10">
        <v>-8410.5</v>
      </c>
      <c r="N25" s="107">
        <f aca="true" t="shared" si="6" ref="N25:N34">+SUM(B25:M25)</f>
        <v>-94129.05303629131</v>
      </c>
      <c r="O25" s="107">
        <f>+SUM(S25:AD25)</f>
        <v>-107053.041840245</v>
      </c>
      <c r="P25" s="107">
        <v>-98567.96430581454</v>
      </c>
      <c r="Q25" s="107">
        <v>-93201.03698242753</v>
      </c>
      <c r="R25" s="107">
        <v>-93317.06456768767</v>
      </c>
      <c r="S25" s="107">
        <v>-9561.041840245003</v>
      </c>
      <c r="T25" s="107">
        <v>-9186.4</v>
      </c>
      <c r="U25" s="107">
        <v>-6939.9</v>
      </c>
      <c r="V25" s="107">
        <v>-9728.7</v>
      </c>
      <c r="W25" s="107">
        <v>-9454.4</v>
      </c>
      <c r="X25" s="107">
        <v>-8407.6</v>
      </c>
      <c r="Y25" s="107">
        <v>-8517.6</v>
      </c>
      <c r="Z25" s="107">
        <v>-5795.5</v>
      </c>
      <c r="AA25" s="107">
        <v>-10854.9</v>
      </c>
      <c r="AB25" s="107">
        <v>-10936.1</v>
      </c>
      <c r="AC25" s="107">
        <v>-8779.3</v>
      </c>
      <c r="AD25" s="107">
        <v>-8891.6</v>
      </c>
      <c r="AE25" s="107">
        <v>-8577.7</v>
      </c>
      <c r="AF25" s="107">
        <v>-6019.7</v>
      </c>
      <c r="AG25" s="107">
        <v>-8680.2</v>
      </c>
      <c r="AH25" s="107">
        <v>-8789.6</v>
      </c>
      <c r="AI25" s="107">
        <v>-11714.5</v>
      </c>
      <c r="AJ25" s="107">
        <v>-9216.280524758735</v>
      </c>
      <c r="AK25" s="107">
        <v>-10582.508130125583</v>
      </c>
      <c r="AL25" s="107">
        <v>-3502.872901548508</v>
      </c>
      <c r="AM25" s="107">
        <v>-8234.71308448075</v>
      </c>
      <c r="AN25" s="107">
        <v>-6953.769517623031</v>
      </c>
      <c r="AO25" s="107">
        <v>-9127.138740603303</v>
      </c>
      <c r="AP25" s="107">
        <v>-7168.981406674627</v>
      </c>
      <c r="AQ25" s="107">
        <v>-10969.137843523271</v>
      </c>
      <c r="AR25" s="107">
        <v>-6437.113139968676</v>
      </c>
      <c r="AS25" s="107">
        <v>-8289.199582996196</v>
      </c>
      <c r="AT25" s="107">
        <v>-5571.11113466707</v>
      </c>
      <c r="AU25" s="107">
        <v>-11466.850780982651</v>
      </c>
      <c r="AV25" s="107">
        <v>-9463.662791815508</v>
      </c>
      <c r="AW25" s="107">
        <v>-9598.851332846054</v>
      </c>
      <c r="AX25" s="107">
        <v>-7462.698858205969</v>
      </c>
      <c r="AY25" s="107">
        <v>-6163.281149316093</v>
      </c>
      <c r="AZ25" s="107">
        <v>-4791.0849758714785</v>
      </c>
      <c r="BA25" s="107">
        <v>-5559.220483271975</v>
      </c>
      <c r="BB25" s="107">
        <v>-7428.824908962593</v>
      </c>
      <c r="BC25" s="107">
        <v>-3953.32420986504</v>
      </c>
      <c r="BD25" s="107">
        <v>-10513.869280458395</v>
      </c>
      <c r="BE25" s="107">
        <v>-7061.870881443017</v>
      </c>
      <c r="BF25" s="107">
        <v>-6516.7102300368915</v>
      </c>
      <c r="BG25" s="107">
        <v>-6296.323977206892</v>
      </c>
      <c r="BH25" s="107">
        <v>-9598.733437858944</v>
      </c>
      <c r="BI25" s="107">
        <v>-6249.7485658476135</v>
      </c>
      <c r="BJ25" s="107">
        <v>-4635.5970119039</v>
      </c>
      <c r="BK25" s="107">
        <v>-5675.987724337625</v>
      </c>
      <c r="BL25" s="107">
        <v>-17001.423937317486</v>
      </c>
      <c r="BM25" s="107">
        <v>-8933.0587875476</v>
      </c>
      <c r="BN25" s="107">
        <v>-6880.41652386427</v>
      </c>
      <c r="BO25" s="107">
        <v>-8295.43835144018</v>
      </c>
      <c r="BP25" s="107">
        <v>-8149.9980318076705</v>
      </c>
      <c r="BQ25" s="107">
        <v>-10753.018832970956</v>
      </c>
      <c r="BR25" s="107">
        <v>-8425.686638975838</v>
      </c>
      <c r="BS25" s="107"/>
      <c r="BT25" s="107"/>
      <c r="BU25" s="107"/>
      <c r="BV25" s="107"/>
      <c r="BW25" s="107"/>
      <c r="BX25" s="107"/>
      <c r="BY25" s="107"/>
      <c r="BZ25" s="107"/>
      <c r="CA25" s="107">
        <f t="shared" si="4"/>
        <v>-28045.774601803343</v>
      </c>
      <c r="CB25" s="107">
        <f t="shared" si="5"/>
        <v>-35624.14185519464</v>
      </c>
      <c r="CC25" s="108"/>
    </row>
    <row r="26" spans="1:81" s="7" customFormat="1" ht="19.5" customHeight="1">
      <c r="A26" s="30" t="s">
        <v>41</v>
      </c>
      <c r="B26" s="10">
        <v>-2033.148955883916</v>
      </c>
      <c r="C26" s="10">
        <v>-4812.573882291006</v>
      </c>
      <c r="D26" s="11">
        <v>-3679.4</v>
      </c>
      <c r="E26" s="13">
        <v>-9496.3</v>
      </c>
      <c r="F26" s="13">
        <v>-7118.6</v>
      </c>
      <c r="G26" s="13">
        <v>-2168.4000000000005</v>
      </c>
      <c r="H26" s="13">
        <v>-3911.722089140824</v>
      </c>
      <c r="I26" s="13">
        <v>-1693.8</v>
      </c>
      <c r="J26" s="13">
        <v>-3064.8</v>
      </c>
      <c r="K26" s="10">
        <v>-2918.9</v>
      </c>
      <c r="L26" s="10">
        <v>-4034.5</v>
      </c>
      <c r="M26" s="10">
        <v>-3268.1</v>
      </c>
      <c r="N26" s="107">
        <f t="shared" si="6"/>
        <v>-48200.24492731575</v>
      </c>
      <c r="O26" s="107">
        <f aca="true" t="shared" si="7" ref="O26:O34">+SUM(S26:AD26)</f>
        <v>-53057.126488449845</v>
      </c>
      <c r="P26" s="107">
        <v>-42693.5810244229</v>
      </c>
      <c r="Q26" s="107">
        <v>-42703.27346613242</v>
      </c>
      <c r="R26" s="107">
        <v>-35535.33844214751</v>
      </c>
      <c r="S26" s="107">
        <v>-2428.5264884498456</v>
      </c>
      <c r="T26" s="107">
        <v>-3981.4</v>
      </c>
      <c r="U26" s="107">
        <v>-3449.8</v>
      </c>
      <c r="V26" s="107">
        <v>-4931.4</v>
      </c>
      <c r="W26" s="107">
        <v>-3891</v>
      </c>
      <c r="X26" s="107">
        <v>-3328.2</v>
      </c>
      <c r="Y26" s="107">
        <v>-4229</v>
      </c>
      <c r="Z26" s="107">
        <v>-6275.7</v>
      </c>
      <c r="AA26" s="107">
        <v>-5818.9</v>
      </c>
      <c r="AB26" s="107">
        <v>-5716.6</v>
      </c>
      <c r="AC26" s="107">
        <v>-5182</v>
      </c>
      <c r="AD26" s="107">
        <v>-3824.6</v>
      </c>
      <c r="AE26" s="107">
        <v>-3704.5</v>
      </c>
      <c r="AF26" s="107">
        <v>-4471.7</v>
      </c>
      <c r="AG26" s="107">
        <v>-4338.9</v>
      </c>
      <c r="AH26" s="107">
        <v>-3732.4</v>
      </c>
      <c r="AI26" s="107">
        <v>-3797.8</v>
      </c>
      <c r="AJ26" s="107">
        <v>-3022.4895435926624</v>
      </c>
      <c r="AK26" s="107">
        <v>-3211.1559550854804</v>
      </c>
      <c r="AL26" s="107">
        <v>-3281.4337565828678</v>
      </c>
      <c r="AM26" s="107">
        <v>-3512.449442561643</v>
      </c>
      <c r="AN26" s="107">
        <v>-3173.412241779627</v>
      </c>
      <c r="AO26" s="107">
        <v>-3930.765575310516</v>
      </c>
      <c r="AP26" s="107">
        <v>-2516.5745095101083</v>
      </c>
      <c r="AQ26" s="107">
        <v>-2642.46170655187</v>
      </c>
      <c r="AR26" s="107">
        <v>-4886.230014548703</v>
      </c>
      <c r="AS26" s="107">
        <v>-3786.5384879589415</v>
      </c>
      <c r="AT26" s="107">
        <v>-3611.944175769359</v>
      </c>
      <c r="AU26" s="107">
        <v>-3055.6295766048906</v>
      </c>
      <c r="AV26" s="107">
        <v>-3090.1668450336515</v>
      </c>
      <c r="AW26" s="107">
        <v>-3290.829749487224</v>
      </c>
      <c r="AX26" s="107">
        <v>-4005.6192653173</v>
      </c>
      <c r="AY26" s="107">
        <v>-3144.533714281537</v>
      </c>
      <c r="AZ26" s="107">
        <v>-3166.848768125874</v>
      </c>
      <c r="BA26" s="107">
        <v>-4726.19656675668</v>
      </c>
      <c r="BB26" s="107">
        <v>-3296.2745956963895</v>
      </c>
      <c r="BC26" s="107">
        <v>-2860.516987181447</v>
      </c>
      <c r="BD26" s="107">
        <v>-3062.445553100896</v>
      </c>
      <c r="BE26" s="107">
        <v>-3380.2602928737624</v>
      </c>
      <c r="BF26" s="107">
        <v>-1262.9132978917833</v>
      </c>
      <c r="BG26" s="107">
        <v>-3947.876002029975</v>
      </c>
      <c r="BH26" s="107">
        <v>-3419.622050906612</v>
      </c>
      <c r="BI26" s="107">
        <v>-3308.3971243259257</v>
      </c>
      <c r="BJ26" s="107">
        <v>-2608.0432172818364</v>
      </c>
      <c r="BK26" s="107">
        <v>-2831.4856373604994</v>
      </c>
      <c r="BL26" s="107">
        <v>-2721.6827370510077</v>
      </c>
      <c r="BM26" s="107">
        <v>-3707.261059192026</v>
      </c>
      <c r="BN26" s="107">
        <v>-2424.8344829517423</v>
      </c>
      <c r="BO26" s="107">
        <v>-2910.81733703081</v>
      </c>
      <c r="BP26" s="107">
        <v>-2743.5534871093605</v>
      </c>
      <c r="BQ26" s="107">
        <v>-2223.9416022633486</v>
      </c>
      <c r="BR26" s="107">
        <v>-3125.971952975465</v>
      </c>
      <c r="BS26" s="107"/>
      <c r="BT26" s="107"/>
      <c r="BU26" s="107"/>
      <c r="BV26" s="107"/>
      <c r="BW26" s="107"/>
      <c r="BX26" s="107"/>
      <c r="BY26" s="107"/>
      <c r="BZ26" s="107"/>
      <c r="CA26" s="107">
        <f t="shared" si="4"/>
        <v>-10566.13613104789</v>
      </c>
      <c r="CB26" s="107">
        <f t="shared" si="5"/>
        <v>-11004.284379378983</v>
      </c>
      <c r="CC26" s="108"/>
    </row>
    <row r="27" spans="1:81" s="7" customFormat="1" ht="19.5" customHeight="1">
      <c r="A27" s="30" t="s">
        <v>42</v>
      </c>
      <c r="B27" s="10">
        <v>181.27830911846291</v>
      </c>
      <c r="C27" s="10">
        <v>-987.354523640317</v>
      </c>
      <c r="D27" s="11">
        <v>-512.3</v>
      </c>
      <c r="E27" s="13">
        <v>281.1</v>
      </c>
      <c r="F27" s="13">
        <v>382</v>
      </c>
      <c r="G27" s="13">
        <v>2795.4</v>
      </c>
      <c r="H27" s="13">
        <v>1487.462335549421</v>
      </c>
      <c r="I27" s="13">
        <v>3012.6</v>
      </c>
      <c r="J27" s="13">
        <v>1462.8</v>
      </c>
      <c r="K27" s="10">
        <v>136.7</v>
      </c>
      <c r="L27" s="10">
        <v>1465.3</v>
      </c>
      <c r="M27" s="10">
        <v>2070.8</v>
      </c>
      <c r="N27" s="107">
        <f t="shared" si="6"/>
        <v>11775.786121027566</v>
      </c>
      <c r="O27" s="107">
        <f t="shared" si="7"/>
        <v>4648.613134572252</v>
      </c>
      <c r="P27" s="107">
        <v>551.6374516580615</v>
      </c>
      <c r="Q27" s="107">
        <v>-2024.6891467479993</v>
      </c>
      <c r="R27" s="107">
        <v>-8405.168768336092</v>
      </c>
      <c r="S27" s="107">
        <v>2321.7131345722537</v>
      </c>
      <c r="T27" s="107">
        <v>3304.7</v>
      </c>
      <c r="U27" s="107">
        <v>1415.6</v>
      </c>
      <c r="V27" s="107">
        <v>-629.1</v>
      </c>
      <c r="W27" s="107">
        <v>2781.4</v>
      </c>
      <c r="X27" s="107">
        <v>2417.5</v>
      </c>
      <c r="Y27" s="107">
        <v>-3141.4</v>
      </c>
      <c r="Z27" s="107">
        <v>279.9</v>
      </c>
      <c r="AA27" s="107">
        <v>-2515.9</v>
      </c>
      <c r="AB27" s="107">
        <v>-1820</v>
      </c>
      <c r="AC27" s="107">
        <v>-108</v>
      </c>
      <c r="AD27" s="107">
        <v>342.2</v>
      </c>
      <c r="AE27" s="107">
        <v>333.3</v>
      </c>
      <c r="AF27" s="107">
        <v>1162.9</v>
      </c>
      <c r="AG27" s="107">
        <v>-1093.9</v>
      </c>
      <c r="AH27" s="107">
        <v>-69.9</v>
      </c>
      <c r="AI27" s="107">
        <v>568.1</v>
      </c>
      <c r="AJ27" s="107">
        <v>297.93043364293794</v>
      </c>
      <c r="AK27" s="107">
        <v>-621.5239337080479</v>
      </c>
      <c r="AL27" s="107">
        <v>-275.2517209417039</v>
      </c>
      <c r="AM27" s="107">
        <v>237.13624689747004</v>
      </c>
      <c r="AN27" s="107">
        <v>1103.9697219249342</v>
      </c>
      <c r="AO27" s="107">
        <v>16.11662374184005</v>
      </c>
      <c r="AP27" s="107">
        <v>-1107.239919899369</v>
      </c>
      <c r="AQ27" s="107">
        <v>-294.264548447043</v>
      </c>
      <c r="AR27" s="107">
        <v>368.89589163623486</v>
      </c>
      <c r="AS27" s="107">
        <v>-674.765873914411</v>
      </c>
      <c r="AT27" s="107">
        <v>56.61593096135904</v>
      </c>
      <c r="AU27" s="107">
        <v>698.169477828467</v>
      </c>
      <c r="AV27" s="107">
        <v>-346.8673632250221</v>
      </c>
      <c r="AW27" s="107">
        <v>-183.62627137032305</v>
      </c>
      <c r="AX27" s="107">
        <v>-172.9175089125</v>
      </c>
      <c r="AY27" s="107">
        <v>-251.76496354784504</v>
      </c>
      <c r="AZ27" s="107">
        <v>-446.33268470122096</v>
      </c>
      <c r="BA27" s="107">
        <v>-334.81100536369297</v>
      </c>
      <c r="BB27" s="107">
        <v>-443.0202276920019</v>
      </c>
      <c r="BC27" s="107">
        <v>-180.04460654815603</v>
      </c>
      <c r="BD27" s="107">
        <v>-695.5359362516651</v>
      </c>
      <c r="BE27" s="107">
        <v>-218.63835129049903</v>
      </c>
      <c r="BF27" s="107">
        <v>-900.5588046958201</v>
      </c>
      <c r="BG27" s="107">
        <v>-1430.077133569105</v>
      </c>
      <c r="BH27" s="107">
        <v>-1292.540070294132</v>
      </c>
      <c r="BI27" s="107">
        <v>-1063.235259389386</v>
      </c>
      <c r="BJ27" s="107">
        <v>-1595.6207138629397</v>
      </c>
      <c r="BK27" s="107">
        <v>-546.855760132329</v>
      </c>
      <c r="BL27" s="107">
        <v>166.43261387447006</v>
      </c>
      <c r="BM27" s="107">
        <v>-381.8144529759549</v>
      </c>
      <c r="BN27" s="107">
        <v>-266.6802932005741</v>
      </c>
      <c r="BO27" s="107">
        <v>-825.8229609829169</v>
      </c>
      <c r="BP27" s="107">
        <v>-551.259082317796</v>
      </c>
      <c r="BQ27" s="107">
        <v>-899.8373187817199</v>
      </c>
      <c r="BR27" s="107">
        <v>-1489.0053910843908</v>
      </c>
      <c r="BS27" s="107"/>
      <c r="BT27" s="107"/>
      <c r="BU27" s="107"/>
      <c r="BV27" s="107"/>
      <c r="BW27" s="107"/>
      <c r="BX27" s="107"/>
      <c r="BY27" s="107"/>
      <c r="BZ27" s="107"/>
      <c r="CA27" s="107">
        <f t="shared" si="4"/>
        <v>-1994.7776987861403</v>
      </c>
      <c r="CB27" s="107">
        <f t="shared" si="5"/>
        <v>-3765.9247531668234</v>
      </c>
      <c r="CC27" s="108"/>
    </row>
    <row r="28" spans="1:81" s="7" customFormat="1" ht="19.5" customHeight="1">
      <c r="A28" s="30" t="s">
        <v>43</v>
      </c>
      <c r="B28" s="10">
        <v>734.08019075</v>
      </c>
      <c r="C28" s="10">
        <v>151.739383252047</v>
      </c>
      <c r="D28" s="11">
        <v>0</v>
      </c>
      <c r="E28" s="13">
        <v>655.1</v>
      </c>
      <c r="F28" s="13">
        <v>247.1</v>
      </c>
      <c r="G28" s="13">
        <v>117.7</v>
      </c>
      <c r="H28" s="13">
        <v>350.989598652296</v>
      </c>
      <c r="I28" s="13">
        <v>7.8</v>
      </c>
      <c r="J28" s="13">
        <v>976.9</v>
      </c>
      <c r="K28" s="10">
        <v>1720</v>
      </c>
      <c r="L28" s="10">
        <v>1293.9</v>
      </c>
      <c r="M28" s="10">
        <v>0</v>
      </c>
      <c r="N28" s="107">
        <f t="shared" si="6"/>
        <v>6255.309172654343</v>
      </c>
      <c r="O28" s="107">
        <f t="shared" si="7"/>
        <v>6771.731427551</v>
      </c>
      <c r="P28" s="107">
        <v>2752.8166375429996</v>
      </c>
      <c r="Q28" s="107">
        <v>651.2902254699999</v>
      </c>
      <c r="R28" s="107">
        <v>-2131.100616939449</v>
      </c>
      <c r="S28" s="107">
        <v>874.431427551</v>
      </c>
      <c r="T28" s="107">
        <v>0</v>
      </c>
      <c r="U28" s="107">
        <v>0</v>
      </c>
      <c r="V28" s="107">
        <v>1292.7</v>
      </c>
      <c r="W28" s="107">
        <v>0</v>
      </c>
      <c r="X28" s="107">
        <v>665</v>
      </c>
      <c r="Y28" s="107">
        <v>539.1</v>
      </c>
      <c r="Z28" s="107">
        <v>974.6</v>
      </c>
      <c r="AA28" s="107">
        <v>654.9</v>
      </c>
      <c r="AB28" s="107">
        <v>788.2</v>
      </c>
      <c r="AC28" s="107">
        <v>26.7</v>
      </c>
      <c r="AD28" s="107">
        <v>956.1</v>
      </c>
      <c r="AE28" s="107">
        <v>677.5</v>
      </c>
      <c r="AF28" s="107">
        <v>506.1</v>
      </c>
      <c r="AG28" s="107">
        <v>393.9</v>
      </c>
      <c r="AH28" s="107">
        <v>295.3</v>
      </c>
      <c r="AI28" s="107">
        <v>261.9</v>
      </c>
      <c r="AJ28" s="107">
        <v>255.80637777500002</v>
      </c>
      <c r="AK28" s="107">
        <v>0</v>
      </c>
      <c r="AL28" s="107">
        <v>0</v>
      </c>
      <c r="AM28" s="107">
        <v>62.92985491299999</v>
      </c>
      <c r="AN28" s="107">
        <v>0</v>
      </c>
      <c r="AO28" s="107">
        <v>0</v>
      </c>
      <c r="AP28" s="107">
        <v>299.380404855</v>
      </c>
      <c r="AQ28" s="107">
        <v>299.5935950175</v>
      </c>
      <c r="AR28" s="107">
        <v>270.48726371249995</v>
      </c>
      <c r="AS28" s="107">
        <v>0</v>
      </c>
      <c r="AT28" s="107">
        <v>518.446375755</v>
      </c>
      <c r="AU28" s="107">
        <v>189.56819</v>
      </c>
      <c r="AV28" s="107">
        <v>0</v>
      </c>
      <c r="AW28" s="107">
        <v>0</v>
      </c>
      <c r="AX28" s="107">
        <v>0</v>
      </c>
      <c r="AY28" s="107">
        <v>0</v>
      </c>
      <c r="AZ28" s="107">
        <v>187.195405475</v>
      </c>
      <c r="BA28" s="107">
        <v>-908.5338</v>
      </c>
      <c r="BB28" s="107">
        <v>94.53319551000003</v>
      </c>
      <c r="BC28" s="107">
        <v>178.700994805</v>
      </c>
      <c r="BD28" s="107">
        <v>0</v>
      </c>
      <c r="BE28" s="107">
        <v>195.55344</v>
      </c>
      <c r="BF28" s="107">
        <v>85.54008</v>
      </c>
      <c r="BG28" s="107">
        <v>0</v>
      </c>
      <c r="BH28" s="107">
        <v>-1379.584</v>
      </c>
      <c r="BI28" s="107">
        <v>-50.011166977</v>
      </c>
      <c r="BJ28" s="107">
        <v>0</v>
      </c>
      <c r="BK28" s="107">
        <v>0</v>
      </c>
      <c r="BL28" s="107">
        <v>-333.7093041474</v>
      </c>
      <c r="BM28" s="107">
        <v>-848.4228140056</v>
      </c>
      <c r="BN28" s="107">
        <v>20.832153385550974</v>
      </c>
      <c r="BO28" s="107">
        <v>-364.94863739722393</v>
      </c>
      <c r="BP28" s="107">
        <v>-745.89947836</v>
      </c>
      <c r="BQ28" s="107">
        <v>895.7360554445801</v>
      </c>
      <c r="BR28" s="107">
        <v>-12.80670995928</v>
      </c>
      <c r="BS28" s="107"/>
      <c r="BT28" s="107"/>
      <c r="BU28" s="107"/>
      <c r="BV28" s="107"/>
      <c r="BW28" s="107"/>
      <c r="BX28" s="107"/>
      <c r="BY28" s="107"/>
      <c r="BZ28" s="107"/>
      <c r="CA28" s="107">
        <f t="shared" si="4"/>
        <v>459.79451480499995</v>
      </c>
      <c r="CB28" s="107">
        <f t="shared" si="5"/>
        <v>-227.91877027192385</v>
      </c>
      <c r="CC28" s="108"/>
    </row>
    <row r="29" spans="1:81" s="7" customFormat="1" ht="19.5" customHeight="1">
      <c r="A29" s="30" t="s">
        <v>44</v>
      </c>
      <c r="B29" s="10">
        <v>420.46100312938506</v>
      </c>
      <c r="C29" s="10">
        <v>-320.932815436887</v>
      </c>
      <c r="D29" s="11">
        <v>-14.8</v>
      </c>
      <c r="E29" s="13">
        <v>-72</v>
      </c>
      <c r="F29" s="13">
        <v>-229</v>
      </c>
      <c r="G29" s="13">
        <v>602.1</v>
      </c>
      <c r="H29" s="13">
        <v>30.00377200674901</v>
      </c>
      <c r="I29" s="13">
        <v>153.3</v>
      </c>
      <c r="J29" s="13">
        <v>-343.2</v>
      </c>
      <c r="K29" s="10">
        <v>-162.7</v>
      </c>
      <c r="L29" s="10">
        <v>-511.6</v>
      </c>
      <c r="M29" s="10">
        <v>-515.6</v>
      </c>
      <c r="N29" s="107">
        <f t="shared" si="6"/>
        <v>-963.9680403007529</v>
      </c>
      <c r="O29" s="107">
        <f t="shared" si="7"/>
        <v>-3267.1669519269003</v>
      </c>
      <c r="P29" s="107">
        <v>-1771.1440360701872</v>
      </c>
      <c r="Q29" s="107">
        <v>-1540.3266972744636</v>
      </c>
      <c r="R29" s="107">
        <v>-2549.6618384974495</v>
      </c>
      <c r="S29" s="107">
        <v>-134.7669519269</v>
      </c>
      <c r="T29" s="107">
        <v>-274.8</v>
      </c>
      <c r="U29" s="107">
        <v>-562.6</v>
      </c>
      <c r="V29" s="107">
        <v>-139.4</v>
      </c>
      <c r="W29" s="107">
        <v>9</v>
      </c>
      <c r="X29" s="107">
        <v>-805.6</v>
      </c>
      <c r="Y29" s="107">
        <v>-214.7</v>
      </c>
      <c r="Z29" s="107">
        <v>-71.6</v>
      </c>
      <c r="AA29" s="107">
        <v>-605.5</v>
      </c>
      <c r="AB29" s="107">
        <v>-171.8</v>
      </c>
      <c r="AC29" s="107">
        <v>-194.9</v>
      </c>
      <c r="AD29" s="107">
        <v>-100.5</v>
      </c>
      <c r="AE29" s="107">
        <v>80.8</v>
      </c>
      <c r="AF29" s="107">
        <v>6.7</v>
      </c>
      <c r="AG29" s="107">
        <v>-393.8</v>
      </c>
      <c r="AH29" s="107">
        <v>-85.9</v>
      </c>
      <c r="AI29" s="107">
        <v>64.8</v>
      </c>
      <c r="AJ29" s="107">
        <v>-106.698010940527</v>
      </c>
      <c r="AK29" s="107">
        <v>-200.64456304382514</v>
      </c>
      <c r="AL29" s="107">
        <v>-183.68060009607703</v>
      </c>
      <c r="AM29" s="107">
        <v>-363.066308360152</v>
      </c>
      <c r="AN29" s="107">
        <v>29.744618739972992</v>
      </c>
      <c r="AO29" s="107">
        <v>-335.07745250490996</v>
      </c>
      <c r="AP29" s="107">
        <v>-284.32171986466903</v>
      </c>
      <c r="AQ29" s="107">
        <v>-16.944736044997004</v>
      </c>
      <c r="AR29" s="107">
        <v>-111.71879729280701</v>
      </c>
      <c r="AS29" s="107">
        <v>-81.28353868389101</v>
      </c>
      <c r="AT29" s="107">
        <v>9.66008379468301</v>
      </c>
      <c r="AU29" s="107">
        <v>-898.237815925429</v>
      </c>
      <c r="AV29" s="107">
        <v>-1.2997751399210542</v>
      </c>
      <c r="AW29" s="107">
        <v>729.548415675695</v>
      </c>
      <c r="AX29" s="107">
        <v>59.563771445432</v>
      </c>
      <c r="AY29" s="107">
        <v>9.00484247040799</v>
      </c>
      <c r="AZ29" s="107">
        <v>31.413552665243998</v>
      </c>
      <c r="BA29" s="107">
        <v>-1213.8551324588486</v>
      </c>
      <c r="BB29" s="107">
        <v>-56.177567780032</v>
      </c>
      <c r="BC29" s="107">
        <v>-59.086885138646004</v>
      </c>
      <c r="BD29" s="107">
        <v>-283.112520667222</v>
      </c>
      <c r="BE29" s="107">
        <v>39.46177991032401</v>
      </c>
      <c r="BF29" s="107">
        <v>-203.06238262873802</v>
      </c>
      <c r="BG29" s="107">
        <v>117.43230056708201</v>
      </c>
      <c r="BH29" s="107">
        <v>-504.786525346209</v>
      </c>
      <c r="BI29" s="107">
        <v>-377.99597857400494</v>
      </c>
      <c r="BJ29" s="107">
        <v>37.589739904380004</v>
      </c>
      <c r="BK29" s="107">
        <v>-61.087138144947005</v>
      </c>
      <c r="BL29" s="107">
        <v>-416.46222702160196</v>
      </c>
      <c r="BM29" s="107">
        <v>-619.9021885484357</v>
      </c>
      <c r="BN29" s="107">
        <v>-218.64981280943098</v>
      </c>
      <c r="BO29" s="107">
        <v>-22.59374517109002</v>
      </c>
      <c r="BP29" s="107">
        <v>-135.473309297617</v>
      </c>
      <c r="BQ29" s="107">
        <v>-284.67975482470905</v>
      </c>
      <c r="BR29" s="107">
        <v>-27.668640546817013</v>
      </c>
      <c r="BS29" s="107"/>
      <c r="BT29" s="107"/>
      <c r="BU29" s="107"/>
      <c r="BV29" s="107"/>
      <c r="BW29" s="107"/>
      <c r="BX29" s="107"/>
      <c r="BY29" s="107"/>
      <c r="BZ29" s="107"/>
      <c r="CA29" s="107">
        <f t="shared" si="4"/>
        <v>-505.80000852428196</v>
      </c>
      <c r="CB29" s="107">
        <f t="shared" si="5"/>
        <v>-470.41544984023307</v>
      </c>
      <c r="CC29" s="108"/>
    </row>
    <row r="30" spans="1:81" s="6" customFormat="1" ht="19.5" customHeight="1">
      <c r="A30" s="30" t="s">
        <v>45</v>
      </c>
      <c r="B30" s="10">
        <v>-52.442913553581995</v>
      </c>
      <c r="C30" s="10">
        <v>-30.88032924215999</v>
      </c>
      <c r="D30" s="11">
        <v>-79.3</v>
      </c>
      <c r="E30" s="13">
        <v>-10.5</v>
      </c>
      <c r="F30" s="13">
        <v>-149.9</v>
      </c>
      <c r="G30" s="13">
        <v>56.39999999999998</v>
      </c>
      <c r="H30" s="13">
        <v>45.110256384881005</v>
      </c>
      <c r="I30" s="13">
        <v>-49.4</v>
      </c>
      <c r="J30" s="13">
        <v>62</v>
      </c>
      <c r="K30" s="10">
        <v>-279.4</v>
      </c>
      <c r="L30" s="10">
        <v>-33.5</v>
      </c>
      <c r="M30" s="10">
        <v>126.8</v>
      </c>
      <c r="N30" s="107">
        <f t="shared" si="6"/>
        <v>-395.01298641086095</v>
      </c>
      <c r="O30" s="107">
        <f t="shared" si="7"/>
        <v>-1969.370299180995</v>
      </c>
      <c r="P30" s="107">
        <v>-12291.571926556388</v>
      </c>
      <c r="Q30" s="107">
        <v>-4186.108010681539</v>
      </c>
      <c r="R30" s="107">
        <v>-2918.3715469509602</v>
      </c>
      <c r="S30" s="107">
        <v>4.829700819004995</v>
      </c>
      <c r="T30" s="107">
        <v>2.5</v>
      </c>
      <c r="U30" s="107">
        <v>-79.5</v>
      </c>
      <c r="V30" s="107">
        <v>-239.5</v>
      </c>
      <c r="W30" s="107">
        <v>-182.8</v>
      </c>
      <c r="X30" s="107">
        <v>-213.6</v>
      </c>
      <c r="Y30" s="107">
        <v>-237.9</v>
      </c>
      <c r="Z30" s="107">
        <v>-152.4</v>
      </c>
      <c r="AA30" s="107">
        <v>-12.5</v>
      </c>
      <c r="AB30" s="107">
        <v>-196.2</v>
      </c>
      <c r="AC30" s="107">
        <v>-401.8</v>
      </c>
      <c r="AD30" s="107">
        <v>-260.5</v>
      </c>
      <c r="AE30" s="107">
        <v>-261</v>
      </c>
      <c r="AF30" s="107">
        <v>-600.1</v>
      </c>
      <c r="AG30" s="107">
        <v>-130</v>
      </c>
      <c r="AH30" s="107">
        <v>-327.4</v>
      </c>
      <c r="AI30" s="107">
        <v>-401.4</v>
      </c>
      <c r="AJ30" s="107">
        <v>-581.5017050889248</v>
      </c>
      <c r="AK30" s="107">
        <v>-1205.193957616875</v>
      </c>
      <c r="AL30" s="107">
        <v>-80.10660758904356</v>
      </c>
      <c r="AM30" s="107">
        <v>-3378.688567189799</v>
      </c>
      <c r="AN30" s="107">
        <v>-2564.055705924399</v>
      </c>
      <c r="AO30" s="107">
        <v>-2159.7265255404564</v>
      </c>
      <c r="AP30" s="107">
        <v>-602.3988576068898</v>
      </c>
      <c r="AQ30" s="107">
        <v>-524.529368914559</v>
      </c>
      <c r="AR30" s="107">
        <v>-487.1653460992899</v>
      </c>
      <c r="AS30" s="107">
        <v>-366.436440939756</v>
      </c>
      <c r="AT30" s="107">
        <v>-501.052611003827</v>
      </c>
      <c r="AU30" s="107">
        <v>-189.03109064045995</v>
      </c>
      <c r="AV30" s="107">
        <v>-265.56887644197695</v>
      </c>
      <c r="AW30" s="107">
        <v>-97.386154040958</v>
      </c>
      <c r="AX30" s="107">
        <v>-419.016220854947</v>
      </c>
      <c r="AY30" s="107">
        <v>-262.49088872802304</v>
      </c>
      <c r="AZ30" s="107">
        <v>-343.394189339115</v>
      </c>
      <c r="BA30" s="107">
        <v>-398.496455642164</v>
      </c>
      <c r="BB30" s="107">
        <v>-331.540368036463</v>
      </c>
      <c r="BC30" s="107">
        <v>-470.599863670207</v>
      </c>
      <c r="BD30" s="107">
        <v>-206.93074395109505</v>
      </c>
      <c r="BE30" s="107">
        <v>-221.17274376937797</v>
      </c>
      <c r="BF30" s="107">
        <v>-277.86691704251206</v>
      </c>
      <c r="BG30" s="107">
        <v>-295.45800386197595</v>
      </c>
      <c r="BH30" s="107">
        <v>-130.013680871634</v>
      </c>
      <c r="BI30" s="107">
        <v>-122.06580192817499</v>
      </c>
      <c r="BJ30" s="107">
        <v>-24.91030474108339</v>
      </c>
      <c r="BK30" s="107">
        <v>-515.6566860100361</v>
      </c>
      <c r="BL30" s="107">
        <v>-423.59137699735004</v>
      </c>
      <c r="BM30" s="107">
        <v>-141.48467512911</v>
      </c>
      <c r="BN30" s="107">
        <v>-88.62074897840313</v>
      </c>
      <c r="BO30" s="107">
        <v>-371.921507707694</v>
      </c>
      <c r="BP30" s="107">
        <v>-401.0911124284189</v>
      </c>
      <c r="BQ30" s="107">
        <v>-225.403415468884</v>
      </c>
      <c r="BR30" s="107">
        <v>-100.83572193194699</v>
      </c>
      <c r="BS30" s="107"/>
      <c r="BT30" s="107"/>
      <c r="BU30" s="107"/>
      <c r="BV30" s="107"/>
      <c r="BW30" s="107"/>
      <c r="BX30" s="107"/>
      <c r="BY30" s="107"/>
      <c r="BZ30" s="107"/>
      <c r="CA30" s="107">
        <f t="shared" si="4"/>
        <v>-1176.5702684331923</v>
      </c>
      <c r="CB30" s="107">
        <f t="shared" si="5"/>
        <v>-1099.2517575369438</v>
      </c>
      <c r="CC30" s="108"/>
    </row>
    <row r="31" spans="1:81" s="6" customFormat="1" ht="19.5" customHeight="1">
      <c r="A31" s="30" t="s">
        <v>46</v>
      </c>
      <c r="B31" s="10">
        <v>1.7127823999999998</v>
      </c>
      <c r="C31" s="10">
        <v>11.991808</v>
      </c>
      <c r="D31" s="11">
        <v>0.8</v>
      </c>
      <c r="E31" s="13">
        <v>1.6</v>
      </c>
      <c r="F31" s="13">
        <v>5</v>
      </c>
      <c r="G31" s="13">
        <v>4.2</v>
      </c>
      <c r="H31" s="13">
        <v>17.34544768</v>
      </c>
      <c r="I31" s="13">
        <v>4.3</v>
      </c>
      <c r="J31" s="13">
        <v>0</v>
      </c>
      <c r="K31" s="10">
        <v>18.4</v>
      </c>
      <c r="L31" s="10">
        <v>3.7</v>
      </c>
      <c r="M31" s="10">
        <v>1.5</v>
      </c>
      <c r="N31" s="107">
        <f t="shared" si="6"/>
        <v>70.55003808</v>
      </c>
      <c r="O31" s="107">
        <f t="shared" si="7"/>
        <v>-242.96329655000002</v>
      </c>
      <c r="P31" s="107">
        <v>5.608138563800001</v>
      </c>
      <c r="Q31" s="107">
        <v>-249.31223860202</v>
      </c>
      <c r="R31" s="107">
        <v>-9.478147846700002</v>
      </c>
      <c r="S31" s="107">
        <v>1.93670345</v>
      </c>
      <c r="T31" s="107">
        <v>-72.1</v>
      </c>
      <c r="U31" s="107">
        <v>6.5</v>
      </c>
      <c r="V31" s="107">
        <v>6.4</v>
      </c>
      <c r="W31" s="107">
        <v>0</v>
      </c>
      <c r="X31" s="107">
        <v>9</v>
      </c>
      <c r="Y31" s="107">
        <v>-179.2</v>
      </c>
      <c r="Z31" s="107">
        <v>-7.4</v>
      </c>
      <c r="AA31" s="107">
        <v>3.6</v>
      </c>
      <c r="AB31" s="107">
        <v>12.6</v>
      </c>
      <c r="AC31" s="107">
        <v>0</v>
      </c>
      <c r="AD31" s="107">
        <v>-24.3</v>
      </c>
      <c r="AE31" s="107">
        <v>2.3</v>
      </c>
      <c r="AF31" s="107">
        <v>0.5</v>
      </c>
      <c r="AG31" s="107">
        <v>-0.3</v>
      </c>
      <c r="AH31" s="107">
        <v>0.7</v>
      </c>
      <c r="AI31" s="107">
        <v>0</v>
      </c>
      <c r="AJ31" s="107">
        <v>0</v>
      </c>
      <c r="AK31" s="107">
        <v>0</v>
      </c>
      <c r="AL31" s="107">
        <v>0</v>
      </c>
      <c r="AM31" s="107">
        <v>0</v>
      </c>
      <c r="AN31" s="107">
        <v>4.15750125</v>
      </c>
      <c r="AO31" s="107">
        <v>0</v>
      </c>
      <c r="AP31" s="107">
        <v>-1.7493626862</v>
      </c>
      <c r="AQ31" s="107">
        <v>0</v>
      </c>
      <c r="AR31" s="107">
        <v>0</v>
      </c>
      <c r="AS31" s="107">
        <v>0</v>
      </c>
      <c r="AT31" s="107">
        <v>0</v>
      </c>
      <c r="AU31" s="107">
        <v>-10.5474479712</v>
      </c>
      <c r="AV31" s="107">
        <v>-165.257</v>
      </c>
      <c r="AW31" s="107">
        <v>0</v>
      </c>
      <c r="AX31" s="107">
        <v>0.38763623808</v>
      </c>
      <c r="AY31" s="107">
        <v>0</v>
      </c>
      <c r="AZ31" s="107">
        <v>0</v>
      </c>
      <c r="BA31" s="107">
        <v>0</v>
      </c>
      <c r="BB31" s="107">
        <v>-73.89542686889999</v>
      </c>
      <c r="BC31" s="107">
        <v>0</v>
      </c>
      <c r="BD31" s="107">
        <v>0</v>
      </c>
      <c r="BE31" s="107">
        <v>21.9058106763</v>
      </c>
      <c r="BF31" s="107">
        <v>0</v>
      </c>
      <c r="BG31" s="107">
        <v>0</v>
      </c>
      <c r="BH31" s="107">
        <v>0</v>
      </c>
      <c r="BI31" s="107">
        <v>-11.133544950000001</v>
      </c>
      <c r="BJ31" s="107">
        <v>0</v>
      </c>
      <c r="BK31" s="107">
        <v>1.8359026931999998</v>
      </c>
      <c r="BL31" s="107">
        <v>0</v>
      </c>
      <c r="BM31" s="107">
        <v>-22.0863162662</v>
      </c>
      <c r="BN31" s="107">
        <v>0</v>
      </c>
      <c r="BO31" s="107">
        <v>-1.76034405</v>
      </c>
      <c r="BP31" s="107">
        <v>0</v>
      </c>
      <c r="BQ31" s="107">
        <v>-6.5708593832</v>
      </c>
      <c r="BR31" s="107">
        <v>0</v>
      </c>
      <c r="BS31" s="107"/>
      <c r="BT31" s="107"/>
      <c r="BU31" s="107"/>
      <c r="BV31" s="107"/>
      <c r="BW31" s="107"/>
      <c r="BX31" s="107"/>
      <c r="BY31" s="107"/>
      <c r="BZ31" s="107"/>
      <c r="CA31" s="107">
        <f t="shared" si="4"/>
        <v>21.9058106763</v>
      </c>
      <c r="CB31" s="107">
        <f t="shared" si="5"/>
        <v>-8.3312034332</v>
      </c>
      <c r="CC31" s="108"/>
    </row>
    <row r="32" spans="1:81" s="6" customFormat="1" ht="19.5" customHeight="1">
      <c r="A32" s="30" t="s">
        <v>47</v>
      </c>
      <c r="B32" s="10">
        <v>0.385757218528</v>
      </c>
      <c r="C32" s="10">
        <v>0</v>
      </c>
      <c r="D32" s="11">
        <v>4.4</v>
      </c>
      <c r="E32" s="13">
        <v>13.8</v>
      </c>
      <c r="F32" s="13">
        <v>0</v>
      </c>
      <c r="G32" s="13">
        <v>4.3</v>
      </c>
      <c r="H32" s="13">
        <v>5.825055208</v>
      </c>
      <c r="I32" s="13">
        <v>4.3</v>
      </c>
      <c r="J32" s="13">
        <v>23.6</v>
      </c>
      <c r="K32" s="10">
        <v>4.2</v>
      </c>
      <c r="L32" s="10">
        <v>1</v>
      </c>
      <c r="M32" s="10">
        <v>61.8</v>
      </c>
      <c r="N32" s="107">
        <f t="shared" si="6"/>
        <v>123.610812426528</v>
      </c>
      <c r="O32" s="107">
        <f t="shared" si="7"/>
        <v>-2645.0070202070397</v>
      </c>
      <c r="P32" s="107">
        <v>-800.3443200186977</v>
      </c>
      <c r="Q32" s="107">
        <v>-5.256041465900002</v>
      </c>
      <c r="R32" s="107">
        <v>-46.08324805599999</v>
      </c>
      <c r="S32" s="107">
        <v>-2682.20702020704</v>
      </c>
      <c r="T32" s="107">
        <v>4.3</v>
      </c>
      <c r="U32" s="107">
        <v>-18.6</v>
      </c>
      <c r="V32" s="107">
        <v>0</v>
      </c>
      <c r="W32" s="107">
        <v>0</v>
      </c>
      <c r="X32" s="107">
        <v>0</v>
      </c>
      <c r="Y32" s="107">
        <v>16.7</v>
      </c>
      <c r="Z32" s="107">
        <v>0</v>
      </c>
      <c r="AA32" s="107">
        <v>0</v>
      </c>
      <c r="AB32" s="107">
        <v>34.8</v>
      </c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  <c r="AH32" s="107">
        <v>0</v>
      </c>
      <c r="AI32" s="107">
        <v>0</v>
      </c>
      <c r="AJ32" s="107">
        <v>-803.1092676803977</v>
      </c>
      <c r="AK32" s="107">
        <v>0</v>
      </c>
      <c r="AL32" s="107">
        <v>0</v>
      </c>
      <c r="AM32" s="107">
        <v>0</v>
      </c>
      <c r="AN32" s="107">
        <v>2.7648726617</v>
      </c>
      <c r="AO32" s="107">
        <v>0</v>
      </c>
      <c r="AP32" s="107">
        <v>7.5E-05</v>
      </c>
      <c r="AQ32" s="107">
        <v>0</v>
      </c>
      <c r="AR32" s="107">
        <v>0</v>
      </c>
      <c r="AS32" s="107">
        <v>-20.8050501256</v>
      </c>
      <c r="AT32" s="107">
        <v>0</v>
      </c>
      <c r="AU32" s="107">
        <v>0</v>
      </c>
      <c r="AV32" s="107">
        <v>-7.172380962</v>
      </c>
      <c r="AW32" s="107">
        <v>49.8909050549</v>
      </c>
      <c r="AX32" s="107">
        <v>-26.387380363200002</v>
      </c>
      <c r="AY32" s="107">
        <v>0</v>
      </c>
      <c r="AZ32" s="107">
        <v>1.96443483</v>
      </c>
      <c r="BA32" s="107">
        <v>-2.7465699</v>
      </c>
      <c r="BB32" s="107">
        <v>0</v>
      </c>
      <c r="BC32" s="107">
        <v>0</v>
      </c>
      <c r="BD32" s="107">
        <v>0</v>
      </c>
      <c r="BE32" s="107">
        <v>-38.08358019999999</v>
      </c>
      <c r="BF32" s="107">
        <v>-0.7808772</v>
      </c>
      <c r="BG32" s="107">
        <v>0</v>
      </c>
      <c r="BH32" s="107">
        <v>0</v>
      </c>
      <c r="BI32" s="107">
        <v>-3.54816889</v>
      </c>
      <c r="BJ32" s="107">
        <v>0</v>
      </c>
      <c r="BK32" s="107">
        <v>-3.547161366</v>
      </c>
      <c r="BL32" s="107">
        <v>0</v>
      </c>
      <c r="BM32" s="107">
        <v>0</v>
      </c>
      <c r="BN32" s="107">
        <v>-0.12346040000000001</v>
      </c>
      <c r="BO32" s="107">
        <v>0</v>
      </c>
      <c r="BP32" s="107">
        <v>16.466185537854</v>
      </c>
      <c r="BQ32" s="107">
        <v>0</v>
      </c>
      <c r="BR32" s="107">
        <v>0</v>
      </c>
      <c r="BS32" s="107"/>
      <c r="BT32" s="107"/>
      <c r="BU32" s="107"/>
      <c r="BV32" s="107"/>
      <c r="BW32" s="107"/>
      <c r="BX32" s="107"/>
      <c r="BY32" s="107"/>
      <c r="BZ32" s="107"/>
      <c r="CA32" s="107">
        <f t="shared" si="4"/>
        <v>-38.86445739999999</v>
      </c>
      <c r="CB32" s="107">
        <f t="shared" si="5"/>
        <v>16.466185537854</v>
      </c>
      <c r="CC32" s="108"/>
    </row>
    <row r="33" spans="1:81" s="6" customFormat="1" ht="19.5" customHeight="1">
      <c r="A33" s="30" t="s">
        <v>48</v>
      </c>
      <c r="B33" s="10">
        <v>5695.3791988617895</v>
      </c>
      <c r="C33" s="10">
        <v>3045.615268988116</v>
      </c>
      <c r="D33" s="11">
        <v>533</v>
      </c>
      <c r="E33" s="13">
        <v>7487.6</v>
      </c>
      <c r="F33" s="13">
        <v>9753.1</v>
      </c>
      <c r="G33" s="13">
        <v>-4794.9</v>
      </c>
      <c r="H33" s="13">
        <v>10317.179400371333</v>
      </c>
      <c r="I33" s="13">
        <v>20852.5</v>
      </c>
      <c r="J33" s="13">
        <v>9973.3</v>
      </c>
      <c r="K33" s="10">
        <v>6716.1</v>
      </c>
      <c r="L33" s="10">
        <v>41418.9</v>
      </c>
      <c r="M33" s="10">
        <v>14580.7</v>
      </c>
      <c r="N33" s="107">
        <f t="shared" si="6"/>
        <v>125578.47386822123</v>
      </c>
      <c r="O33" s="107">
        <f t="shared" si="7"/>
        <v>29555.170426103</v>
      </c>
      <c r="P33" s="107">
        <v>25072.51308067801</v>
      </c>
      <c r="Q33" s="107">
        <v>36010.770063720585</v>
      </c>
      <c r="R33" s="107">
        <v>40174.2542068802</v>
      </c>
      <c r="S33" s="107">
        <v>-111.129573897</v>
      </c>
      <c r="T33" s="107">
        <v>2229</v>
      </c>
      <c r="U33" s="107">
        <v>-313</v>
      </c>
      <c r="V33" s="107">
        <v>4925.2</v>
      </c>
      <c r="W33" s="107">
        <v>4389.9</v>
      </c>
      <c r="X33" s="107">
        <v>2284.3</v>
      </c>
      <c r="Y33" s="107">
        <v>1797.2</v>
      </c>
      <c r="Z33" s="107">
        <v>3098.7</v>
      </c>
      <c r="AA33" s="107">
        <v>3956.4</v>
      </c>
      <c r="AB33" s="107">
        <v>-1945</v>
      </c>
      <c r="AC33" s="107">
        <v>4707.8</v>
      </c>
      <c r="AD33" s="107">
        <v>4535.8</v>
      </c>
      <c r="AE33" s="107">
        <v>7627.9</v>
      </c>
      <c r="AF33" s="107">
        <v>4998.2</v>
      </c>
      <c r="AG33" s="107">
        <v>3032.3</v>
      </c>
      <c r="AH33" s="107">
        <v>5674</v>
      </c>
      <c r="AI33" s="107">
        <v>4709.7</v>
      </c>
      <c r="AJ33" s="107">
        <v>10.9180448</v>
      </c>
      <c r="AK33" s="107">
        <v>2793.0010591098317</v>
      </c>
      <c r="AL33" s="107">
        <v>1344.3066493585006</v>
      </c>
      <c r="AM33" s="107">
        <v>1462.3616970367655</v>
      </c>
      <c r="AN33" s="107">
        <v>-2325.6352653315075</v>
      </c>
      <c r="AO33" s="107">
        <v>-4794.4606280112985</v>
      </c>
      <c r="AP33" s="107">
        <v>539.9215237157209</v>
      </c>
      <c r="AQ33" s="107">
        <v>3743.321519542352</v>
      </c>
      <c r="AR33" s="107">
        <v>-1407.2816650782615</v>
      </c>
      <c r="AS33" s="107">
        <v>-1053.5422351199675</v>
      </c>
      <c r="AT33" s="107">
        <v>6731.28786566885</v>
      </c>
      <c r="AU33" s="107">
        <v>-2931.2376306963024</v>
      </c>
      <c r="AV33" s="107">
        <v>4259.463644639343</v>
      </c>
      <c r="AW33" s="107">
        <v>3250.827858195955</v>
      </c>
      <c r="AX33" s="107">
        <v>-4482.401814453839</v>
      </c>
      <c r="AY33" s="107">
        <v>6850.099068762549</v>
      </c>
      <c r="AZ33" s="107">
        <v>8984.860631247995</v>
      </c>
      <c r="BA33" s="107">
        <v>7422.477023625408</v>
      </c>
      <c r="BB33" s="107">
        <v>4642.895797386507</v>
      </c>
      <c r="BC33" s="107">
        <v>6281.585834212207</v>
      </c>
      <c r="BD33" s="107">
        <v>7185.264559631249</v>
      </c>
      <c r="BE33" s="107">
        <v>1575.56104477656</v>
      </c>
      <c r="BF33" s="107">
        <v>-631.6550534131561</v>
      </c>
      <c r="BG33" s="107">
        <v>3286.564695607669</v>
      </c>
      <c r="BH33" s="107">
        <v>4614.22747947627</v>
      </c>
      <c r="BI33" s="107">
        <v>6337.942290205412</v>
      </c>
      <c r="BJ33" s="107">
        <v>-1559.9175748557284</v>
      </c>
      <c r="BK33" s="107">
        <v>269.6592752961802</v>
      </c>
      <c r="BL33" s="107">
        <v>2810.79583771316</v>
      </c>
      <c r="BM33" s="107">
        <v>8121.029108836985</v>
      </c>
      <c r="BN33" s="107">
        <v>1883.196709393391</v>
      </c>
      <c r="BO33" s="107">
        <v>3712.7001006609403</v>
      </c>
      <c r="BP33" s="107">
        <v>37027.21923560369</v>
      </c>
      <c r="BQ33" s="107">
        <v>5748.6179552550075</v>
      </c>
      <c r="BR33" s="107">
        <v>5713.9587832410625</v>
      </c>
      <c r="BS33" s="107"/>
      <c r="BT33" s="107"/>
      <c r="BU33" s="107"/>
      <c r="BV33" s="107"/>
      <c r="BW33" s="107"/>
      <c r="BX33" s="107"/>
      <c r="BY33" s="107"/>
      <c r="BZ33" s="107"/>
      <c r="CA33" s="107">
        <f t="shared" si="4"/>
        <v>14410.756385206858</v>
      </c>
      <c r="CB33" s="107">
        <f t="shared" si="5"/>
        <v>52202.496074760704</v>
      </c>
      <c r="CC33" s="108"/>
    </row>
    <row r="34" spans="1:81" s="6" customFormat="1" ht="19.5" customHeight="1">
      <c r="A34" s="30" t="s">
        <v>49</v>
      </c>
      <c r="B34" s="10">
        <v>-1939.6292926122132</v>
      </c>
      <c r="C34" s="10">
        <v>-2264.626447995736</v>
      </c>
      <c r="D34" s="11">
        <v>-1123.1</v>
      </c>
      <c r="E34" s="13">
        <v>-3489.5</v>
      </c>
      <c r="F34" s="13">
        <v>-4963.9</v>
      </c>
      <c r="G34" s="13">
        <v>6859.299999999999</v>
      </c>
      <c r="H34" s="13">
        <v>-1557.594829239265</v>
      </c>
      <c r="I34" s="13">
        <v>121.5</v>
      </c>
      <c r="J34" s="13">
        <v>-3285.2</v>
      </c>
      <c r="K34" s="10">
        <v>-3144.2</v>
      </c>
      <c r="L34" s="10">
        <v>-2758.7</v>
      </c>
      <c r="M34" s="10">
        <v>-3203.5</v>
      </c>
      <c r="N34" s="107">
        <f t="shared" si="6"/>
        <v>-20749.150569847217</v>
      </c>
      <c r="O34" s="107">
        <f t="shared" si="7"/>
        <v>-24358.25172212131</v>
      </c>
      <c r="P34" s="107">
        <v>-19029.228727660837</v>
      </c>
      <c r="Q34" s="107">
        <v>-16490.350972962588</v>
      </c>
      <c r="R34" s="107">
        <v>-15609.328826536806</v>
      </c>
      <c r="S34" s="107">
        <v>4580.0482778786945</v>
      </c>
      <c r="T34" s="107">
        <v>-969</v>
      </c>
      <c r="U34" s="107">
        <v>-1847</v>
      </c>
      <c r="V34" s="107">
        <v>-3047.8</v>
      </c>
      <c r="W34" s="107">
        <v>-2514.9</v>
      </c>
      <c r="X34" s="107">
        <v>-1204.1</v>
      </c>
      <c r="Y34" s="107">
        <v>410.2</v>
      </c>
      <c r="Z34" s="107">
        <v>-4530.6</v>
      </c>
      <c r="AA34" s="107">
        <v>-9033.9</v>
      </c>
      <c r="AB34" s="107">
        <v>-1998.5</v>
      </c>
      <c r="AC34" s="107">
        <v>-2631.2</v>
      </c>
      <c r="AD34" s="107">
        <v>-1571.5</v>
      </c>
      <c r="AE34" s="107">
        <v>-1883.5</v>
      </c>
      <c r="AF34" s="107">
        <v>-3222.5</v>
      </c>
      <c r="AG34" s="107">
        <v>-1498.1</v>
      </c>
      <c r="AH34" s="107">
        <v>-308.6</v>
      </c>
      <c r="AI34" s="107">
        <v>919.6</v>
      </c>
      <c r="AJ34" s="107">
        <v>-2282.6703209441466</v>
      </c>
      <c r="AK34" s="107">
        <v>-566.305484045135</v>
      </c>
      <c r="AL34" s="107">
        <v>-1451.0387391538384</v>
      </c>
      <c r="AM34" s="107">
        <v>-1442.847812595718</v>
      </c>
      <c r="AN34" s="107">
        <v>-1547.0419775489781</v>
      </c>
      <c r="AO34" s="107">
        <v>-2425.01948796126</v>
      </c>
      <c r="AP34" s="107">
        <v>-3321.20490541176</v>
      </c>
      <c r="AQ34" s="107">
        <v>-2249.8133128269037</v>
      </c>
      <c r="AR34" s="107">
        <v>-676.445119864199</v>
      </c>
      <c r="AS34" s="107">
        <v>-675.677349200521</v>
      </c>
      <c r="AT34" s="107">
        <v>-1349.867075652013</v>
      </c>
      <c r="AU34" s="107">
        <v>-1505.36627581667</v>
      </c>
      <c r="AV34" s="107">
        <v>-570.432143231238</v>
      </c>
      <c r="AW34" s="107">
        <v>361.1879974249051</v>
      </c>
      <c r="AX34" s="107">
        <v>-1190.452842497773</v>
      </c>
      <c r="AY34" s="107">
        <v>-965.5919535849368</v>
      </c>
      <c r="AZ34" s="107">
        <v>-1700.4086718130989</v>
      </c>
      <c r="BA34" s="107">
        <v>-779.9570671555108</v>
      </c>
      <c r="BB34" s="107">
        <v>-5187.527158744631</v>
      </c>
      <c r="BC34" s="107">
        <v>-651.434678247835</v>
      </c>
      <c r="BD34" s="107">
        <v>-1625.872122095178</v>
      </c>
      <c r="BE34" s="107">
        <v>-991.6979632394701</v>
      </c>
      <c r="BF34" s="107">
        <v>-696.5203518175987</v>
      </c>
      <c r="BG34" s="107">
        <v>-633.155720080448</v>
      </c>
      <c r="BH34" s="107">
        <v>-1235.050664779958</v>
      </c>
      <c r="BI34" s="107">
        <v>-3692.8614685507455</v>
      </c>
      <c r="BJ34" s="107">
        <v>-1624.145736576992</v>
      </c>
      <c r="BK34" s="107">
        <v>-872.8451010382017</v>
      </c>
      <c r="BL34" s="107">
        <v>82.09285352958504</v>
      </c>
      <c r="BM34" s="107">
        <v>-753.1292036456291</v>
      </c>
      <c r="BN34" s="107">
        <v>-2914.7086699943343</v>
      </c>
      <c r="BO34" s="107">
        <v>-475.158703875146</v>
      </c>
      <c r="BP34" s="107">
        <v>-996.8521324589456</v>
      </c>
      <c r="BQ34" s="107">
        <v>-370.160002748936</v>
      </c>
      <c r="BR34" s="107">
        <v>-2988.879577146839</v>
      </c>
      <c r="BS34" s="107"/>
      <c r="BT34" s="107"/>
      <c r="BU34" s="107"/>
      <c r="BV34" s="107"/>
      <c r="BW34" s="107"/>
      <c r="BX34" s="107"/>
      <c r="BY34" s="107"/>
      <c r="BZ34" s="107"/>
      <c r="CA34" s="107">
        <f t="shared" si="4"/>
        <v>-3965.5251154000816</v>
      </c>
      <c r="CB34" s="107">
        <f t="shared" si="5"/>
        <v>-4831.050416229867</v>
      </c>
      <c r="CC34" s="108"/>
    </row>
    <row r="35" spans="1:81" ht="19.5" customHeight="1">
      <c r="A35" s="32"/>
      <c r="B35" s="8"/>
      <c r="C35" s="9"/>
      <c r="D35" s="9"/>
      <c r="E35" s="12"/>
      <c r="F35" s="12"/>
      <c r="G35" s="12"/>
      <c r="H35" s="12"/>
      <c r="I35" s="12"/>
      <c r="J35" s="12"/>
      <c r="K35" s="8"/>
      <c r="L35" s="8"/>
      <c r="M35" s="8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81"/>
    </row>
    <row r="36" spans="1:81" s="15" customFormat="1" ht="19.5" customHeight="1">
      <c r="A36" s="29" t="s">
        <v>6</v>
      </c>
      <c r="B36" s="8">
        <f>+B38+B39+B40</f>
        <v>4016.476852517707</v>
      </c>
      <c r="C36" s="8">
        <f aca="true" t="shared" si="8" ref="C36:CA36">+C38+C39+C40</f>
        <v>-347.72209008229834</v>
      </c>
      <c r="D36" s="8">
        <f t="shared" si="8"/>
        <v>208.89999999999998</v>
      </c>
      <c r="E36" s="8">
        <f t="shared" si="8"/>
        <v>595.6999999999998</v>
      </c>
      <c r="F36" s="8">
        <f t="shared" si="8"/>
        <v>644.5</v>
      </c>
      <c r="G36" s="8">
        <f t="shared" si="8"/>
        <v>734.1000000000001</v>
      </c>
      <c r="H36" s="8">
        <f t="shared" si="8"/>
        <v>261.497328195892</v>
      </c>
      <c r="I36" s="8">
        <f t="shared" si="8"/>
        <v>528.1</v>
      </c>
      <c r="J36" s="8">
        <f t="shared" si="8"/>
        <v>903.4</v>
      </c>
      <c r="K36" s="8">
        <f t="shared" si="8"/>
        <v>389.9</v>
      </c>
      <c r="L36" s="8">
        <f t="shared" si="8"/>
        <v>-102.80000000000007</v>
      </c>
      <c r="M36" s="8">
        <f t="shared" si="8"/>
        <v>-4462.1</v>
      </c>
      <c r="N36" s="105">
        <f t="shared" si="8"/>
        <v>3369.9520906313</v>
      </c>
      <c r="O36" s="105">
        <f t="shared" si="8"/>
        <v>-15732.88861021566</v>
      </c>
      <c r="P36" s="105">
        <f t="shared" si="8"/>
        <v>-3175.7477175380454</v>
      </c>
      <c r="Q36" s="105">
        <f t="shared" si="8"/>
        <v>-3145.641874389674</v>
      </c>
      <c r="R36" s="105">
        <f t="shared" si="8"/>
        <v>329.89627163127363</v>
      </c>
      <c r="S36" s="105">
        <f t="shared" si="8"/>
        <v>105.01138978433984</v>
      </c>
      <c r="T36" s="105">
        <f t="shared" si="8"/>
        <v>650.1</v>
      </c>
      <c r="U36" s="105">
        <f t="shared" si="8"/>
        <v>89.59999999999997</v>
      </c>
      <c r="V36" s="105">
        <f t="shared" si="8"/>
        <v>-964.0000000000001</v>
      </c>
      <c r="W36" s="105">
        <f t="shared" si="8"/>
        <v>-4031.3000000000006</v>
      </c>
      <c r="X36" s="105">
        <f t="shared" si="8"/>
        <v>-689.9999999999999</v>
      </c>
      <c r="Y36" s="105">
        <f t="shared" si="8"/>
        <v>-2696.1</v>
      </c>
      <c r="Z36" s="105">
        <f t="shared" si="8"/>
        <v>168.39999999999995</v>
      </c>
      <c r="AA36" s="105">
        <f t="shared" si="8"/>
        <v>-883.4</v>
      </c>
      <c r="AB36" s="105">
        <f t="shared" si="8"/>
        <v>-1122.8000000000002</v>
      </c>
      <c r="AC36" s="105">
        <f t="shared" si="8"/>
        <v>-4886.9</v>
      </c>
      <c r="AD36" s="105">
        <f t="shared" si="8"/>
        <v>-1471.4999999999998</v>
      </c>
      <c r="AE36" s="105">
        <f t="shared" si="8"/>
        <v>-216.7</v>
      </c>
      <c r="AF36" s="105">
        <f t="shared" si="8"/>
        <v>1266.2</v>
      </c>
      <c r="AG36" s="105">
        <f t="shared" si="8"/>
        <v>-381.9</v>
      </c>
      <c r="AH36" s="105">
        <f t="shared" si="8"/>
        <v>-3437.7999999999997</v>
      </c>
      <c r="AI36" s="105">
        <f t="shared" si="8"/>
        <v>2088.1</v>
      </c>
      <c r="AJ36" s="105">
        <f t="shared" si="8"/>
        <v>-1266.5991812785978</v>
      </c>
      <c r="AK36" s="105">
        <f t="shared" si="8"/>
        <v>-95.51485398777805</v>
      </c>
      <c r="AL36" s="105">
        <f t="shared" si="8"/>
        <v>121.66519800871984</v>
      </c>
      <c r="AM36" s="105">
        <f t="shared" si="8"/>
        <v>1237.0810470889803</v>
      </c>
      <c r="AN36" s="105">
        <f t="shared" si="8"/>
        <v>-3621.877402061314</v>
      </c>
      <c r="AO36" s="105">
        <f t="shared" si="8"/>
        <v>261.94260458109017</v>
      </c>
      <c r="AP36" s="105">
        <f t="shared" si="8"/>
        <v>869.6548701108571</v>
      </c>
      <c r="AQ36" s="105">
        <f t="shared" si="8"/>
        <v>-1533.0312325348552</v>
      </c>
      <c r="AR36" s="105">
        <f t="shared" si="8"/>
        <v>16.008169971244147</v>
      </c>
      <c r="AS36" s="105">
        <f t="shared" si="8"/>
        <v>-1290.7662176722747</v>
      </c>
      <c r="AT36" s="105">
        <f t="shared" si="8"/>
        <v>-635.2297023872901</v>
      </c>
      <c r="AU36" s="105">
        <f t="shared" si="8"/>
        <v>-545.504093612247</v>
      </c>
      <c r="AV36" s="105">
        <f t="shared" si="8"/>
        <v>-0.21477645045297322</v>
      </c>
      <c r="AW36" s="105">
        <f t="shared" si="8"/>
        <v>31.283197431985627</v>
      </c>
      <c r="AX36" s="105">
        <f t="shared" si="8"/>
        <v>1036.659876812685</v>
      </c>
      <c r="AY36" s="105">
        <f t="shared" si="8"/>
        <v>-364.2709791591385</v>
      </c>
      <c r="AZ36" s="105">
        <f t="shared" si="8"/>
        <v>-680.4493948850715</v>
      </c>
      <c r="BA36" s="105">
        <f t="shared" si="8"/>
        <v>540.43850417405</v>
      </c>
      <c r="BB36" s="105">
        <f t="shared" si="8"/>
        <v>279.43477392169206</v>
      </c>
      <c r="BC36" s="105">
        <f t="shared" si="8"/>
        <v>1615.4789255290332</v>
      </c>
      <c r="BD36" s="105">
        <f t="shared" si="8"/>
        <v>61.686903000597795</v>
      </c>
      <c r="BE36" s="105">
        <f t="shared" si="8"/>
        <v>-2427.0483593876716</v>
      </c>
      <c r="BF36" s="105">
        <f t="shared" si="8"/>
        <v>-366.2781621281524</v>
      </c>
      <c r="BG36" s="105">
        <f t="shared" si="8"/>
        <v>251.4763110341638</v>
      </c>
      <c r="BH36" s="105">
        <f t="shared" si="8"/>
        <v>1990.9714422983734</v>
      </c>
      <c r="BI36" s="105">
        <f t="shared" si="8"/>
        <v>-353.66359593251445</v>
      </c>
      <c r="BJ36" s="105">
        <f t="shared" si="8"/>
        <v>1.0392792926139123</v>
      </c>
      <c r="BK36" s="105">
        <f t="shared" si="8"/>
        <v>-178.4527607562428</v>
      </c>
      <c r="BL36" s="105">
        <f t="shared" si="8"/>
        <v>43.43750506602034</v>
      </c>
      <c r="BM36" s="105">
        <f t="shared" si="8"/>
        <v>-33.554758352673616</v>
      </c>
      <c r="BN36" s="105">
        <f t="shared" si="8"/>
        <v>-275.196458032274</v>
      </c>
      <c r="BO36" s="105">
        <f t="shared" si="8"/>
        <v>-587.8358064566673</v>
      </c>
      <c r="BP36" s="105">
        <f t="shared" si="8"/>
        <v>323.92346699668315</v>
      </c>
      <c r="BQ36" s="105">
        <f t="shared" si="8"/>
        <v>911.7855498823037</v>
      </c>
      <c r="BR36" s="105">
        <f t="shared" si="8"/>
        <v>-1616.3021949498484</v>
      </c>
      <c r="BS36" s="105">
        <f t="shared" si="8"/>
        <v>0</v>
      </c>
      <c r="BT36" s="105">
        <f t="shared" si="8"/>
        <v>0</v>
      </c>
      <c r="BU36" s="105">
        <f t="shared" si="8"/>
        <v>0</v>
      </c>
      <c r="BV36" s="105">
        <f t="shared" si="8"/>
        <v>0</v>
      </c>
      <c r="BW36" s="105">
        <f t="shared" si="8"/>
        <v>0</v>
      </c>
      <c r="BX36" s="105">
        <f t="shared" si="8"/>
        <v>0</v>
      </c>
      <c r="BY36" s="105">
        <f t="shared" si="8"/>
        <v>0</v>
      </c>
      <c r="BZ36" s="105">
        <f t="shared" si="8"/>
        <v>0</v>
      </c>
      <c r="CA36" s="105">
        <f t="shared" si="8"/>
        <v>-1116.1606929861928</v>
      </c>
      <c r="CB36" s="105">
        <f>+CB38+CB39+CB40</f>
        <v>-968.4289845275298</v>
      </c>
      <c r="CC36" s="81"/>
    </row>
    <row r="37" spans="1:81" ht="19.5" customHeight="1">
      <c r="A37" s="23"/>
      <c r="B37" s="8"/>
      <c r="C37" s="8"/>
      <c r="D37" s="9"/>
      <c r="E37" s="12"/>
      <c r="F37" s="12"/>
      <c r="G37" s="12"/>
      <c r="H37" s="12"/>
      <c r="I37" s="12"/>
      <c r="J37" s="12"/>
      <c r="K37" s="8"/>
      <c r="L37" s="8"/>
      <c r="M37" s="8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81"/>
    </row>
    <row r="38" spans="1:81" s="6" customFormat="1" ht="19.5" customHeight="1">
      <c r="A38" s="30" t="s">
        <v>50</v>
      </c>
      <c r="B38" s="10">
        <v>4355.826918009113</v>
      </c>
      <c r="C38" s="10">
        <v>638.6565326294248</v>
      </c>
      <c r="D38" s="11">
        <v>850.4</v>
      </c>
      <c r="E38" s="13">
        <v>2059.2</v>
      </c>
      <c r="F38" s="13">
        <v>625.7</v>
      </c>
      <c r="G38" s="13">
        <v>590.9000000000001</v>
      </c>
      <c r="H38" s="13">
        <v>503.451713665375</v>
      </c>
      <c r="I38" s="13">
        <v>1251.7</v>
      </c>
      <c r="J38" s="13">
        <v>1737</v>
      </c>
      <c r="K38" s="10">
        <v>974.5</v>
      </c>
      <c r="L38" s="10">
        <v>714.8</v>
      </c>
      <c r="M38" s="10">
        <v>1188.7</v>
      </c>
      <c r="N38" s="107">
        <f>+SUM(B38:M38)</f>
        <v>15490.835164303913</v>
      </c>
      <c r="O38" s="107">
        <f>+SUM(S38:AD38)</f>
        <v>9086.24751463887</v>
      </c>
      <c r="P38" s="107">
        <v>13488.053343629996</v>
      </c>
      <c r="Q38" s="107">
        <v>10965.980330162856</v>
      </c>
      <c r="R38" s="107">
        <v>15005.982418181815</v>
      </c>
      <c r="S38" s="107">
        <v>930.24751463887</v>
      </c>
      <c r="T38" s="107">
        <v>580.4</v>
      </c>
      <c r="U38" s="107">
        <v>555.4</v>
      </c>
      <c r="V38" s="107">
        <v>497.6</v>
      </c>
      <c r="W38" s="107">
        <v>986.1</v>
      </c>
      <c r="X38" s="107">
        <v>903.2</v>
      </c>
      <c r="Y38" s="107">
        <v>1128.1</v>
      </c>
      <c r="Z38" s="107">
        <v>972</v>
      </c>
      <c r="AA38" s="107">
        <v>359.1</v>
      </c>
      <c r="AB38" s="107">
        <v>934.1</v>
      </c>
      <c r="AC38" s="107">
        <v>680.8</v>
      </c>
      <c r="AD38" s="107">
        <v>559.2</v>
      </c>
      <c r="AE38" s="107">
        <v>569.4</v>
      </c>
      <c r="AF38" s="107">
        <v>1272.4</v>
      </c>
      <c r="AG38" s="107">
        <v>1055.5</v>
      </c>
      <c r="AH38" s="107">
        <v>1131.6</v>
      </c>
      <c r="AI38" s="107">
        <v>3583.8</v>
      </c>
      <c r="AJ38" s="107">
        <v>1001.8372487298061</v>
      </c>
      <c r="AK38" s="107">
        <v>886.933338679852</v>
      </c>
      <c r="AL38" s="107">
        <v>908.0749615638799</v>
      </c>
      <c r="AM38" s="107">
        <v>946.5062456408381</v>
      </c>
      <c r="AN38" s="107">
        <v>885.1594716483397</v>
      </c>
      <c r="AO38" s="107">
        <v>866.6813465167511</v>
      </c>
      <c r="AP38" s="107">
        <v>380.1607308505301</v>
      </c>
      <c r="AQ38" s="107">
        <v>754.5472968672431</v>
      </c>
      <c r="AR38" s="107">
        <v>409.58087541886107</v>
      </c>
      <c r="AS38" s="107">
        <v>746.006952135462</v>
      </c>
      <c r="AT38" s="107">
        <v>871.004448377934</v>
      </c>
      <c r="AU38" s="107">
        <v>698.912825822753</v>
      </c>
      <c r="AV38" s="107">
        <v>811.048431248641</v>
      </c>
      <c r="AW38" s="107">
        <v>489.72967204240166</v>
      </c>
      <c r="AX38" s="107">
        <v>1824.059962827453</v>
      </c>
      <c r="AY38" s="107">
        <v>1233.582387631903</v>
      </c>
      <c r="AZ38" s="107">
        <v>855.4965031627129</v>
      </c>
      <c r="BA38" s="107">
        <v>1201.05661059664</v>
      </c>
      <c r="BB38" s="107">
        <v>1070.954364030852</v>
      </c>
      <c r="BC38" s="107">
        <v>2031.4779189470103</v>
      </c>
      <c r="BD38" s="107">
        <v>1363.09279107315</v>
      </c>
      <c r="BE38" s="107">
        <v>1257.1734936412586</v>
      </c>
      <c r="BF38" s="107">
        <v>1589.6659839966478</v>
      </c>
      <c r="BG38" s="107">
        <v>1211.2153125485568</v>
      </c>
      <c r="BH38" s="107">
        <v>2546.097550637405</v>
      </c>
      <c r="BI38" s="107">
        <v>745.1777895438698</v>
      </c>
      <c r="BJ38" s="107">
        <v>297.3700679461919</v>
      </c>
      <c r="BK38" s="107">
        <v>710.6858134943571</v>
      </c>
      <c r="BL38" s="107">
        <v>1383.3715973518879</v>
      </c>
      <c r="BM38" s="107">
        <v>1167.6204311149504</v>
      </c>
      <c r="BN38" s="107">
        <v>703.0336678865259</v>
      </c>
      <c r="BO38" s="107">
        <v>747.126115683433</v>
      </c>
      <c r="BP38" s="107">
        <v>1402.91334937045</v>
      </c>
      <c r="BQ38" s="107">
        <v>1614.2529201933028</v>
      </c>
      <c r="BR38" s="107">
        <v>2096.991584470901</v>
      </c>
      <c r="BS38" s="107"/>
      <c r="BT38" s="107"/>
      <c r="BU38" s="107"/>
      <c r="BV38" s="107"/>
      <c r="BW38" s="107"/>
      <c r="BX38" s="107"/>
      <c r="BY38" s="107"/>
      <c r="BZ38" s="107"/>
      <c r="CA38" s="107">
        <f>+BC38+BD38+BE38+BF38</f>
        <v>6241.410187658067</v>
      </c>
      <c r="CB38" s="107">
        <f>+BO38+BP38+BQ38+BR38</f>
        <v>5861.283969718087</v>
      </c>
      <c r="CC38" s="108"/>
    </row>
    <row r="39" spans="1:81" s="6" customFormat="1" ht="19.5" customHeight="1">
      <c r="A39" s="30" t="s">
        <v>51</v>
      </c>
      <c r="B39" s="10">
        <v>-339.35006549140616</v>
      </c>
      <c r="C39" s="10">
        <v>-986.3786227117231</v>
      </c>
      <c r="D39" s="11">
        <v>-641.5</v>
      </c>
      <c r="E39" s="13">
        <v>-1463.5</v>
      </c>
      <c r="F39" s="13">
        <v>18.8</v>
      </c>
      <c r="G39" s="13">
        <v>-1.5999999999999943</v>
      </c>
      <c r="H39" s="13">
        <v>-241.95438546948301</v>
      </c>
      <c r="I39" s="13">
        <v>-723.6</v>
      </c>
      <c r="J39" s="13">
        <v>-833.6</v>
      </c>
      <c r="K39" s="10">
        <v>-584.6</v>
      </c>
      <c r="L39" s="10">
        <v>-817.6</v>
      </c>
      <c r="M39" s="10">
        <v>-5650.8</v>
      </c>
      <c r="N39" s="107">
        <f>+SUM(B39:M39)</f>
        <v>-12265.683073672613</v>
      </c>
      <c r="O39" s="107">
        <f>+SUM(S39:AD39)</f>
        <v>-25281.561906004114</v>
      </c>
      <c r="P39" s="107">
        <v>-17194.520784292905</v>
      </c>
      <c r="Q39" s="107">
        <v>-14169.987519812732</v>
      </c>
      <c r="R39" s="107">
        <v>-14420.251755106641</v>
      </c>
      <c r="S39" s="107">
        <v>-831.8619060041142</v>
      </c>
      <c r="T39" s="107">
        <v>33.5</v>
      </c>
      <c r="U39" s="107">
        <v>-637</v>
      </c>
      <c r="V39" s="107">
        <v>-1495.9</v>
      </c>
      <c r="W39" s="107">
        <v>-5022.6</v>
      </c>
      <c r="X39" s="107">
        <v>-1565.8</v>
      </c>
      <c r="Y39" s="107">
        <v>-3862.6</v>
      </c>
      <c r="Z39" s="107">
        <v>-931.2</v>
      </c>
      <c r="AA39" s="107">
        <v>-1303.7</v>
      </c>
      <c r="AB39" s="107">
        <v>-1996.5</v>
      </c>
      <c r="AC39" s="107">
        <v>-5634.3</v>
      </c>
      <c r="AD39" s="107">
        <v>-2033.6</v>
      </c>
      <c r="AE39" s="107">
        <v>-793.8</v>
      </c>
      <c r="AF39" s="107">
        <v>-47.3</v>
      </c>
      <c r="AG39" s="107">
        <v>-1481.3</v>
      </c>
      <c r="AH39" s="107">
        <v>-4683.2</v>
      </c>
      <c r="AI39" s="107">
        <v>-1470.3</v>
      </c>
      <c r="AJ39" s="107">
        <v>-2249.377205304998</v>
      </c>
      <c r="AK39" s="107">
        <v>-989.4581903070961</v>
      </c>
      <c r="AL39" s="107">
        <v>-791.1320256544001</v>
      </c>
      <c r="AM39" s="107">
        <v>220.44550184315406</v>
      </c>
      <c r="AN39" s="107">
        <v>-4519.048871901275</v>
      </c>
      <c r="AO39" s="107">
        <v>-652.8009740686159</v>
      </c>
      <c r="AP39" s="107">
        <v>262.750981100327</v>
      </c>
      <c r="AQ39" s="107">
        <v>-2285.9601071064462</v>
      </c>
      <c r="AR39" s="107">
        <v>-421.8867109534709</v>
      </c>
      <c r="AS39" s="107">
        <v>-2075.519763857737</v>
      </c>
      <c r="AT39" s="107">
        <v>-1506.234150765224</v>
      </c>
      <c r="AU39" s="107">
        <v>-1244.416919435</v>
      </c>
      <c r="AV39" s="107">
        <v>-811.263207699094</v>
      </c>
      <c r="AW39" s="107">
        <v>-458.44647461041603</v>
      </c>
      <c r="AX39" s="107">
        <v>-787.4000860147681</v>
      </c>
      <c r="AY39" s="107">
        <v>-1597.8533667910415</v>
      </c>
      <c r="AZ39" s="107">
        <v>-1539.2962980477844</v>
      </c>
      <c r="BA39" s="107">
        <v>-657.26268642259</v>
      </c>
      <c r="BB39" s="107">
        <v>-784.44774810916</v>
      </c>
      <c r="BC39" s="107">
        <v>-415.9989934179771</v>
      </c>
      <c r="BD39" s="107">
        <v>-1301.4058880725522</v>
      </c>
      <c r="BE39" s="107">
        <v>-3684.22185302893</v>
      </c>
      <c r="BF39" s="107">
        <v>-1955.9441461248002</v>
      </c>
      <c r="BG39" s="107">
        <v>-959.739001514393</v>
      </c>
      <c r="BH39" s="107">
        <v>-555.1261083390319</v>
      </c>
      <c r="BI39" s="107">
        <v>-843.1855500548843</v>
      </c>
      <c r="BJ39" s="107">
        <v>-296.330788653578</v>
      </c>
      <c r="BK39" s="107">
        <v>-878.4276782282</v>
      </c>
      <c r="BL39" s="107">
        <v>-1350.4664322858675</v>
      </c>
      <c r="BM39" s="107">
        <v>-1201.175189467624</v>
      </c>
      <c r="BN39" s="107">
        <v>-978.2301259187999</v>
      </c>
      <c r="BO39" s="107">
        <v>-1334.9619221401003</v>
      </c>
      <c r="BP39" s="107">
        <v>-1078.989882373767</v>
      </c>
      <c r="BQ39" s="107">
        <v>-702.4673703109991</v>
      </c>
      <c r="BR39" s="107">
        <v>-3713.2937794207496</v>
      </c>
      <c r="BS39" s="107"/>
      <c r="BT39" s="107"/>
      <c r="BU39" s="107"/>
      <c r="BV39" s="107"/>
      <c r="BW39" s="107"/>
      <c r="BX39" s="107"/>
      <c r="BY39" s="107"/>
      <c r="BZ39" s="107"/>
      <c r="CA39" s="107">
        <f>+BC39+BD39+BE39+BF39</f>
        <v>-7357.57088064426</v>
      </c>
      <c r="CB39" s="107">
        <f>+BO39+BP39+BQ39+BR39</f>
        <v>-6829.712954245617</v>
      </c>
      <c r="CC39" s="108"/>
    </row>
    <row r="40" spans="1:81" ht="19.5" customHeight="1">
      <c r="A40" s="33" t="s">
        <v>7</v>
      </c>
      <c r="B40" s="10">
        <v>0</v>
      </c>
      <c r="C40" s="10">
        <v>0</v>
      </c>
      <c r="D40" s="11"/>
      <c r="E40" s="13"/>
      <c r="F40" s="13"/>
      <c r="G40" s="13">
        <v>144.8</v>
      </c>
      <c r="H40" s="13">
        <v>0</v>
      </c>
      <c r="I40" s="13"/>
      <c r="J40" s="13">
        <v>0</v>
      </c>
      <c r="K40" s="10">
        <v>0</v>
      </c>
      <c r="L40" s="10">
        <v>0</v>
      </c>
      <c r="M40" s="10"/>
      <c r="N40" s="107">
        <f>+SUM(B40:M40)</f>
        <v>144.8</v>
      </c>
      <c r="O40" s="107">
        <f>+SUM(S40:AD40)</f>
        <v>462.42578114958394</v>
      </c>
      <c r="P40" s="107">
        <v>530.719723124864</v>
      </c>
      <c r="Q40" s="107">
        <v>58.365315260201996</v>
      </c>
      <c r="R40" s="107">
        <v>-255.8343914439</v>
      </c>
      <c r="S40" s="107">
        <v>6.625781149584001</v>
      </c>
      <c r="T40" s="107">
        <v>36.2</v>
      </c>
      <c r="U40" s="107">
        <v>171.2</v>
      </c>
      <c r="V40" s="107">
        <v>34.3</v>
      </c>
      <c r="W40" s="107">
        <v>5.2</v>
      </c>
      <c r="X40" s="107">
        <v>-27.4</v>
      </c>
      <c r="Y40" s="107">
        <v>38.4</v>
      </c>
      <c r="Z40" s="107">
        <v>127.6</v>
      </c>
      <c r="AA40" s="107">
        <v>61.2</v>
      </c>
      <c r="AB40" s="107">
        <v>-60.4</v>
      </c>
      <c r="AC40" s="107">
        <v>66.6</v>
      </c>
      <c r="AD40" s="107">
        <v>2.9</v>
      </c>
      <c r="AE40" s="107">
        <v>7.7</v>
      </c>
      <c r="AF40" s="107">
        <v>41.1</v>
      </c>
      <c r="AG40" s="107">
        <v>43.9</v>
      </c>
      <c r="AH40" s="107">
        <v>113.8</v>
      </c>
      <c r="AI40" s="107">
        <v>-25.4</v>
      </c>
      <c r="AJ40" s="107">
        <v>-19.059224703406</v>
      </c>
      <c r="AK40" s="107">
        <v>7.009997639466002</v>
      </c>
      <c r="AL40" s="107">
        <v>4.722262099239999</v>
      </c>
      <c r="AM40" s="107">
        <v>70.12929960498799</v>
      </c>
      <c r="AN40" s="107">
        <v>12.011998191620998</v>
      </c>
      <c r="AO40" s="107">
        <v>48.062232132955</v>
      </c>
      <c r="AP40" s="107">
        <v>226.74315816</v>
      </c>
      <c r="AQ40" s="107">
        <v>-1.6184222956519994</v>
      </c>
      <c r="AR40" s="107">
        <v>28.314005505854002</v>
      </c>
      <c r="AS40" s="107">
        <v>38.74659405</v>
      </c>
      <c r="AT40" s="107">
        <v>0</v>
      </c>
      <c r="AU40" s="107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3.3504</v>
      </c>
      <c r="BA40" s="107">
        <v>-3.35542</v>
      </c>
      <c r="BB40" s="107">
        <v>-7.071842</v>
      </c>
      <c r="BC40" s="107">
        <v>0</v>
      </c>
      <c r="BD40" s="107">
        <v>0</v>
      </c>
      <c r="BE40" s="107">
        <v>0</v>
      </c>
      <c r="BF40" s="107">
        <v>0</v>
      </c>
      <c r="BG40" s="107">
        <v>0</v>
      </c>
      <c r="BH40" s="107">
        <v>0</v>
      </c>
      <c r="BI40" s="107">
        <v>-255.6558354215</v>
      </c>
      <c r="BJ40" s="107">
        <v>0</v>
      </c>
      <c r="BK40" s="107">
        <v>-10.7108960224</v>
      </c>
      <c r="BL40" s="107">
        <v>10.53234</v>
      </c>
      <c r="BM40" s="107">
        <v>0</v>
      </c>
      <c r="BN40" s="107">
        <v>0</v>
      </c>
      <c r="BO40" s="107">
        <v>0</v>
      </c>
      <c r="BP40" s="107">
        <v>0</v>
      </c>
      <c r="BQ40" s="107">
        <v>0</v>
      </c>
      <c r="BR40" s="107">
        <v>0</v>
      </c>
      <c r="BS40" s="107"/>
      <c r="BT40" s="107"/>
      <c r="BU40" s="107"/>
      <c r="BV40" s="107"/>
      <c r="BW40" s="107"/>
      <c r="BX40" s="107"/>
      <c r="BY40" s="107"/>
      <c r="BZ40" s="107"/>
      <c r="CA40" s="107">
        <f>+BC40+BD40+BE40+BF40</f>
        <v>0</v>
      </c>
      <c r="CB40" s="107">
        <f>+BO40+BP40+BQ40+BR40</f>
        <v>0</v>
      </c>
      <c r="CC40" s="108"/>
    </row>
    <row r="41" spans="1:81" ht="19.5" customHeight="1">
      <c r="A41" s="23"/>
      <c r="B41" s="8"/>
      <c r="C41" s="9"/>
      <c r="D41" s="11"/>
      <c r="E41" s="13"/>
      <c r="F41" s="13"/>
      <c r="G41" s="13"/>
      <c r="H41" s="13"/>
      <c r="I41" s="13"/>
      <c r="J41" s="13"/>
      <c r="K41" s="10"/>
      <c r="L41" s="10"/>
      <c r="M41" s="10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81"/>
    </row>
    <row r="42" spans="1:81" s="16" customFormat="1" ht="19.5" customHeight="1">
      <c r="A42" s="29" t="s">
        <v>8</v>
      </c>
      <c r="B42" s="8">
        <f>+B44+B45</f>
        <v>24901.357351918792</v>
      </c>
      <c r="C42" s="8">
        <f aca="true" t="shared" si="9" ref="C42:CA42">+C44+C45</f>
        <v>69442.99130903672</v>
      </c>
      <c r="D42" s="8">
        <f t="shared" si="9"/>
        <v>13414.5</v>
      </c>
      <c r="E42" s="8">
        <f t="shared" si="9"/>
        <v>27017.2</v>
      </c>
      <c r="F42" s="8">
        <f t="shared" si="9"/>
        <v>64455.600000000006</v>
      </c>
      <c r="G42" s="8">
        <f t="shared" si="9"/>
        <v>12833.8</v>
      </c>
      <c r="H42" s="8">
        <f t="shared" si="9"/>
        <v>23029.907411191303</v>
      </c>
      <c r="I42" s="8">
        <f t="shared" si="9"/>
        <v>21551.100000000002</v>
      </c>
      <c r="J42" s="8">
        <f t="shared" si="9"/>
        <v>18065</v>
      </c>
      <c r="K42" s="8">
        <f t="shared" si="9"/>
        <v>53144.8</v>
      </c>
      <c r="L42" s="8">
        <f t="shared" si="9"/>
        <v>23610.6</v>
      </c>
      <c r="M42" s="8">
        <f t="shared" si="9"/>
        <v>74435.20000000001</v>
      </c>
      <c r="N42" s="105">
        <f t="shared" si="9"/>
        <v>425902.05607214686</v>
      </c>
      <c r="O42" s="105">
        <f t="shared" si="9"/>
        <v>433059.93318556505</v>
      </c>
      <c r="P42" s="105">
        <f t="shared" si="9"/>
        <v>436555.4111583249</v>
      </c>
      <c r="Q42" s="105">
        <f t="shared" si="9"/>
        <v>331448.99580655864</v>
      </c>
      <c r="R42" s="105">
        <f t="shared" si="9"/>
        <v>403894.87581750593</v>
      </c>
      <c r="S42" s="105">
        <f t="shared" si="9"/>
        <v>27328.533185565087</v>
      </c>
      <c r="T42" s="105">
        <f t="shared" si="9"/>
        <v>29864.9</v>
      </c>
      <c r="U42" s="105">
        <f t="shared" si="9"/>
        <v>23941.1</v>
      </c>
      <c r="V42" s="105">
        <f t="shared" si="9"/>
        <v>37720.3</v>
      </c>
      <c r="W42" s="105">
        <f t="shared" si="9"/>
        <v>23251.100000000002</v>
      </c>
      <c r="X42" s="105">
        <f t="shared" si="9"/>
        <v>38499.8</v>
      </c>
      <c r="Y42" s="105">
        <f t="shared" si="9"/>
        <v>24955</v>
      </c>
      <c r="Z42" s="105">
        <f t="shared" si="9"/>
        <v>25616.600000000002</v>
      </c>
      <c r="AA42" s="105">
        <f t="shared" si="9"/>
        <v>96777.6</v>
      </c>
      <c r="AB42" s="105">
        <f t="shared" si="9"/>
        <v>35096.7</v>
      </c>
      <c r="AC42" s="105">
        <f t="shared" si="9"/>
        <v>37370.7</v>
      </c>
      <c r="AD42" s="105">
        <f t="shared" si="9"/>
        <v>32637.6</v>
      </c>
      <c r="AE42" s="105">
        <f t="shared" si="9"/>
        <v>41193.8</v>
      </c>
      <c r="AF42" s="105">
        <f t="shared" si="9"/>
        <v>25855.899999999998</v>
      </c>
      <c r="AG42" s="105">
        <f t="shared" si="9"/>
        <v>83196.5</v>
      </c>
      <c r="AH42" s="105">
        <f t="shared" si="9"/>
        <v>41924.5</v>
      </c>
      <c r="AI42" s="105">
        <f t="shared" si="9"/>
        <v>32122.6</v>
      </c>
      <c r="AJ42" s="105">
        <f t="shared" si="9"/>
        <v>19495.45061851532</v>
      </c>
      <c r="AK42" s="105">
        <f t="shared" si="9"/>
        <v>24401.88367413045</v>
      </c>
      <c r="AL42" s="105">
        <f t="shared" si="9"/>
        <v>22388.718299184762</v>
      </c>
      <c r="AM42" s="105">
        <f t="shared" si="9"/>
        <v>24361.284805444142</v>
      </c>
      <c r="AN42" s="105">
        <f t="shared" si="9"/>
        <v>49628.14435141479</v>
      </c>
      <c r="AO42" s="105">
        <f t="shared" si="9"/>
        <v>16913.635145091583</v>
      </c>
      <c r="AP42" s="105">
        <f t="shared" si="9"/>
        <v>55072.99426454382</v>
      </c>
      <c r="AQ42" s="105">
        <f t="shared" si="9"/>
        <v>11999.730491499893</v>
      </c>
      <c r="AR42" s="105">
        <f t="shared" si="9"/>
        <v>19835.85707678469</v>
      </c>
      <c r="AS42" s="105">
        <f t="shared" si="9"/>
        <v>17992.770869028234</v>
      </c>
      <c r="AT42" s="105">
        <f t="shared" si="9"/>
        <v>17873.19945776313</v>
      </c>
      <c r="AU42" s="105">
        <f t="shared" si="9"/>
        <v>19468.553185026052</v>
      </c>
      <c r="AV42" s="105">
        <f t="shared" si="9"/>
        <v>58227.06514192108</v>
      </c>
      <c r="AW42" s="105">
        <f t="shared" si="9"/>
        <v>31575.65000726763</v>
      </c>
      <c r="AX42" s="105">
        <f t="shared" si="9"/>
        <v>23575.328876470652</v>
      </c>
      <c r="AY42" s="105">
        <f t="shared" si="9"/>
        <v>31529.97704343084</v>
      </c>
      <c r="AZ42" s="105">
        <f t="shared" si="9"/>
        <v>33454.47178014837</v>
      </c>
      <c r="BA42" s="105">
        <f t="shared" si="9"/>
        <v>31257.81941836107</v>
      </c>
      <c r="BB42" s="105">
        <f t="shared" si="9"/>
        <v>34658.57245885699</v>
      </c>
      <c r="BC42" s="105">
        <f t="shared" si="9"/>
        <v>30425.247182648185</v>
      </c>
      <c r="BD42" s="105">
        <f t="shared" si="9"/>
        <v>49717.749450681</v>
      </c>
      <c r="BE42" s="105">
        <f t="shared" si="9"/>
        <v>31143.07261410224</v>
      </c>
      <c r="BF42" s="105">
        <f t="shared" si="9"/>
        <v>30056.787941271632</v>
      </c>
      <c r="BG42" s="105">
        <f t="shared" si="9"/>
        <v>67512.76551852765</v>
      </c>
      <c r="BH42" s="105">
        <f t="shared" si="9"/>
        <v>31355.520496854217</v>
      </c>
      <c r="BI42" s="105">
        <f t="shared" si="9"/>
        <v>20805.264664819246</v>
      </c>
      <c r="BJ42" s="105">
        <f t="shared" si="9"/>
        <v>27434.456390247542</v>
      </c>
      <c r="BK42" s="105">
        <f t="shared" si="9"/>
        <v>30437.66822750055</v>
      </c>
      <c r="BL42" s="105">
        <f t="shared" si="9"/>
        <v>27558.718559777768</v>
      </c>
      <c r="BM42" s="105">
        <f t="shared" si="9"/>
        <v>30181.33271315331</v>
      </c>
      <c r="BN42" s="105">
        <f t="shared" si="9"/>
        <v>27266.292057922597</v>
      </c>
      <c r="BO42" s="105">
        <f t="shared" si="9"/>
        <v>27814.003360948685</v>
      </c>
      <c r="BP42" s="105">
        <f t="shared" si="9"/>
        <v>23057.83958097909</v>
      </c>
      <c r="BQ42" s="105">
        <f t="shared" si="9"/>
        <v>25216.961746479978</v>
      </c>
      <c r="BR42" s="105">
        <f t="shared" si="9"/>
        <v>26241.757773606696</v>
      </c>
      <c r="BS42" s="105">
        <f t="shared" si="9"/>
        <v>0</v>
      </c>
      <c r="BT42" s="105">
        <f t="shared" si="9"/>
        <v>0</v>
      </c>
      <c r="BU42" s="105">
        <f t="shared" si="9"/>
        <v>0</v>
      </c>
      <c r="BV42" s="105">
        <f t="shared" si="9"/>
        <v>0</v>
      </c>
      <c r="BW42" s="105">
        <f t="shared" si="9"/>
        <v>0</v>
      </c>
      <c r="BX42" s="105">
        <f t="shared" si="9"/>
        <v>0</v>
      </c>
      <c r="BY42" s="105">
        <f t="shared" si="9"/>
        <v>0</v>
      </c>
      <c r="BZ42" s="105">
        <f t="shared" si="9"/>
        <v>0</v>
      </c>
      <c r="CA42" s="105">
        <f t="shared" si="9"/>
        <v>141342.85718870303</v>
      </c>
      <c r="CB42" s="105">
        <f>+CB44+CB45</f>
        <v>102330.56246201444</v>
      </c>
      <c r="CC42" s="81"/>
    </row>
    <row r="43" spans="1:81" ht="19.5" customHeight="1">
      <c r="A43" s="23"/>
      <c r="B43" s="8"/>
      <c r="C43" s="8"/>
      <c r="D43" s="9"/>
      <c r="E43" s="12"/>
      <c r="F43" s="12"/>
      <c r="G43" s="12"/>
      <c r="H43" s="12"/>
      <c r="I43" s="12"/>
      <c r="J43" s="12"/>
      <c r="K43" s="8"/>
      <c r="L43" s="8"/>
      <c r="M43" s="8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81"/>
    </row>
    <row r="44" spans="1:81" s="6" customFormat="1" ht="19.5" customHeight="1">
      <c r="A44" s="30" t="s">
        <v>9</v>
      </c>
      <c r="B44" s="10">
        <v>5927.233281241358</v>
      </c>
      <c r="C44" s="10">
        <v>56648.579091429536</v>
      </c>
      <c r="D44" s="11">
        <v>811.5</v>
      </c>
      <c r="E44" s="13">
        <v>10629.5</v>
      </c>
      <c r="F44" s="13">
        <v>48359.4</v>
      </c>
      <c r="G44" s="13">
        <v>-2092.4</v>
      </c>
      <c r="H44" s="13">
        <v>1957.1497457841176</v>
      </c>
      <c r="I44" s="13">
        <v>634.2</v>
      </c>
      <c r="J44" s="13">
        <v>2248.9</v>
      </c>
      <c r="K44" s="10">
        <v>37188.9</v>
      </c>
      <c r="L44" s="10">
        <v>10211</v>
      </c>
      <c r="M44" s="10">
        <v>51735.8</v>
      </c>
      <c r="N44" s="107">
        <f>+SUM(B44:M44)</f>
        <v>224259.76211845502</v>
      </c>
      <c r="O44" s="107">
        <f>+SUM(S44:AD44)</f>
        <v>163380.89999999997</v>
      </c>
      <c r="P44" s="107">
        <v>175234.83352913783</v>
      </c>
      <c r="Q44" s="107">
        <v>40534.57652596497</v>
      </c>
      <c r="R44" s="107">
        <v>65194.98981532695</v>
      </c>
      <c r="S44" s="107">
        <v>10343.2</v>
      </c>
      <c r="T44" s="107">
        <v>12181</v>
      </c>
      <c r="U44" s="107">
        <v>4370.6</v>
      </c>
      <c r="V44" s="107">
        <v>10891.2</v>
      </c>
      <c r="W44" s="107">
        <v>3320.4</v>
      </c>
      <c r="X44" s="107">
        <v>13670.5</v>
      </c>
      <c r="Y44" s="107">
        <v>1969.9</v>
      </c>
      <c r="Z44" s="107">
        <v>4223.2</v>
      </c>
      <c r="AA44" s="107">
        <v>76323.8</v>
      </c>
      <c r="AB44" s="107">
        <v>11254</v>
      </c>
      <c r="AC44" s="107">
        <v>11212.8</v>
      </c>
      <c r="AD44" s="107">
        <v>3620.3</v>
      </c>
      <c r="AE44" s="107">
        <v>12024.4</v>
      </c>
      <c r="AF44" s="107">
        <v>3444.6</v>
      </c>
      <c r="AG44" s="107">
        <v>55899.2</v>
      </c>
      <c r="AH44" s="107">
        <v>16530.7</v>
      </c>
      <c r="AI44" s="107">
        <v>8523.8</v>
      </c>
      <c r="AJ44" s="107">
        <v>1722.5865133748828</v>
      </c>
      <c r="AK44" s="107">
        <v>1248.33165731205</v>
      </c>
      <c r="AL44" s="107">
        <v>1.5458882797740001</v>
      </c>
      <c r="AM44" s="107">
        <v>2225.9935247181443</v>
      </c>
      <c r="AN44" s="107">
        <v>35289.582589267935</v>
      </c>
      <c r="AO44" s="107">
        <v>573.8731780597532</v>
      </c>
      <c r="AP44" s="107">
        <v>37750.220178125295</v>
      </c>
      <c r="AQ44" s="107">
        <v>788.04217271454</v>
      </c>
      <c r="AR44" s="107">
        <v>8098.3376433046315</v>
      </c>
      <c r="AS44" s="107">
        <v>1399.298096644401</v>
      </c>
      <c r="AT44" s="107">
        <v>465.23135332799995</v>
      </c>
      <c r="AU44" s="107">
        <v>0</v>
      </c>
      <c r="AV44" s="107">
        <v>24982.0790989475</v>
      </c>
      <c r="AW44" s="107">
        <v>50.059873760399995</v>
      </c>
      <c r="AX44" s="107">
        <v>0</v>
      </c>
      <c r="AY44" s="107">
        <v>1456.4048688117</v>
      </c>
      <c r="AZ44" s="107">
        <v>0</v>
      </c>
      <c r="BA44" s="107">
        <v>0</v>
      </c>
      <c r="BB44" s="107">
        <v>3295.1234184538002</v>
      </c>
      <c r="BC44" s="107">
        <v>0</v>
      </c>
      <c r="BD44" s="107">
        <v>19702.226730123642</v>
      </c>
      <c r="BE44" s="107">
        <v>885.2565811776001</v>
      </c>
      <c r="BF44" s="107">
        <v>0</v>
      </c>
      <c r="BG44" s="107">
        <v>43765.891998696</v>
      </c>
      <c r="BH44" s="107">
        <v>0</v>
      </c>
      <c r="BI44" s="107">
        <v>-72.857039908</v>
      </c>
      <c r="BJ44" s="107">
        <v>-3535.2572876722998</v>
      </c>
      <c r="BK44" s="107">
        <v>177.15777640000002</v>
      </c>
      <c r="BL44" s="107">
        <v>0</v>
      </c>
      <c r="BM44" s="107">
        <v>0</v>
      </c>
      <c r="BN44" s="107">
        <v>4272.57105651</v>
      </c>
      <c r="BO44" s="107">
        <v>0</v>
      </c>
      <c r="BP44" s="107">
        <v>0</v>
      </c>
      <c r="BQ44" s="107">
        <v>0</v>
      </c>
      <c r="BR44" s="107">
        <v>0</v>
      </c>
      <c r="BS44" s="107"/>
      <c r="BT44" s="107"/>
      <c r="BU44" s="107"/>
      <c r="BV44" s="107"/>
      <c r="BW44" s="107"/>
      <c r="BX44" s="107"/>
      <c r="BY44" s="107"/>
      <c r="BZ44" s="107"/>
      <c r="CA44" s="107">
        <f>+BC44+BD44+BE44+BF44</f>
        <v>20587.483311301243</v>
      </c>
      <c r="CB44" s="107">
        <f>+BO44+BP44+BQ44+BR44</f>
        <v>0</v>
      </c>
      <c r="CC44" s="108"/>
    </row>
    <row r="45" spans="1:81" s="6" customFormat="1" ht="19.5" customHeight="1">
      <c r="A45" s="30" t="s">
        <v>10</v>
      </c>
      <c r="B45" s="10">
        <v>18974.124070677433</v>
      </c>
      <c r="C45" s="10">
        <v>12794.412217607185</v>
      </c>
      <c r="D45" s="11">
        <v>12603</v>
      </c>
      <c r="E45" s="13">
        <v>16387.7</v>
      </c>
      <c r="F45" s="13">
        <v>16096.2</v>
      </c>
      <c r="G45" s="13">
        <v>14926.199999999999</v>
      </c>
      <c r="H45" s="13">
        <v>21072.757665407185</v>
      </c>
      <c r="I45" s="13">
        <v>20916.9</v>
      </c>
      <c r="J45" s="13">
        <v>15816.1</v>
      </c>
      <c r="K45" s="10">
        <v>15955.9</v>
      </c>
      <c r="L45" s="10">
        <v>13399.6</v>
      </c>
      <c r="M45" s="10">
        <v>22699.4</v>
      </c>
      <c r="N45" s="107">
        <f>+SUM(B45:M45)</f>
        <v>201642.2939536918</v>
      </c>
      <c r="O45" s="107">
        <f>+SUM(S45:AD45)</f>
        <v>269679.0331855651</v>
      </c>
      <c r="P45" s="107">
        <v>261320.57762918706</v>
      </c>
      <c r="Q45" s="107">
        <v>290914.4192805937</v>
      </c>
      <c r="R45" s="107">
        <v>338699.886002179</v>
      </c>
      <c r="S45" s="107">
        <v>16985.333185565087</v>
      </c>
      <c r="T45" s="107">
        <v>17683.9</v>
      </c>
      <c r="U45" s="107">
        <v>19570.5</v>
      </c>
      <c r="V45" s="107">
        <v>26829.1</v>
      </c>
      <c r="W45" s="107">
        <v>19930.7</v>
      </c>
      <c r="X45" s="107">
        <v>24829.3</v>
      </c>
      <c r="Y45" s="107">
        <v>22985.1</v>
      </c>
      <c r="Z45" s="107">
        <v>21393.4</v>
      </c>
      <c r="AA45" s="107">
        <v>20453.8</v>
      </c>
      <c r="AB45" s="107">
        <v>23842.7</v>
      </c>
      <c r="AC45" s="107">
        <v>26157.9</v>
      </c>
      <c r="AD45" s="107">
        <v>29017.3</v>
      </c>
      <c r="AE45" s="107">
        <v>29169.4</v>
      </c>
      <c r="AF45" s="107">
        <v>22411.3</v>
      </c>
      <c r="AG45" s="107">
        <v>27297.3</v>
      </c>
      <c r="AH45" s="107">
        <v>25393.8</v>
      </c>
      <c r="AI45" s="107">
        <v>23598.8</v>
      </c>
      <c r="AJ45" s="107">
        <v>17772.864105140437</v>
      </c>
      <c r="AK45" s="107">
        <v>23153.5520168184</v>
      </c>
      <c r="AL45" s="107">
        <v>22387.172410904986</v>
      </c>
      <c r="AM45" s="107">
        <v>22135.291280725996</v>
      </c>
      <c r="AN45" s="107">
        <v>14338.561762146854</v>
      </c>
      <c r="AO45" s="107">
        <v>16339.76196703183</v>
      </c>
      <c r="AP45" s="107">
        <v>17322.774086418525</v>
      </c>
      <c r="AQ45" s="107">
        <v>11211.688318785353</v>
      </c>
      <c r="AR45" s="107">
        <v>11737.51943348006</v>
      </c>
      <c r="AS45" s="107">
        <v>16593.472772383833</v>
      </c>
      <c r="AT45" s="107">
        <v>17407.96810443513</v>
      </c>
      <c r="AU45" s="107">
        <v>19468.553185026052</v>
      </c>
      <c r="AV45" s="107">
        <v>33244.98604297358</v>
      </c>
      <c r="AW45" s="107">
        <v>31525.59013350723</v>
      </c>
      <c r="AX45" s="107">
        <v>23575.328876470652</v>
      </c>
      <c r="AY45" s="107">
        <v>30073.57217461914</v>
      </c>
      <c r="AZ45" s="107">
        <v>33454.47178014837</v>
      </c>
      <c r="BA45" s="107">
        <v>31257.81941836107</v>
      </c>
      <c r="BB45" s="107">
        <v>31363.449040403186</v>
      </c>
      <c r="BC45" s="107">
        <v>30425.247182648185</v>
      </c>
      <c r="BD45" s="107">
        <v>30015.522720557357</v>
      </c>
      <c r="BE45" s="107">
        <v>30257.81603292464</v>
      </c>
      <c r="BF45" s="107">
        <v>30056.787941271632</v>
      </c>
      <c r="BG45" s="107">
        <v>23746.873519831654</v>
      </c>
      <c r="BH45" s="107">
        <v>31355.520496854217</v>
      </c>
      <c r="BI45" s="107">
        <v>20878.121704727248</v>
      </c>
      <c r="BJ45" s="107">
        <v>30969.71367791984</v>
      </c>
      <c r="BK45" s="107">
        <v>30260.510451100552</v>
      </c>
      <c r="BL45" s="107">
        <v>27558.718559777768</v>
      </c>
      <c r="BM45" s="107">
        <v>30181.33271315331</v>
      </c>
      <c r="BN45" s="107">
        <v>22993.7210014126</v>
      </c>
      <c r="BO45" s="107">
        <v>27814.003360948685</v>
      </c>
      <c r="BP45" s="107">
        <v>23057.83958097909</v>
      </c>
      <c r="BQ45" s="107">
        <v>25216.961746479978</v>
      </c>
      <c r="BR45" s="107">
        <v>26241.757773606696</v>
      </c>
      <c r="BS45" s="107"/>
      <c r="BT45" s="107"/>
      <c r="BU45" s="107"/>
      <c r="BV45" s="107"/>
      <c r="BW45" s="107"/>
      <c r="BX45" s="107"/>
      <c r="BY45" s="107"/>
      <c r="BZ45" s="107"/>
      <c r="CA45" s="107">
        <f>+BC45+BD45+BE45+BF45</f>
        <v>120755.3738774018</v>
      </c>
      <c r="CB45" s="107">
        <f>+BO45+BP45+BQ45+BR45</f>
        <v>102330.56246201444</v>
      </c>
      <c r="CC45" s="108"/>
    </row>
    <row r="46" spans="1:81" ht="19.5" customHeight="1">
      <c r="A46" s="32"/>
      <c r="B46" s="10"/>
      <c r="C46" s="11"/>
      <c r="D46" s="11"/>
      <c r="E46" s="13"/>
      <c r="F46" s="13"/>
      <c r="G46" s="13"/>
      <c r="H46" s="13"/>
      <c r="I46" s="13"/>
      <c r="J46" s="13"/>
      <c r="K46" s="10"/>
      <c r="L46" s="10"/>
      <c r="M46" s="10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81"/>
    </row>
    <row r="47" spans="1:81" s="15" customFormat="1" ht="19.5" customHeight="1">
      <c r="A47" s="17" t="s">
        <v>11</v>
      </c>
      <c r="B47" s="8">
        <f>+B49+B60</f>
        <v>7933.64604395319</v>
      </c>
      <c r="C47" s="8">
        <f aca="true" t="shared" si="10" ref="C47:CA47">+C49+C60</f>
        <v>9952.737581314044</v>
      </c>
      <c r="D47" s="8">
        <f t="shared" si="10"/>
        <v>8264.3</v>
      </c>
      <c r="E47" s="8">
        <f t="shared" si="10"/>
        <v>12833.7</v>
      </c>
      <c r="F47" s="8">
        <f t="shared" si="10"/>
        <v>9085.5</v>
      </c>
      <c r="G47" s="8">
        <f t="shared" si="10"/>
        <v>16584</v>
      </c>
      <c r="H47" s="8">
        <f>+H49+H60</f>
        <v>17188.88178822401</v>
      </c>
      <c r="I47" s="8">
        <f t="shared" si="10"/>
        <v>14572.8</v>
      </c>
      <c r="J47" s="8">
        <f t="shared" si="10"/>
        <v>16447.3</v>
      </c>
      <c r="K47" s="8">
        <f t="shared" si="10"/>
        <v>18788.699999999997</v>
      </c>
      <c r="L47" s="8">
        <f t="shared" si="10"/>
        <v>30182.9</v>
      </c>
      <c r="M47" s="8">
        <f t="shared" si="10"/>
        <v>25088.8</v>
      </c>
      <c r="N47" s="105">
        <f t="shared" si="10"/>
        <v>187230.51330467124</v>
      </c>
      <c r="O47" s="105">
        <f t="shared" si="10"/>
        <v>204866.1050921453</v>
      </c>
      <c r="P47" s="105">
        <f t="shared" si="10"/>
        <v>86063.19023536722</v>
      </c>
      <c r="Q47" s="105">
        <f t="shared" si="10"/>
        <v>125429.37554596407</v>
      </c>
      <c r="R47" s="105">
        <f t="shared" si="10"/>
        <v>114517.43901854173</v>
      </c>
      <c r="S47" s="105">
        <f t="shared" si="10"/>
        <v>1536.6050921453048</v>
      </c>
      <c r="T47" s="105">
        <f t="shared" si="10"/>
        <v>24105.4</v>
      </c>
      <c r="U47" s="105">
        <f t="shared" si="10"/>
        <v>17569.5</v>
      </c>
      <c r="V47" s="105">
        <f t="shared" si="10"/>
        <v>34366.2</v>
      </c>
      <c r="W47" s="105">
        <f t="shared" si="10"/>
        <v>13739.5</v>
      </c>
      <c r="X47" s="105">
        <f t="shared" si="10"/>
        <v>17342.399999999998</v>
      </c>
      <c r="Y47" s="105">
        <f t="shared" si="10"/>
        <v>25152.9</v>
      </c>
      <c r="Z47" s="105">
        <f t="shared" si="10"/>
        <v>4411.900000000001</v>
      </c>
      <c r="AA47" s="105">
        <f t="shared" si="10"/>
        <v>8448.2</v>
      </c>
      <c r="AB47" s="105">
        <f t="shared" si="10"/>
        <v>19363.5</v>
      </c>
      <c r="AC47" s="105">
        <f t="shared" si="10"/>
        <v>6439.6</v>
      </c>
      <c r="AD47" s="105">
        <f t="shared" si="10"/>
        <v>32390.4</v>
      </c>
      <c r="AE47" s="105">
        <f t="shared" si="10"/>
        <v>19043.7</v>
      </c>
      <c r="AF47" s="105">
        <f t="shared" si="10"/>
        <v>9259.9</v>
      </c>
      <c r="AG47" s="105">
        <f t="shared" si="10"/>
        <v>9421.3</v>
      </c>
      <c r="AH47" s="105">
        <f t="shared" si="10"/>
        <v>8670.4</v>
      </c>
      <c r="AI47" s="105">
        <f t="shared" si="10"/>
        <v>8336.8</v>
      </c>
      <c r="AJ47" s="105">
        <f t="shared" si="10"/>
        <v>4138.210743964493</v>
      </c>
      <c r="AK47" s="105">
        <f t="shared" si="10"/>
        <v>724.924762341238</v>
      </c>
      <c r="AL47" s="105">
        <f t="shared" si="10"/>
        <v>1379.7766033022608</v>
      </c>
      <c r="AM47" s="105">
        <f t="shared" si="10"/>
        <v>2165.0373822834854</v>
      </c>
      <c r="AN47" s="105">
        <f t="shared" si="10"/>
        <v>955.3851722126979</v>
      </c>
      <c r="AO47" s="105">
        <f t="shared" si="10"/>
        <v>13723.78566734843</v>
      </c>
      <c r="AP47" s="105">
        <f t="shared" si="10"/>
        <v>8243.969903914609</v>
      </c>
      <c r="AQ47" s="105">
        <f t="shared" si="10"/>
        <v>5058.973072046148</v>
      </c>
      <c r="AR47" s="105">
        <f t="shared" si="10"/>
        <v>2966.7637003174545</v>
      </c>
      <c r="AS47" s="105">
        <f t="shared" si="10"/>
        <v>27467.49227974993</v>
      </c>
      <c r="AT47" s="105">
        <f t="shared" si="10"/>
        <v>3608.2735246706875</v>
      </c>
      <c r="AU47" s="105">
        <f t="shared" si="10"/>
        <v>12279.01905654078</v>
      </c>
      <c r="AV47" s="105">
        <f t="shared" si="10"/>
        <v>10884.773549750822</v>
      </c>
      <c r="AW47" s="105">
        <f t="shared" si="10"/>
        <v>495.8588054707209</v>
      </c>
      <c r="AX47" s="105">
        <f t="shared" si="10"/>
        <v>4322.203710287421</v>
      </c>
      <c r="AY47" s="105">
        <f t="shared" si="10"/>
        <v>8711.512424201424</v>
      </c>
      <c r="AZ47" s="105">
        <f t="shared" si="10"/>
        <v>10455.763313988828</v>
      </c>
      <c r="BA47" s="105">
        <f t="shared" si="10"/>
        <v>18057.00485085338</v>
      </c>
      <c r="BB47" s="105">
        <f t="shared" si="10"/>
        <v>21121.73725808648</v>
      </c>
      <c r="BC47" s="105">
        <f t="shared" si="10"/>
        <v>6137.957485383044</v>
      </c>
      <c r="BD47" s="105">
        <f t="shared" si="10"/>
        <v>11906.159418641204</v>
      </c>
      <c r="BE47" s="105">
        <f t="shared" si="10"/>
        <v>11699.265536837625</v>
      </c>
      <c r="BF47" s="105">
        <f t="shared" si="10"/>
        <v>10181.491072112902</v>
      </c>
      <c r="BG47" s="105">
        <f t="shared" si="10"/>
        <v>6558.237043486824</v>
      </c>
      <c r="BH47" s="105">
        <f t="shared" si="10"/>
        <v>22401.442528984466</v>
      </c>
      <c r="BI47" s="105">
        <f t="shared" si="10"/>
        <v>7024.955938135563</v>
      </c>
      <c r="BJ47" s="105">
        <f t="shared" si="10"/>
        <v>4119.404997467703</v>
      </c>
      <c r="BK47" s="105">
        <f t="shared" si="10"/>
        <v>6961.018331404604</v>
      </c>
      <c r="BL47" s="105">
        <f t="shared" si="10"/>
        <v>13359.675136808793</v>
      </c>
      <c r="BM47" s="105">
        <f t="shared" si="10"/>
        <v>6007.601274284853</v>
      </c>
      <c r="BN47" s="105">
        <f t="shared" si="10"/>
        <v>8160.230254994151</v>
      </c>
      <c r="BO47" s="105">
        <f>+BO49+BO60</f>
        <v>9742.18606963879</v>
      </c>
      <c r="BP47" s="105">
        <f t="shared" si="10"/>
        <v>22918.627572254445</v>
      </c>
      <c r="BQ47" s="105">
        <f t="shared" si="10"/>
        <v>16163.896716759487</v>
      </c>
      <c r="BR47" s="105">
        <f t="shared" si="10"/>
        <v>14301.354319352879</v>
      </c>
      <c r="BS47" s="105">
        <f t="shared" si="10"/>
        <v>0</v>
      </c>
      <c r="BT47" s="105">
        <f t="shared" si="10"/>
        <v>0</v>
      </c>
      <c r="BU47" s="105">
        <f t="shared" si="10"/>
        <v>0</v>
      </c>
      <c r="BV47" s="105">
        <f t="shared" si="10"/>
        <v>0</v>
      </c>
      <c r="BW47" s="105">
        <f t="shared" si="10"/>
        <v>0</v>
      </c>
      <c r="BX47" s="105">
        <f t="shared" si="10"/>
        <v>0</v>
      </c>
      <c r="BY47" s="105">
        <f t="shared" si="10"/>
        <v>0</v>
      </c>
      <c r="BZ47" s="105">
        <f t="shared" si="10"/>
        <v>0</v>
      </c>
      <c r="CA47" s="105">
        <f t="shared" si="10"/>
        <v>39924.87351297478</v>
      </c>
      <c r="CB47" s="105">
        <f>+CB49+CB60</f>
        <v>63126.064678005605</v>
      </c>
      <c r="CC47" s="81"/>
    </row>
    <row r="48" spans="1:81" s="3" customFormat="1" ht="19.5" customHeight="1">
      <c r="A48" s="31"/>
      <c r="B48" s="8"/>
      <c r="C48" s="8"/>
      <c r="D48" s="9"/>
      <c r="E48" s="12"/>
      <c r="F48" s="12"/>
      <c r="G48" s="12"/>
      <c r="H48" s="12"/>
      <c r="I48" s="12"/>
      <c r="J48" s="12"/>
      <c r="K48" s="8"/>
      <c r="L48" s="8"/>
      <c r="M48" s="8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81"/>
    </row>
    <row r="49" spans="1:81" s="15" customFormat="1" ht="19.5" customHeight="1">
      <c r="A49" s="29" t="s">
        <v>12</v>
      </c>
      <c r="B49" s="8">
        <f>+B51+B58</f>
        <v>7879.688089600356</v>
      </c>
      <c r="C49" s="8">
        <f aca="true" t="shared" si="11" ref="C49:CA49">+C51+C58</f>
        <v>9004.888843266344</v>
      </c>
      <c r="D49" s="8">
        <f t="shared" si="11"/>
        <v>9017.199999999999</v>
      </c>
      <c r="E49" s="8">
        <f t="shared" si="11"/>
        <v>13835</v>
      </c>
      <c r="F49" s="8">
        <f t="shared" si="11"/>
        <v>6506.599999999999</v>
      </c>
      <c r="G49" s="8">
        <f t="shared" si="11"/>
        <v>15699</v>
      </c>
      <c r="H49" s="8">
        <f t="shared" si="11"/>
        <v>13306.202378657199</v>
      </c>
      <c r="I49" s="8">
        <f t="shared" si="11"/>
        <v>14024.4</v>
      </c>
      <c r="J49" s="8">
        <f t="shared" si="11"/>
        <v>16238.3</v>
      </c>
      <c r="K49" s="8">
        <f t="shared" si="11"/>
        <v>9770.3</v>
      </c>
      <c r="L49" s="8">
        <f t="shared" si="11"/>
        <v>28867</v>
      </c>
      <c r="M49" s="8">
        <f t="shared" si="11"/>
        <v>23257</v>
      </c>
      <c r="N49" s="105">
        <f t="shared" si="11"/>
        <v>167405.5793115239</v>
      </c>
      <c r="O49" s="105">
        <f t="shared" si="11"/>
        <v>126554.76162393554</v>
      </c>
      <c r="P49" s="105">
        <f t="shared" si="11"/>
        <v>87339.88685473688</v>
      </c>
      <c r="Q49" s="105">
        <f t="shared" si="11"/>
        <v>116582.85735057209</v>
      </c>
      <c r="R49" s="105">
        <f t="shared" si="11"/>
        <v>133637.56460548576</v>
      </c>
      <c r="S49" s="105">
        <f t="shared" si="11"/>
        <v>1382.6616239355278</v>
      </c>
      <c r="T49" s="105">
        <f t="shared" si="11"/>
        <v>16113.4</v>
      </c>
      <c r="U49" s="105">
        <f t="shared" si="11"/>
        <v>10926.1</v>
      </c>
      <c r="V49" s="105">
        <f t="shared" si="11"/>
        <v>9788.8</v>
      </c>
      <c r="W49" s="105">
        <f t="shared" si="11"/>
        <v>13795.5</v>
      </c>
      <c r="X49" s="105">
        <f t="shared" si="11"/>
        <v>15807.3</v>
      </c>
      <c r="Y49" s="105">
        <f t="shared" si="11"/>
        <v>18324.5</v>
      </c>
      <c r="Z49" s="105">
        <f t="shared" si="11"/>
        <v>2535.3</v>
      </c>
      <c r="AA49" s="105">
        <f t="shared" si="11"/>
        <v>8985</v>
      </c>
      <c r="AB49" s="105">
        <f t="shared" si="11"/>
        <v>8901.300000000001</v>
      </c>
      <c r="AC49" s="105">
        <f t="shared" si="11"/>
        <v>5910.1</v>
      </c>
      <c r="AD49" s="105">
        <f t="shared" si="11"/>
        <v>14084.800000000001</v>
      </c>
      <c r="AE49" s="105">
        <f t="shared" si="11"/>
        <v>7077.8</v>
      </c>
      <c r="AF49" s="105">
        <f t="shared" si="11"/>
        <v>8939.4</v>
      </c>
      <c r="AG49" s="105">
        <f t="shared" si="11"/>
        <v>7011.2</v>
      </c>
      <c r="AH49" s="105">
        <f t="shared" si="11"/>
        <v>9149.6</v>
      </c>
      <c r="AI49" s="105">
        <f t="shared" si="11"/>
        <v>8609.199999999999</v>
      </c>
      <c r="AJ49" s="105">
        <f t="shared" si="11"/>
        <v>5315.319848276353</v>
      </c>
      <c r="AK49" s="105">
        <f t="shared" si="11"/>
        <v>3559.037243507413</v>
      </c>
      <c r="AL49" s="105">
        <f t="shared" si="11"/>
        <v>7419.689014820561</v>
      </c>
      <c r="AM49" s="105">
        <f t="shared" si="11"/>
        <v>2819.0777983091675</v>
      </c>
      <c r="AN49" s="105">
        <f t="shared" si="11"/>
        <v>3942.1670320765475</v>
      </c>
      <c r="AO49" s="105">
        <f t="shared" si="11"/>
        <v>12845.50883274283</v>
      </c>
      <c r="AP49" s="105">
        <f t="shared" si="11"/>
        <v>10651.88708500401</v>
      </c>
      <c r="AQ49" s="105">
        <f t="shared" si="11"/>
        <v>5508.944602686096</v>
      </c>
      <c r="AR49" s="105">
        <f t="shared" si="11"/>
        <v>4182.895868885855</v>
      </c>
      <c r="AS49" s="105">
        <f t="shared" si="11"/>
        <v>10571.74089383262</v>
      </c>
      <c r="AT49" s="105">
        <f t="shared" si="11"/>
        <v>5937.328037982687</v>
      </c>
      <c r="AU49" s="105">
        <f t="shared" si="11"/>
        <v>12311.84157846238</v>
      </c>
      <c r="AV49" s="105">
        <f t="shared" si="11"/>
        <v>11351.075224291722</v>
      </c>
      <c r="AW49" s="105">
        <f t="shared" si="11"/>
        <v>1965.0092878350408</v>
      </c>
      <c r="AX49" s="105">
        <f t="shared" si="11"/>
        <v>4199.817205967621</v>
      </c>
      <c r="AY49" s="105">
        <f t="shared" si="11"/>
        <v>10560.258706345185</v>
      </c>
      <c r="AZ49" s="105">
        <f t="shared" si="11"/>
        <v>12784.914989340728</v>
      </c>
      <c r="BA49" s="105">
        <f t="shared" si="11"/>
        <v>15910.819928105682</v>
      </c>
      <c r="BB49" s="105">
        <f t="shared" si="11"/>
        <v>21298.211026836478</v>
      </c>
      <c r="BC49" s="105">
        <f t="shared" si="11"/>
        <v>6952.983518460996</v>
      </c>
      <c r="BD49" s="105">
        <f t="shared" si="11"/>
        <v>11186.544531955056</v>
      </c>
      <c r="BE49" s="105">
        <f t="shared" si="11"/>
        <v>12678.702308911224</v>
      </c>
      <c r="BF49" s="105">
        <f t="shared" si="11"/>
        <v>9781.816756826602</v>
      </c>
      <c r="BG49" s="105">
        <f t="shared" si="11"/>
        <v>8788.048621768325</v>
      </c>
      <c r="BH49" s="105">
        <f t="shared" si="11"/>
        <v>22167.334425903366</v>
      </c>
      <c r="BI49" s="105">
        <f t="shared" si="11"/>
        <v>8448.208036849313</v>
      </c>
      <c r="BJ49" s="105">
        <f t="shared" si="11"/>
        <v>9002.408188404903</v>
      </c>
      <c r="BK49" s="105">
        <f t="shared" si="11"/>
        <v>8489.241886814105</v>
      </c>
      <c r="BL49" s="105">
        <f t="shared" si="11"/>
        <v>16205.025480075074</v>
      </c>
      <c r="BM49" s="105">
        <f t="shared" si="11"/>
        <v>7221.872209703453</v>
      </c>
      <c r="BN49" s="105">
        <f t="shared" si="11"/>
        <v>12715.37863981335</v>
      </c>
      <c r="BO49" s="105">
        <f>+BO51+BO58</f>
        <v>9434.60099505349</v>
      </c>
      <c r="BP49" s="105">
        <f>+BP51+BP58</f>
        <v>24369.925221530055</v>
      </c>
      <c r="BQ49" s="105">
        <f>+BQ51+BQ58</f>
        <v>18219.62084185591</v>
      </c>
      <c r="BR49" s="105">
        <f t="shared" si="11"/>
        <v>17147.378671451977</v>
      </c>
      <c r="BS49" s="105">
        <f t="shared" si="11"/>
        <v>0</v>
      </c>
      <c r="BT49" s="105">
        <f t="shared" si="11"/>
        <v>0</v>
      </c>
      <c r="BU49" s="105">
        <f t="shared" si="11"/>
        <v>0</v>
      </c>
      <c r="BV49" s="105">
        <f t="shared" si="11"/>
        <v>0</v>
      </c>
      <c r="BW49" s="105">
        <f t="shared" si="11"/>
        <v>0</v>
      </c>
      <c r="BX49" s="105">
        <f t="shared" si="11"/>
        <v>0</v>
      </c>
      <c r="BY49" s="105">
        <f t="shared" si="11"/>
        <v>0</v>
      </c>
      <c r="BZ49" s="105">
        <f t="shared" si="11"/>
        <v>0</v>
      </c>
      <c r="CA49" s="105">
        <f t="shared" si="11"/>
        <v>40600.04711615388</v>
      </c>
      <c r="CB49" s="105">
        <f>+CB51+CB58</f>
        <v>69171.52572989144</v>
      </c>
      <c r="CC49" s="81"/>
    </row>
    <row r="50" spans="1:81" ht="19.5" customHeight="1">
      <c r="A50" s="23"/>
      <c r="B50" s="8"/>
      <c r="C50" s="8"/>
      <c r="D50" s="9"/>
      <c r="E50" s="12"/>
      <c r="F50" s="12"/>
      <c r="G50" s="12"/>
      <c r="H50" s="12"/>
      <c r="I50" s="12"/>
      <c r="J50" s="12"/>
      <c r="K50" s="8"/>
      <c r="L50" s="8"/>
      <c r="M50" s="8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81"/>
    </row>
    <row r="51" spans="1:81" s="6" customFormat="1" ht="19.5" customHeight="1">
      <c r="A51" s="30" t="s">
        <v>52</v>
      </c>
      <c r="B51" s="10">
        <f>+B53+B56</f>
        <v>7879.688089600356</v>
      </c>
      <c r="C51" s="10">
        <f aca="true" t="shared" si="12" ref="C51:BN51">+C53+C56</f>
        <v>9004.888843266344</v>
      </c>
      <c r="D51" s="10">
        <f t="shared" si="12"/>
        <v>9017.199999999999</v>
      </c>
      <c r="E51" s="10">
        <f t="shared" si="12"/>
        <v>13835</v>
      </c>
      <c r="F51" s="10">
        <f t="shared" si="12"/>
        <v>6506.599999999999</v>
      </c>
      <c r="G51" s="10">
        <f t="shared" si="12"/>
        <v>15699</v>
      </c>
      <c r="H51" s="10">
        <f t="shared" si="12"/>
        <v>13306.202378657199</v>
      </c>
      <c r="I51" s="10">
        <f t="shared" si="12"/>
        <v>14024.4</v>
      </c>
      <c r="J51" s="10">
        <f t="shared" si="12"/>
        <v>16238.3</v>
      </c>
      <c r="K51" s="10">
        <f t="shared" si="12"/>
        <v>9770.3</v>
      </c>
      <c r="L51" s="10">
        <f t="shared" si="12"/>
        <v>28867</v>
      </c>
      <c r="M51" s="10">
        <f t="shared" si="12"/>
        <v>23257</v>
      </c>
      <c r="N51" s="107">
        <f t="shared" si="12"/>
        <v>167405.5793115239</v>
      </c>
      <c r="O51" s="107">
        <f t="shared" si="12"/>
        <v>126554.76162393554</v>
      </c>
      <c r="P51" s="107">
        <f t="shared" si="12"/>
        <v>87339.88685473688</v>
      </c>
      <c r="Q51" s="107">
        <f t="shared" si="12"/>
        <v>116582.85735057209</v>
      </c>
      <c r="R51" s="107">
        <v>133637.56460548576</v>
      </c>
      <c r="S51" s="107">
        <f t="shared" si="12"/>
        <v>1382.6616239355278</v>
      </c>
      <c r="T51" s="107">
        <f t="shared" si="12"/>
        <v>16113.4</v>
      </c>
      <c r="U51" s="107">
        <f t="shared" si="12"/>
        <v>10926.1</v>
      </c>
      <c r="V51" s="107">
        <f t="shared" si="12"/>
        <v>9788.8</v>
      </c>
      <c r="W51" s="107">
        <f t="shared" si="12"/>
        <v>13795.5</v>
      </c>
      <c r="X51" s="107">
        <f t="shared" si="12"/>
        <v>15807.3</v>
      </c>
      <c r="Y51" s="107">
        <f t="shared" si="12"/>
        <v>18324.5</v>
      </c>
      <c r="Z51" s="107">
        <f t="shared" si="12"/>
        <v>2535.3</v>
      </c>
      <c r="AA51" s="107">
        <f t="shared" si="12"/>
        <v>8985</v>
      </c>
      <c r="AB51" s="107">
        <f t="shared" si="12"/>
        <v>8901.300000000001</v>
      </c>
      <c r="AC51" s="107">
        <f t="shared" si="12"/>
        <v>5910.1</v>
      </c>
      <c r="AD51" s="107">
        <f t="shared" si="12"/>
        <v>14084.800000000001</v>
      </c>
      <c r="AE51" s="107">
        <f t="shared" si="12"/>
        <v>7077.8</v>
      </c>
      <c r="AF51" s="107">
        <f t="shared" si="12"/>
        <v>8939.4</v>
      </c>
      <c r="AG51" s="107">
        <f t="shared" si="12"/>
        <v>7011.2</v>
      </c>
      <c r="AH51" s="107">
        <f t="shared" si="12"/>
        <v>9149.6</v>
      </c>
      <c r="AI51" s="107">
        <f t="shared" si="12"/>
        <v>8609.199999999999</v>
      </c>
      <c r="AJ51" s="107">
        <f t="shared" si="12"/>
        <v>5315.319848276353</v>
      </c>
      <c r="AK51" s="107">
        <f t="shared" si="12"/>
        <v>3559.037243507413</v>
      </c>
      <c r="AL51" s="107">
        <f t="shared" si="12"/>
        <v>7419.689014820561</v>
      </c>
      <c r="AM51" s="107">
        <f t="shared" si="12"/>
        <v>2819.0777983091675</v>
      </c>
      <c r="AN51" s="107">
        <f t="shared" si="12"/>
        <v>3942.1670320765475</v>
      </c>
      <c r="AO51" s="107">
        <f t="shared" si="12"/>
        <v>12845.50883274283</v>
      </c>
      <c r="AP51" s="107">
        <f t="shared" si="12"/>
        <v>10651.88708500401</v>
      </c>
      <c r="AQ51" s="107">
        <f t="shared" si="12"/>
        <v>5508.944602686096</v>
      </c>
      <c r="AR51" s="107">
        <f t="shared" si="12"/>
        <v>4182.895868885855</v>
      </c>
      <c r="AS51" s="107">
        <f t="shared" si="12"/>
        <v>10571.74089383262</v>
      </c>
      <c r="AT51" s="107">
        <f t="shared" si="12"/>
        <v>5937.328037982687</v>
      </c>
      <c r="AU51" s="107">
        <f t="shared" si="12"/>
        <v>12311.84157846238</v>
      </c>
      <c r="AV51" s="107">
        <f t="shared" si="12"/>
        <v>11351.075224291722</v>
      </c>
      <c r="AW51" s="107">
        <f t="shared" si="12"/>
        <v>1965.0092878350408</v>
      </c>
      <c r="AX51" s="107">
        <f t="shared" si="12"/>
        <v>4199.817205967621</v>
      </c>
      <c r="AY51" s="107">
        <f t="shared" si="12"/>
        <v>10560.258706345185</v>
      </c>
      <c r="AZ51" s="107">
        <f t="shared" si="12"/>
        <v>12784.914989340728</v>
      </c>
      <c r="BA51" s="107">
        <f t="shared" si="12"/>
        <v>15910.819928105682</v>
      </c>
      <c r="BB51" s="107">
        <f t="shared" si="12"/>
        <v>21298.211026836478</v>
      </c>
      <c r="BC51" s="107">
        <f t="shared" si="12"/>
        <v>6952.983518460996</v>
      </c>
      <c r="BD51" s="107">
        <f t="shared" si="12"/>
        <v>11186.544531955056</v>
      </c>
      <c r="BE51" s="107">
        <f t="shared" si="12"/>
        <v>12678.702308911224</v>
      </c>
      <c r="BF51" s="107">
        <f t="shared" si="12"/>
        <v>9781.816756826602</v>
      </c>
      <c r="BG51" s="107">
        <f t="shared" si="12"/>
        <v>8788.048621768325</v>
      </c>
      <c r="BH51" s="107">
        <f t="shared" si="12"/>
        <v>22167.334425903366</v>
      </c>
      <c r="BI51" s="107">
        <f t="shared" si="12"/>
        <v>8448.208036849313</v>
      </c>
      <c r="BJ51" s="107">
        <f t="shared" si="12"/>
        <v>9002.408188404903</v>
      </c>
      <c r="BK51" s="107">
        <f t="shared" si="12"/>
        <v>8489.241886814105</v>
      </c>
      <c r="BL51" s="107">
        <f t="shared" si="12"/>
        <v>16205.025480075074</v>
      </c>
      <c r="BM51" s="107">
        <f t="shared" si="12"/>
        <v>7221.872209703453</v>
      </c>
      <c r="BN51" s="107">
        <f t="shared" si="12"/>
        <v>12715.37863981335</v>
      </c>
      <c r="BO51" s="107">
        <f>+BO53+BO56</f>
        <v>9434.60099505349</v>
      </c>
      <c r="BP51" s="107">
        <f>+BP53+BP56</f>
        <v>24369.925221530055</v>
      </c>
      <c r="BQ51" s="107">
        <f>+BQ53+BQ56</f>
        <v>18219.62084185591</v>
      </c>
      <c r="BR51" s="107">
        <f>+BR53+BR56</f>
        <v>17147.378671451977</v>
      </c>
      <c r="BS51" s="107"/>
      <c r="BT51" s="107"/>
      <c r="BU51" s="107"/>
      <c r="BV51" s="107"/>
      <c r="BW51" s="107"/>
      <c r="BX51" s="107"/>
      <c r="BY51" s="107"/>
      <c r="BZ51" s="107"/>
      <c r="CA51" s="107">
        <f>+CA53+CA56</f>
        <v>40600.04711615388</v>
      </c>
      <c r="CB51" s="107">
        <f>+CB53+CB56</f>
        <v>69171.52572989144</v>
      </c>
      <c r="CC51" s="108"/>
    </row>
    <row r="52" spans="1:81" ht="19.5" customHeight="1">
      <c r="A52" s="32"/>
      <c r="B52" s="10"/>
      <c r="C52" s="10"/>
      <c r="D52" s="11"/>
      <c r="E52" s="13"/>
      <c r="F52" s="13"/>
      <c r="G52" s="13"/>
      <c r="H52" s="13"/>
      <c r="I52" s="13"/>
      <c r="J52" s="13"/>
      <c r="K52" s="10"/>
      <c r="L52" s="10"/>
      <c r="M52" s="10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8"/>
    </row>
    <row r="53" spans="1:81" s="16" customFormat="1" ht="19.5" customHeight="1">
      <c r="A53" s="34" t="s">
        <v>13</v>
      </c>
      <c r="B53" s="10">
        <f>+B54+B55</f>
        <v>7879.688089600356</v>
      </c>
      <c r="C53" s="10">
        <f aca="true" t="shared" si="13" ref="C53:BN53">+C54+C55</f>
        <v>9007.682420627745</v>
      </c>
      <c r="D53" s="10">
        <f t="shared" si="13"/>
        <v>9041.9</v>
      </c>
      <c r="E53" s="10">
        <f t="shared" si="13"/>
        <v>13835</v>
      </c>
      <c r="F53" s="10">
        <f t="shared" si="13"/>
        <v>6508.2</v>
      </c>
      <c r="G53" s="10">
        <f t="shared" si="13"/>
        <v>15699</v>
      </c>
      <c r="H53" s="10">
        <f t="shared" si="13"/>
        <v>13360.499746148727</v>
      </c>
      <c r="I53" s="10">
        <f t="shared" si="13"/>
        <v>14024.4</v>
      </c>
      <c r="J53" s="10">
        <f t="shared" si="13"/>
        <v>16310.8</v>
      </c>
      <c r="K53" s="10">
        <f t="shared" si="13"/>
        <v>9770.3</v>
      </c>
      <c r="L53" s="10">
        <f t="shared" si="13"/>
        <v>28867</v>
      </c>
      <c r="M53" s="10">
        <f t="shared" si="13"/>
        <v>23257</v>
      </c>
      <c r="N53" s="107">
        <f t="shared" si="13"/>
        <v>167561.47025637684</v>
      </c>
      <c r="O53" s="107">
        <f t="shared" si="13"/>
        <v>128098.86162393555</v>
      </c>
      <c r="P53" s="107">
        <f t="shared" si="13"/>
        <v>87639.26197692053</v>
      </c>
      <c r="Q53" s="107">
        <f t="shared" si="13"/>
        <v>116948.26516685568</v>
      </c>
      <c r="R53" s="107">
        <v>134310.64136437172</v>
      </c>
      <c r="S53" s="107">
        <f t="shared" si="13"/>
        <v>1382.6616239355278</v>
      </c>
      <c r="T53" s="107">
        <f t="shared" si="13"/>
        <v>16113.4</v>
      </c>
      <c r="U53" s="107">
        <f t="shared" si="13"/>
        <v>10926.1</v>
      </c>
      <c r="V53" s="107">
        <f t="shared" si="13"/>
        <v>9788.8</v>
      </c>
      <c r="W53" s="107">
        <f t="shared" si="13"/>
        <v>13795.5</v>
      </c>
      <c r="X53" s="107">
        <f t="shared" si="13"/>
        <v>16953.3</v>
      </c>
      <c r="Y53" s="107">
        <f t="shared" si="13"/>
        <v>18333.5</v>
      </c>
      <c r="Z53" s="107">
        <f t="shared" si="13"/>
        <v>2505.3</v>
      </c>
      <c r="AA53" s="107">
        <f t="shared" si="13"/>
        <v>8956.1</v>
      </c>
      <c r="AB53" s="107">
        <f t="shared" si="13"/>
        <v>9183.6</v>
      </c>
      <c r="AC53" s="107">
        <f t="shared" si="13"/>
        <v>6087</v>
      </c>
      <c r="AD53" s="107">
        <f t="shared" si="13"/>
        <v>14073.6</v>
      </c>
      <c r="AE53" s="107">
        <f t="shared" si="13"/>
        <v>7077.8</v>
      </c>
      <c r="AF53" s="107">
        <f t="shared" si="13"/>
        <v>8945.9</v>
      </c>
      <c r="AG53" s="107">
        <f t="shared" si="13"/>
        <v>6983.9</v>
      </c>
      <c r="AH53" s="107">
        <f t="shared" si="13"/>
        <v>9193.6</v>
      </c>
      <c r="AI53" s="107">
        <f t="shared" si="13"/>
        <v>8535.8</v>
      </c>
      <c r="AJ53" s="107">
        <f t="shared" si="13"/>
        <v>5380.501458904453</v>
      </c>
      <c r="AK53" s="107">
        <f t="shared" si="13"/>
        <v>3538.066781118337</v>
      </c>
      <c r="AL53" s="107">
        <f t="shared" si="13"/>
        <v>7420.115485178561</v>
      </c>
      <c r="AM53" s="107">
        <f t="shared" si="13"/>
        <v>2848.6740280255203</v>
      </c>
      <c r="AN53" s="107">
        <f t="shared" si="13"/>
        <v>4182.730454626148</v>
      </c>
      <c r="AO53" s="107">
        <f t="shared" si="13"/>
        <v>12918.209435252205</v>
      </c>
      <c r="AP53" s="107">
        <f t="shared" si="13"/>
        <v>10613.96433381531</v>
      </c>
      <c r="AQ53" s="107">
        <f t="shared" si="13"/>
        <v>5505.057266161023</v>
      </c>
      <c r="AR53" s="107">
        <f t="shared" si="13"/>
        <v>4221.429148845555</v>
      </c>
      <c r="AS53" s="107">
        <f t="shared" si="13"/>
        <v>10580.411461474243</v>
      </c>
      <c r="AT53" s="107">
        <f t="shared" si="13"/>
        <v>5930.513605664967</v>
      </c>
      <c r="AU53" s="107">
        <f t="shared" si="13"/>
        <v>12309.78542214458</v>
      </c>
      <c r="AV53" s="107">
        <f t="shared" si="13"/>
        <v>11341.815563057262</v>
      </c>
      <c r="AW53" s="107">
        <f t="shared" si="13"/>
        <v>2104.4680281212877</v>
      </c>
      <c r="AX53" s="107">
        <f t="shared" si="13"/>
        <v>4202.543443013777</v>
      </c>
      <c r="AY53" s="107">
        <f t="shared" si="13"/>
        <v>10743.028351032384</v>
      </c>
      <c r="AZ53" s="107">
        <f t="shared" si="13"/>
        <v>12755.88982251833</v>
      </c>
      <c r="BA53" s="107">
        <f t="shared" si="13"/>
        <v>15941.569541997465</v>
      </c>
      <c r="BB53" s="107">
        <f t="shared" si="13"/>
        <v>21311.753512824816</v>
      </c>
      <c r="BC53" s="107">
        <f t="shared" si="13"/>
        <v>6937.225598356746</v>
      </c>
      <c r="BD53" s="107">
        <f t="shared" si="13"/>
        <v>10991.652449435856</v>
      </c>
      <c r="BE53" s="107">
        <f t="shared" si="13"/>
        <v>13160.363051302185</v>
      </c>
      <c r="BF53" s="107">
        <f t="shared" si="13"/>
        <v>9769.606335280001</v>
      </c>
      <c r="BG53" s="107">
        <f t="shared" si="13"/>
        <v>8886.678431769269</v>
      </c>
      <c r="BH53" s="107">
        <f t="shared" si="13"/>
        <v>22169.00346314578</v>
      </c>
      <c r="BI53" s="107">
        <f t="shared" si="13"/>
        <v>8492.823283090966</v>
      </c>
      <c r="BJ53" s="107">
        <f t="shared" si="13"/>
        <v>9064.868535647538</v>
      </c>
      <c r="BK53" s="107">
        <f t="shared" si="13"/>
        <v>8503.160799227499</v>
      </c>
      <c r="BL53" s="107">
        <f t="shared" si="13"/>
        <v>16279.214773025698</v>
      </c>
      <c r="BM53" s="107">
        <f t="shared" si="13"/>
        <v>7272.758834885653</v>
      </c>
      <c r="BN53" s="107">
        <f t="shared" si="13"/>
        <v>12783.285809204543</v>
      </c>
      <c r="BO53" s="107">
        <f>+BO54+BO55</f>
        <v>9475.431836685639</v>
      </c>
      <c r="BP53" s="107">
        <f>+BP54+BP55</f>
        <v>24367.206916320556</v>
      </c>
      <c r="BQ53" s="107">
        <f>+BQ54+BQ55</f>
        <v>18246.83535613554</v>
      </c>
      <c r="BR53" s="107">
        <f>+BR54+BR55</f>
        <v>17173.758205616956</v>
      </c>
      <c r="BS53" s="107"/>
      <c r="BT53" s="107"/>
      <c r="BU53" s="107"/>
      <c r="BV53" s="107"/>
      <c r="BW53" s="107"/>
      <c r="BX53" s="107"/>
      <c r="BY53" s="107"/>
      <c r="BZ53" s="107"/>
      <c r="CA53" s="107">
        <f>+CA54+CA55</f>
        <v>40858.84743437479</v>
      </c>
      <c r="CB53" s="107">
        <f>+CB54+CB55</f>
        <v>69263.23231475869</v>
      </c>
      <c r="CC53" s="108"/>
    </row>
    <row r="54" spans="1:81" ht="19.5" customHeight="1">
      <c r="A54" s="23" t="s">
        <v>14</v>
      </c>
      <c r="B54" s="10">
        <v>897.8098566538919</v>
      </c>
      <c r="C54" s="11">
        <v>0</v>
      </c>
      <c r="D54" s="11">
        <v>0</v>
      </c>
      <c r="E54" s="13">
        <v>0</v>
      </c>
      <c r="F54" s="13">
        <v>0</v>
      </c>
      <c r="G54" s="13">
        <v>0</v>
      </c>
      <c r="H54" s="13">
        <v>-37.7387657205</v>
      </c>
      <c r="I54" s="13">
        <v>0</v>
      </c>
      <c r="J54" s="13">
        <v>0</v>
      </c>
      <c r="K54" s="10">
        <v>0</v>
      </c>
      <c r="L54" s="10">
        <v>0</v>
      </c>
      <c r="M54" s="10"/>
      <c r="N54" s="107">
        <v>860.0710909333918</v>
      </c>
      <c r="O54" s="107"/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107">
        <v>0</v>
      </c>
      <c r="AD54" s="107">
        <v>0</v>
      </c>
      <c r="AE54" s="107">
        <v>0</v>
      </c>
      <c r="AF54" s="107">
        <v>0</v>
      </c>
      <c r="AG54" s="107">
        <v>0</v>
      </c>
      <c r="AH54" s="107">
        <v>0</v>
      </c>
      <c r="AI54" s="107">
        <v>0</v>
      </c>
      <c r="AJ54" s="107">
        <v>0</v>
      </c>
      <c r="AK54" s="107">
        <v>0</v>
      </c>
      <c r="AL54" s="107">
        <v>0</v>
      </c>
      <c r="AM54" s="107">
        <v>0</v>
      </c>
      <c r="AN54" s="107">
        <v>0</v>
      </c>
      <c r="AO54" s="107">
        <v>0</v>
      </c>
      <c r="AP54" s="107">
        <v>0</v>
      </c>
      <c r="AQ54" s="107">
        <v>0</v>
      </c>
      <c r="AR54" s="107">
        <v>0</v>
      </c>
      <c r="AS54" s="107">
        <v>0</v>
      </c>
      <c r="AT54" s="107">
        <v>0</v>
      </c>
      <c r="AU54" s="107">
        <v>0</v>
      </c>
      <c r="AV54" s="107">
        <v>0</v>
      </c>
      <c r="AW54" s="107">
        <v>0</v>
      </c>
      <c r="AX54" s="107">
        <v>0</v>
      </c>
      <c r="AY54" s="107">
        <v>0</v>
      </c>
      <c r="AZ54" s="107">
        <v>0</v>
      </c>
      <c r="BA54" s="107">
        <v>0</v>
      </c>
      <c r="BB54" s="107">
        <v>0</v>
      </c>
      <c r="BC54" s="107">
        <v>0</v>
      </c>
      <c r="BD54" s="107">
        <v>0</v>
      </c>
      <c r="BE54" s="107">
        <v>0</v>
      </c>
      <c r="BF54" s="107">
        <v>0</v>
      </c>
      <c r="BG54" s="107">
        <v>0</v>
      </c>
      <c r="BH54" s="107">
        <v>0</v>
      </c>
      <c r="BI54" s="107">
        <v>0</v>
      </c>
      <c r="BJ54" s="107">
        <v>0</v>
      </c>
      <c r="BK54" s="107"/>
      <c r="BL54" s="107"/>
      <c r="BM54" s="107"/>
      <c r="BN54" s="107"/>
      <c r="BO54" s="107">
        <v>0</v>
      </c>
      <c r="BP54" s="107">
        <v>0</v>
      </c>
      <c r="BQ54" s="107">
        <v>0</v>
      </c>
      <c r="BR54" s="107">
        <v>0</v>
      </c>
      <c r="BS54" s="107"/>
      <c r="BT54" s="107"/>
      <c r="BU54" s="107"/>
      <c r="BV54" s="107"/>
      <c r="BW54" s="107"/>
      <c r="BX54" s="107"/>
      <c r="BY54" s="107"/>
      <c r="BZ54" s="107"/>
      <c r="CA54" s="107">
        <f>BC54+BD54+BE54+BF54</f>
        <v>0</v>
      </c>
      <c r="CB54" s="107">
        <f>BO54+BP54+BQ54+BR54</f>
        <v>0</v>
      </c>
      <c r="CC54" s="108"/>
    </row>
    <row r="55" spans="1:81" ht="19.5" customHeight="1">
      <c r="A55" s="35" t="s">
        <v>15</v>
      </c>
      <c r="B55" s="10">
        <v>6981.878232946464</v>
      </c>
      <c r="C55" s="11">
        <v>9007.682420627745</v>
      </c>
      <c r="D55" s="11">
        <v>9041.9</v>
      </c>
      <c r="E55" s="13">
        <v>13835</v>
      </c>
      <c r="F55" s="13">
        <v>6508.2</v>
      </c>
      <c r="G55" s="13">
        <v>15699</v>
      </c>
      <c r="H55" s="13">
        <v>13398.238511869227</v>
      </c>
      <c r="I55" s="13">
        <v>14024.4</v>
      </c>
      <c r="J55" s="13">
        <v>16310.8</v>
      </c>
      <c r="K55" s="10">
        <v>9770.3</v>
      </c>
      <c r="L55" s="10">
        <v>28867</v>
      </c>
      <c r="M55" s="10">
        <v>23257</v>
      </c>
      <c r="N55" s="107">
        <v>166701.39916544344</v>
      </c>
      <c r="O55" s="107">
        <f>+SUM(S55:AD55)</f>
        <v>128098.86162393555</v>
      </c>
      <c r="P55" s="107">
        <v>87639.26197692053</v>
      </c>
      <c r="Q55" s="107">
        <v>116948.26516685568</v>
      </c>
      <c r="R55" s="107">
        <v>134310.64136437172</v>
      </c>
      <c r="S55" s="107">
        <v>1382.6616239355278</v>
      </c>
      <c r="T55" s="107">
        <v>16113.4</v>
      </c>
      <c r="U55" s="107">
        <v>10926.1</v>
      </c>
      <c r="V55" s="107">
        <v>9788.8</v>
      </c>
      <c r="W55" s="107">
        <v>13795.5</v>
      </c>
      <c r="X55" s="107">
        <v>16953.3</v>
      </c>
      <c r="Y55" s="107">
        <v>18333.5</v>
      </c>
      <c r="Z55" s="107">
        <v>2505.3</v>
      </c>
      <c r="AA55" s="107">
        <v>8956.1</v>
      </c>
      <c r="AB55" s="107">
        <v>9183.6</v>
      </c>
      <c r="AC55" s="107">
        <v>6087</v>
      </c>
      <c r="AD55" s="107">
        <v>14073.6</v>
      </c>
      <c r="AE55" s="107">
        <v>7077.8</v>
      </c>
      <c r="AF55" s="107">
        <v>8945.9</v>
      </c>
      <c r="AG55" s="107">
        <v>6983.9</v>
      </c>
      <c r="AH55" s="107">
        <v>9193.6</v>
      </c>
      <c r="AI55" s="107">
        <v>8535.8</v>
      </c>
      <c r="AJ55" s="107">
        <v>5380.501458904453</v>
      </c>
      <c r="AK55" s="107">
        <v>3538.066781118337</v>
      </c>
      <c r="AL55" s="107">
        <v>7420.115485178561</v>
      </c>
      <c r="AM55" s="107">
        <v>2848.6740280255203</v>
      </c>
      <c r="AN55" s="107">
        <v>4182.730454626148</v>
      </c>
      <c r="AO55" s="107">
        <v>12918.209435252205</v>
      </c>
      <c r="AP55" s="107">
        <v>10613.96433381531</v>
      </c>
      <c r="AQ55" s="107">
        <v>5505.057266161023</v>
      </c>
      <c r="AR55" s="107">
        <v>4221.429148845555</v>
      </c>
      <c r="AS55" s="107">
        <v>10580.411461474243</v>
      </c>
      <c r="AT55" s="107">
        <v>5930.513605664967</v>
      </c>
      <c r="AU55" s="107">
        <v>12309.78542214458</v>
      </c>
      <c r="AV55" s="107">
        <v>11341.815563057262</v>
      </c>
      <c r="AW55" s="107">
        <v>2104.4680281212877</v>
      </c>
      <c r="AX55" s="107">
        <v>4202.543443013777</v>
      </c>
      <c r="AY55" s="107">
        <v>10743.028351032384</v>
      </c>
      <c r="AZ55" s="107">
        <v>12755.88982251833</v>
      </c>
      <c r="BA55" s="107">
        <v>15941.569541997465</v>
      </c>
      <c r="BB55" s="107">
        <v>21311.753512824816</v>
      </c>
      <c r="BC55" s="107">
        <v>6937.225598356746</v>
      </c>
      <c r="BD55" s="107">
        <v>10991.652449435856</v>
      </c>
      <c r="BE55" s="107">
        <v>13160.363051302185</v>
      </c>
      <c r="BF55" s="107">
        <v>9769.606335280001</v>
      </c>
      <c r="BG55" s="107">
        <v>8886.678431769269</v>
      </c>
      <c r="BH55" s="107">
        <v>22169.00346314578</v>
      </c>
      <c r="BI55" s="107">
        <v>8492.823283090966</v>
      </c>
      <c r="BJ55" s="107">
        <v>9064.868535647538</v>
      </c>
      <c r="BK55" s="107">
        <v>8503.160799227499</v>
      </c>
      <c r="BL55" s="107">
        <v>16279.214773025698</v>
      </c>
      <c r="BM55" s="107">
        <v>7272.758834885653</v>
      </c>
      <c r="BN55" s="107">
        <v>12783.285809204543</v>
      </c>
      <c r="BO55" s="107">
        <v>9475.431836685639</v>
      </c>
      <c r="BP55" s="107">
        <v>24367.206916320556</v>
      </c>
      <c r="BQ55" s="107">
        <v>18246.83535613554</v>
      </c>
      <c r="BR55" s="107">
        <v>17173.758205616956</v>
      </c>
      <c r="BS55" s="107"/>
      <c r="BT55" s="107"/>
      <c r="BU55" s="107"/>
      <c r="BV55" s="107"/>
      <c r="BW55" s="107"/>
      <c r="BX55" s="107"/>
      <c r="BY55" s="107"/>
      <c r="BZ55" s="107"/>
      <c r="CA55" s="107">
        <f>BC55+BD55+BE55+BF55</f>
        <v>40858.84743437479</v>
      </c>
      <c r="CB55" s="107">
        <f>BO55+BP55+BQ55+BR55</f>
        <v>69263.23231475869</v>
      </c>
      <c r="CC55" s="108"/>
    </row>
    <row r="56" spans="1:81" ht="19.5" customHeight="1">
      <c r="A56" s="32" t="s">
        <v>16</v>
      </c>
      <c r="B56" s="10">
        <v>0</v>
      </c>
      <c r="C56" s="11">
        <v>-2.7935773613999997</v>
      </c>
      <c r="D56" s="11">
        <v>-24.7</v>
      </c>
      <c r="E56" s="13">
        <v>0</v>
      </c>
      <c r="F56" s="13">
        <v>-1.6</v>
      </c>
      <c r="G56" s="13">
        <v>0</v>
      </c>
      <c r="H56" s="13">
        <v>-54.29736749152801</v>
      </c>
      <c r="I56" s="13">
        <v>0</v>
      </c>
      <c r="J56" s="13">
        <v>-72.5</v>
      </c>
      <c r="K56" s="10">
        <v>0</v>
      </c>
      <c r="L56" s="10">
        <v>0</v>
      </c>
      <c r="M56" s="10">
        <v>0</v>
      </c>
      <c r="N56" s="107">
        <v>-155.89094485292802</v>
      </c>
      <c r="O56" s="107">
        <v>-1544.1</v>
      </c>
      <c r="P56" s="107">
        <v>-299.375122183653</v>
      </c>
      <c r="Q56" s="107">
        <v>-365.407816283594</v>
      </c>
      <c r="R56" s="107">
        <v>-673.0767588859628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-1146</v>
      </c>
      <c r="Y56" s="107">
        <v>-9</v>
      </c>
      <c r="Z56" s="107">
        <v>30</v>
      </c>
      <c r="AA56" s="107">
        <v>28.9</v>
      </c>
      <c r="AB56" s="107">
        <v>-282.3</v>
      </c>
      <c r="AC56" s="107">
        <v>-176.9</v>
      </c>
      <c r="AD56" s="107">
        <v>11.2</v>
      </c>
      <c r="AE56" s="107">
        <v>0</v>
      </c>
      <c r="AF56" s="107">
        <v>-6.5</v>
      </c>
      <c r="AG56" s="107">
        <v>27.3</v>
      </c>
      <c r="AH56" s="107">
        <v>-44</v>
      </c>
      <c r="AI56" s="107">
        <v>73.4</v>
      </c>
      <c r="AJ56" s="107">
        <v>-65.1816106281</v>
      </c>
      <c r="AK56" s="107">
        <v>20.970462389075994</v>
      </c>
      <c r="AL56" s="107">
        <v>-0.426470358</v>
      </c>
      <c r="AM56" s="107">
        <v>-29.596229716352997</v>
      </c>
      <c r="AN56" s="107">
        <v>-240.5634225496</v>
      </c>
      <c r="AO56" s="107">
        <v>-72.700602509376</v>
      </c>
      <c r="AP56" s="107">
        <v>37.92275118869999</v>
      </c>
      <c r="AQ56" s="107">
        <v>3.8873365250730023</v>
      </c>
      <c r="AR56" s="107">
        <v>-38.53327995970001</v>
      </c>
      <c r="AS56" s="107">
        <v>-8.670567641623002</v>
      </c>
      <c r="AT56" s="107">
        <v>6.814432317719999</v>
      </c>
      <c r="AU56" s="107">
        <v>2.0561563178</v>
      </c>
      <c r="AV56" s="107">
        <v>9.25966123446</v>
      </c>
      <c r="AW56" s="107">
        <v>-139.45874028624698</v>
      </c>
      <c r="AX56" s="107">
        <v>-2.726237046156</v>
      </c>
      <c r="AY56" s="107">
        <v>-182.7696446872</v>
      </c>
      <c r="AZ56" s="107">
        <v>29.0251668224</v>
      </c>
      <c r="BA56" s="107">
        <v>-30.749613891784</v>
      </c>
      <c r="BB56" s="107">
        <v>-13.542485988337003</v>
      </c>
      <c r="BC56" s="107">
        <v>15.75792010425</v>
      </c>
      <c r="BD56" s="107">
        <v>194.8920825192</v>
      </c>
      <c r="BE56" s="107">
        <v>-481.66074239096</v>
      </c>
      <c r="BF56" s="107">
        <v>12.210421546600005</v>
      </c>
      <c r="BG56" s="107">
        <v>-98.62981000094497</v>
      </c>
      <c r="BH56" s="107">
        <v>-1.6690372424120008</v>
      </c>
      <c r="BI56" s="107">
        <v>-44.61524624165198</v>
      </c>
      <c r="BJ56" s="107">
        <v>-62.460347242635</v>
      </c>
      <c r="BK56" s="107">
        <v>-13.918912413393</v>
      </c>
      <c r="BL56" s="107">
        <v>-74.189292950624</v>
      </c>
      <c r="BM56" s="107">
        <v>-50.88662518220001</v>
      </c>
      <c r="BN56" s="107">
        <v>-67.90716939119199</v>
      </c>
      <c r="BO56" s="107">
        <v>-40.830841632148</v>
      </c>
      <c r="BP56" s="107">
        <v>2.7183052095</v>
      </c>
      <c r="BQ56" s="107">
        <v>-27.214514279630006</v>
      </c>
      <c r="BR56" s="107">
        <v>-26.379534164977</v>
      </c>
      <c r="BS56" s="107"/>
      <c r="BT56" s="107"/>
      <c r="BU56" s="107"/>
      <c r="BV56" s="107"/>
      <c r="BW56" s="107"/>
      <c r="BX56" s="107"/>
      <c r="BY56" s="107"/>
      <c r="BZ56" s="107"/>
      <c r="CA56" s="107">
        <f>BC56+BD56+BE56+BF56</f>
        <v>-258.80031822091</v>
      </c>
      <c r="CB56" s="107">
        <f>BO56+BP56+BQ56+BR56</f>
        <v>-91.706584867255</v>
      </c>
      <c r="CC56" s="108"/>
    </row>
    <row r="57" spans="1:81" ht="19.5" customHeight="1">
      <c r="A57" s="32"/>
      <c r="B57" s="10"/>
      <c r="C57" s="11"/>
      <c r="D57" s="11"/>
      <c r="E57" s="13"/>
      <c r="F57" s="13"/>
      <c r="G57" s="13"/>
      <c r="H57" s="13"/>
      <c r="I57" s="13"/>
      <c r="J57" s="13"/>
      <c r="K57" s="10"/>
      <c r="L57" s="10"/>
      <c r="M57" s="10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>
        <f>BO57+BP57+BQ57+BR57</f>
        <v>0</v>
      </c>
      <c r="CC57" s="108"/>
    </row>
    <row r="58" spans="1:81" ht="19.5" customHeight="1">
      <c r="A58" s="32" t="s">
        <v>17</v>
      </c>
      <c r="B58" s="10">
        <v>0</v>
      </c>
      <c r="C58" s="11">
        <v>0</v>
      </c>
      <c r="D58" s="11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/>
      <c r="K58" s="10"/>
      <c r="L58" s="10"/>
      <c r="M58" s="10"/>
      <c r="N58" s="107">
        <v>0</v>
      </c>
      <c r="O58" s="107"/>
      <c r="P58" s="107"/>
      <c r="Q58" s="107">
        <v>0</v>
      </c>
      <c r="R58" s="107">
        <v>0</v>
      </c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>
        <v>0</v>
      </c>
      <c r="AF58" s="107">
        <v>0</v>
      </c>
      <c r="AG58" s="107">
        <v>0</v>
      </c>
      <c r="AH58" s="107">
        <v>0</v>
      </c>
      <c r="AI58" s="107">
        <v>0</v>
      </c>
      <c r="AJ58" s="107">
        <v>0</v>
      </c>
      <c r="AK58" s="107">
        <v>0</v>
      </c>
      <c r="AL58" s="107">
        <v>0</v>
      </c>
      <c r="AM58" s="107">
        <v>0</v>
      </c>
      <c r="AN58" s="107">
        <v>0</v>
      </c>
      <c r="AO58" s="107">
        <v>0</v>
      </c>
      <c r="AP58" s="107">
        <v>0</v>
      </c>
      <c r="AQ58" s="107">
        <v>0</v>
      </c>
      <c r="AR58" s="107">
        <v>0</v>
      </c>
      <c r="AS58" s="107">
        <v>0</v>
      </c>
      <c r="AT58" s="107">
        <v>0</v>
      </c>
      <c r="AU58" s="107">
        <v>0</v>
      </c>
      <c r="AV58" s="107">
        <v>0</v>
      </c>
      <c r="AW58" s="107">
        <v>0</v>
      </c>
      <c r="AX58" s="107">
        <v>0</v>
      </c>
      <c r="AY58" s="107">
        <v>0</v>
      </c>
      <c r="AZ58" s="107">
        <v>0</v>
      </c>
      <c r="BA58" s="107">
        <v>0</v>
      </c>
      <c r="BB58" s="107">
        <v>0</v>
      </c>
      <c r="BC58" s="107">
        <v>0</v>
      </c>
      <c r="BD58" s="107">
        <v>0</v>
      </c>
      <c r="BE58" s="107">
        <v>0</v>
      </c>
      <c r="BF58" s="107">
        <v>0</v>
      </c>
      <c r="BG58" s="107">
        <v>0</v>
      </c>
      <c r="BH58" s="107">
        <v>0</v>
      </c>
      <c r="BI58" s="107">
        <v>0</v>
      </c>
      <c r="BJ58" s="107">
        <v>0</v>
      </c>
      <c r="BK58" s="107">
        <v>0</v>
      </c>
      <c r="BL58" s="107">
        <v>0</v>
      </c>
      <c r="BM58" s="107"/>
      <c r="BN58" s="107"/>
      <c r="BO58" s="107">
        <v>0</v>
      </c>
      <c r="BP58" s="107">
        <v>0</v>
      </c>
      <c r="BQ58" s="107">
        <v>0</v>
      </c>
      <c r="BR58" s="107">
        <v>0</v>
      </c>
      <c r="BS58" s="107"/>
      <c r="BT58" s="107"/>
      <c r="BU58" s="107"/>
      <c r="BV58" s="107"/>
      <c r="BW58" s="107"/>
      <c r="BX58" s="107"/>
      <c r="BY58" s="107"/>
      <c r="BZ58" s="107"/>
      <c r="CA58" s="107">
        <f>+BC58+BD58+BE58+BF58</f>
        <v>0</v>
      </c>
      <c r="CB58" s="107">
        <f>BO58+BP58+BQ58+BR58</f>
        <v>0</v>
      </c>
      <c r="CC58" s="108"/>
    </row>
    <row r="59" spans="1:81" ht="19.5" customHeight="1">
      <c r="A59" s="23"/>
      <c r="B59" s="8"/>
      <c r="C59" s="9"/>
      <c r="D59" s="9"/>
      <c r="E59" s="12"/>
      <c r="F59" s="12"/>
      <c r="G59" s="12"/>
      <c r="H59" s="12"/>
      <c r="I59" s="12"/>
      <c r="J59" s="12"/>
      <c r="K59" s="8"/>
      <c r="L59" s="8"/>
      <c r="M59" s="8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81"/>
    </row>
    <row r="60" spans="1:81" s="15" customFormat="1" ht="19.5" customHeight="1">
      <c r="A60" s="29" t="s">
        <v>18</v>
      </c>
      <c r="B60" s="8">
        <f>SUM(B62+B65+B68+B70)</f>
        <v>53.95795435283401</v>
      </c>
      <c r="C60" s="8">
        <f aca="true" t="shared" si="14" ref="C60:BN60">SUM(C62+C65+C68+C70)</f>
        <v>947.8487380477003</v>
      </c>
      <c r="D60" s="8">
        <f t="shared" si="14"/>
        <v>-752.9000000000001</v>
      </c>
      <c r="E60" s="8">
        <f t="shared" si="14"/>
        <v>-1001.3</v>
      </c>
      <c r="F60" s="8">
        <f t="shared" si="14"/>
        <v>2578.9</v>
      </c>
      <c r="G60" s="8">
        <f t="shared" si="14"/>
        <v>885.0000000000001</v>
      </c>
      <c r="H60" s="8">
        <f>SUM(H62+H65+H68+H70)</f>
        <v>3882.6794095668124</v>
      </c>
      <c r="I60" s="8">
        <f t="shared" si="14"/>
        <v>548.4</v>
      </c>
      <c r="J60" s="8">
        <f t="shared" si="14"/>
        <v>208.9999999999999</v>
      </c>
      <c r="K60" s="8">
        <f t="shared" si="14"/>
        <v>9018.4</v>
      </c>
      <c r="L60" s="8">
        <f t="shared" si="14"/>
        <v>1315.8999999999999</v>
      </c>
      <c r="M60" s="8">
        <f t="shared" si="14"/>
        <v>1831.8000000000002</v>
      </c>
      <c r="N60" s="105">
        <f t="shared" si="14"/>
        <v>19824.933993147344</v>
      </c>
      <c r="O60" s="105">
        <f t="shared" si="14"/>
        <v>78311.34346820976</v>
      </c>
      <c r="P60" s="105">
        <f t="shared" si="14"/>
        <v>-1276.6966193696626</v>
      </c>
      <c r="Q60" s="105">
        <f t="shared" si="14"/>
        <v>8846.51819539198</v>
      </c>
      <c r="R60" s="105">
        <f t="shared" si="14"/>
        <v>-19120.125586944036</v>
      </c>
      <c r="S60" s="105">
        <f t="shared" si="14"/>
        <v>153.94346820977705</v>
      </c>
      <c r="T60" s="105">
        <f t="shared" si="14"/>
        <v>7992</v>
      </c>
      <c r="U60" s="105">
        <f t="shared" si="14"/>
        <v>6643.4</v>
      </c>
      <c r="V60" s="105">
        <f t="shared" si="14"/>
        <v>24577.399999999998</v>
      </c>
      <c r="W60" s="105">
        <f t="shared" si="14"/>
        <v>-56</v>
      </c>
      <c r="X60" s="105">
        <f t="shared" si="14"/>
        <v>1535.1000000000001</v>
      </c>
      <c r="Y60" s="105">
        <f t="shared" si="14"/>
        <v>6828.4</v>
      </c>
      <c r="Z60" s="105">
        <f t="shared" si="14"/>
        <v>1876.6000000000001</v>
      </c>
      <c r="AA60" s="105">
        <f t="shared" si="14"/>
        <v>-536.8</v>
      </c>
      <c r="AB60" s="105">
        <f t="shared" si="14"/>
        <v>10462.2</v>
      </c>
      <c r="AC60" s="105">
        <f t="shared" si="14"/>
        <v>529.5</v>
      </c>
      <c r="AD60" s="105">
        <f t="shared" si="14"/>
        <v>18305.600000000002</v>
      </c>
      <c r="AE60" s="105">
        <f t="shared" si="14"/>
        <v>11965.9</v>
      </c>
      <c r="AF60" s="105">
        <f t="shared" si="14"/>
        <v>320.5</v>
      </c>
      <c r="AG60" s="105">
        <f t="shared" si="14"/>
        <v>2410.1</v>
      </c>
      <c r="AH60" s="105">
        <f t="shared" si="14"/>
        <v>-479.2</v>
      </c>
      <c r="AI60" s="105">
        <f t="shared" si="14"/>
        <v>-272.4</v>
      </c>
      <c r="AJ60" s="105">
        <f t="shared" si="14"/>
        <v>-1177.10910431186</v>
      </c>
      <c r="AK60" s="105">
        <f t="shared" si="14"/>
        <v>-2834.1124811661753</v>
      </c>
      <c r="AL60" s="105">
        <f t="shared" si="14"/>
        <v>-6039.9124115183</v>
      </c>
      <c r="AM60" s="105">
        <f t="shared" si="14"/>
        <v>-654.0404160256819</v>
      </c>
      <c r="AN60" s="105">
        <f t="shared" si="14"/>
        <v>-2986.7818598638496</v>
      </c>
      <c r="AO60" s="105">
        <f t="shared" si="14"/>
        <v>878.2768346056001</v>
      </c>
      <c r="AP60" s="105">
        <f t="shared" si="14"/>
        <v>-2407.9171810894</v>
      </c>
      <c r="AQ60" s="105">
        <f t="shared" si="14"/>
        <v>-449.97153063994796</v>
      </c>
      <c r="AR60" s="105">
        <f t="shared" si="14"/>
        <v>-1216.1321685684002</v>
      </c>
      <c r="AS60" s="105">
        <f t="shared" si="14"/>
        <v>16895.751385917312</v>
      </c>
      <c r="AT60" s="105">
        <f t="shared" si="14"/>
        <v>-2329.054513312</v>
      </c>
      <c r="AU60" s="105">
        <f t="shared" si="14"/>
        <v>-32.82252192159999</v>
      </c>
      <c r="AV60" s="105">
        <f t="shared" si="14"/>
        <v>-466.30167454089997</v>
      </c>
      <c r="AW60" s="105">
        <f t="shared" si="14"/>
        <v>-1469.15048236432</v>
      </c>
      <c r="AX60" s="105">
        <f t="shared" si="14"/>
        <v>122.38650431979998</v>
      </c>
      <c r="AY60" s="105">
        <f t="shared" si="14"/>
        <v>-1848.74628214376</v>
      </c>
      <c r="AZ60" s="105">
        <f t="shared" si="14"/>
        <v>-2329.1516753519</v>
      </c>
      <c r="BA60" s="105">
        <f t="shared" si="14"/>
        <v>2146.1849227476996</v>
      </c>
      <c r="BB60" s="105">
        <f t="shared" si="14"/>
        <v>-176.47376875</v>
      </c>
      <c r="BC60" s="105">
        <f t="shared" si="14"/>
        <v>-815.026033077952</v>
      </c>
      <c r="BD60" s="105">
        <f t="shared" si="14"/>
        <v>719.6148866861483</v>
      </c>
      <c r="BE60" s="105">
        <f t="shared" si="14"/>
        <v>-979.4367720735999</v>
      </c>
      <c r="BF60" s="105">
        <f t="shared" si="14"/>
        <v>399.67431528630004</v>
      </c>
      <c r="BG60" s="105">
        <f t="shared" si="14"/>
        <v>-2229.8115782815</v>
      </c>
      <c r="BH60" s="105">
        <f t="shared" si="14"/>
        <v>234.10810308109998</v>
      </c>
      <c r="BI60" s="105">
        <f t="shared" si="14"/>
        <v>-1423.25209871375</v>
      </c>
      <c r="BJ60" s="105">
        <f t="shared" si="14"/>
        <v>-4883.0031909372</v>
      </c>
      <c r="BK60" s="105">
        <f t="shared" si="14"/>
        <v>-1528.2235554095</v>
      </c>
      <c r="BL60" s="105">
        <f t="shared" si="14"/>
        <v>-2845.350343266281</v>
      </c>
      <c r="BM60" s="105">
        <f t="shared" si="14"/>
        <v>-1214.2709354186002</v>
      </c>
      <c r="BN60" s="105">
        <f t="shared" si="14"/>
        <v>-4555.148384819199</v>
      </c>
      <c r="BO60" s="105">
        <f aca="true" t="shared" si="15" ref="BO60:CA60">SUM(BO62+BO65+BO68+BO70)</f>
        <v>307.58507458530005</v>
      </c>
      <c r="BP60" s="105">
        <f t="shared" si="15"/>
        <v>-1451.29764927561</v>
      </c>
      <c r="BQ60" s="105">
        <f t="shared" si="15"/>
        <v>-2055.724125096423</v>
      </c>
      <c r="BR60" s="105">
        <f t="shared" si="15"/>
        <v>-2846.0243520991</v>
      </c>
      <c r="BS60" s="105">
        <f t="shared" si="15"/>
        <v>0</v>
      </c>
      <c r="BT60" s="105">
        <f t="shared" si="15"/>
        <v>0</v>
      </c>
      <c r="BU60" s="105">
        <f t="shared" si="15"/>
        <v>0</v>
      </c>
      <c r="BV60" s="105">
        <f t="shared" si="15"/>
        <v>0</v>
      </c>
      <c r="BW60" s="105">
        <f t="shared" si="15"/>
        <v>0</v>
      </c>
      <c r="BX60" s="105">
        <f t="shared" si="15"/>
        <v>0</v>
      </c>
      <c r="BY60" s="105">
        <f t="shared" si="15"/>
        <v>0</v>
      </c>
      <c r="BZ60" s="105">
        <f t="shared" si="15"/>
        <v>0</v>
      </c>
      <c r="CA60" s="105">
        <f t="shared" si="15"/>
        <v>-675.1736031791032</v>
      </c>
      <c r="CB60" s="105">
        <f>SUM(CB62+CB65+CB68+CB70)</f>
        <v>-6045.4610518858335</v>
      </c>
      <c r="CC60" s="81"/>
    </row>
    <row r="61" spans="1:81" ht="19.5" customHeight="1">
      <c r="A61" s="23"/>
      <c r="B61" s="8"/>
      <c r="C61" s="8"/>
      <c r="D61" s="9"/>
      <c r="E61" s="12"/>
      <c r="F61" s="12"/>
      <c r="G61" s="12"/>
      <c r="H61" s="12"/>
      <c r="I61" s="12"/>
      <c r="J61" s="12"/>
      <c r="K61" s="8"/>
      <c r="L61" s="8"/>
      <c r="M61" s="8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81"/>
    </row>
    <row r="62" spans="1:81" ht="19.5" customHeight="1">
      <c r="A62" s="32" t="s">
        <v>53</v>
      </c>
      <c r="B62" s="10">
        <f aca="true" t="shared" si="16" ref="B62:G62">+B64-B63</f>
        <v>0</v>
      </c>
      <c r="C62" s="10">
        <f t="shared" si="16"/>
        <v>-259.2797395141</v>
      </c>
      <c r="D62" s="10">
        <f t="shared" si="16"/>
        <v>157.2</v>
      </c>
      <c r="E62" s="10">
        <f t="shared" si="16"/>
        <v>30.3</v>
      </c>
      <c r="F62" s="10">
        <f t="shared" si="16"/>
        <v>49.4</v>
      </c>
      <c r="G62" s="10">
        <f t="shared" si="16"/>
        <v>885.0000000000001</v>
      </c>
      <c r="H62" s="10">
        <f aca="true" t="shared" si="17" ref="H62:AL62">+H64-H63</f>
        <v>-153.62394558999998</v>
      </c>
      <c r="I62" s="10">
        <f t="shared" si="17"/>
        <v>0</v>
      </c>
      <c r="J62" s="10">
        <f t="shared" si="17"/>
        <v>0</v>
      </c>
      <c r="K62" s="10">
        <f t="shared" si="17"/>
        <v>10005.9</v>
      </c>
      <c r="L62" s="10">
        <f t="shared" si="17"/>
        <v>161</v>
      </c>
      <c r="M62" s="10">
        <f t="shared" si="17"/>
        <v>76.4</v>
      </c>
      <c r="N62" s="107">
        <f t="shared" si="17"/>
        <v>11259.544206075898</v>
      </c>
      <c r="O62" s="107">
        <v>72746.33572694908</v>
      </c>
      <c r="P62" s="107">
        <f t="shared" si="17"/>
        <v>11330.7229341</v>
      </c>
      <c r="Q62" s="107">
        <f>+Q64-Q63</f>
        <v>31.46116529495601</v>
      </c>
      <c r="R62" s="107">
        <v>530.0473785</v>
      </c>
      <c r="S62" s="107">
        <f t="shared" si="17"/>
        <v>584.7357269491</v>
      </c>
      <c r="T62" s="107">
        <f t="shared" si="17"/>
        <v>7232.099999999999</v>
      </c>
      <c r="U62" s="107">
        <f t="shared" si="17"/>
        <v>6563.4</v>
      </c>
      <c r="V62" s="107">
        <f t="shared" si="17"/>
        <v>24715.1</v>
      </c>
      <c r="W62" s="107">
        <f t="shared" si="17"/>
        <v>154.5</v>
      </c>
      <c r="X62" s="107">
        <f t="shared" si="17"/>
        <v>104.7</v>
      </c>
      <c r="Y62" s="107">
        <f t="shared" si="17"/>
        <v>7736.2</v>
      </c>
      <c r="Z62" s="107">
        <f t="shared" si="17"/>
        <v>0</v>
      </c>
      <c r="AA62" s="107">
        <f t="shared" si="17"/>
        <v>0</v>
      </c>
      <c r="AB62" s="107">
        <f t="shared" si="17"/>
        <v>7705.2</v>
      </c>
      <c r="AC62" s="107">
        <f t="shared" si="17"/>
        <v>0</v>
      </c>
      <c r="AD62" s="107">
        <f t="shared" si="17"/>
        <v>17950.4</v>
      </c>
      <c r="AE62" s="107">
        <f t="shared" si="17"/>
        <v>7769</v>
      </c>
      <c r="AF62" s="107">
        <f t="shared" si="17"/>
        <v>116.6</v>
      </c>
      <c r="AG62" s="107">
        <f t="shared" si="17"/>
        <v>3422.6</v>
      </c>
      <c r="AH62" s="107">
        <f t="shared" si="17"/>
        <v>0</v>
      </c>
      <c r="AI62" s="107">
        <f t="shared" si="17"/>
        <v>0</v>
      </c>
      <c r="AJ62" s="107">
        <f t="shared" si="17"/>
        <v>0</v>
      </c>
      <c r="AK62" s="107">
        <f t="shared" si="17"/>
        <v>60.4671966</v>
      </c>
      <c r="AL62" s="107">
        <f t="shared" si="17"/>
        <v>0</v>
      </c>
      <c r="AM62" s="107">
        <f aca="true" t="shared" si="18" ref="AM62:BR62">+AM64-AM63</f>
        <v>88.8069375</v>
      </c>
      <c r="AN62" s="107">
        <f t="shared" si="18"/>
        <v>0</v>
      </c>
      <c r="AO62" s="107">
        <f t="shared" si="18"/>
        <v>-126.75120000000003</v>
      </c>
      <c r="AP62" s="107">
        <f t="shared" si="18"/>
        <v>0</v>
      </c>
      <c r="AQ62" s="107">
        <f t="shared" si="18"/>
        <v>-60.296149705043995</v>
      </c>
      <c r="AR62" s="107">
        <f t="shared" si="18"/>
        <v>0</v>
      </c>
      <c r="AS62" s="107">
        <f t="shared" si="18"/>
        <v>0</v>
      </c>
      <c r="AT62" s="107">
        <f t="shared" si="18"/>
        <v>0</v>
      </c>
      <c r="AU62" s="107">
        <f t="shared" si="18"/>
        <v>0</v>
      </c>
      <c r="AV62" s="107">
        <f t="shared" si="18"/>
        <v>0</v>
      </c>
      <c r="AW62" s="107">
        <f t="shared" si="18"/>
        <v>91.757315</v>
      </c>
      <c r="AX62" s="107">
        <f t="shared" si="18"/>
        <v>0</v>
      </c>
      <c r="AY62" s="107">
        <f t="shared" si="18"/>
        <v>0</v>
      </c>
      <c r="AZ62" s="107">
        <f t="shared" si="18"/>
        <v>0</v>
      </c>
      <c r="BA62" s="107">
        <f t="shared" si="18"/>
        <v>0</v>
      </c>
      <c r="BB62" s="107">
        <f t="shared" si="18"/>
        <v>0</v>
      </c>
      <c r="BC62" s="107">
        <f t="shared" si="18"/>
        <v>0</v>
      </c>
      <c r="BD62" s="107">
        <f t="shared" si="18"/>
        <v>0</v>
      </c>
      <c r="BE62" s="107">
        <f t="shared" si="18"/>
        <v>512.388</v>
      </c>
      <c r="BF62" s="107">
        <f t="shared" si="18"/>
        <v>0</v>
      </c>
      <c r="BG62" s="107">
        <f t="shared" si="18"/>
        <v>-17.1693</v>
      </c>
      <c r="BH62" s="107">
        <f t="shared" si="18"/>
        <v>0</v>
      </c>
      <c r="BI62" s="107">
        <f t="shared" si="18"/>
        <v>0</v>
      </c>
      <c r="BJ62" s="107">
        <f t="shared" si="18"/>
        <v>0</v>
      </c>
      <c r="BK62" s="107">
        <f t="shared" si="18"/>
        <v>34.8286785</v>
      </c>
      <c r="BL62" s="107">
        <f t="shared" si="18"/>
        <v>0</v>
      </c>
      <c r="BM62" s="107">
        <f t="shared" si="18"/>
        <v>0</v>
      </c>
      <c r="BN62" s="107">
        <f t="shared" si="18"/>
        <v>0</v>
      </c>
      <c r="BO62" s="107">
        <f t="shared" si="18"/>
        <v>530.20495335</v>
      </c>
      <c r="BP62" s="107">
        <f t="shared" si="18"/>
        <v>0</v>
      </c>
      <c r="BQ62" s="107">
        <f t="shared" si="18"/>
        <v>0</v>
      </c>
      <c r="BR62" s="107">
        <f t="shared" si="18"/>
        <v>0</v>
      </c>
      <c r="BS62" s="107"/>
      <c r="BT62" s="107"/>
      <c r="BU62" s="107"/>
      <c r="BV62" s="107"/>
      <c r="BW62" s="107"/>
      <c r="BX62" s="107"/>
      <c r="BY62" s="107"/>
      <c r="BZ62" s="107"/>
      <c r="CA62" s="107">
        <f>+CA64-CA63+BD62</f>
        <v>512.388</v>
      </c>
      <c r="CB62" s="107">
        <f>+CB64-CB63+BP62</f>
        <v>530.20495335</v>
      </c>
      <c r="CC62" s="108"/>
    </row>
    <row r="63" spans="1:81" ht="19.5" customHeight="1">
      <c r="A63" s="35" t="s">
        <v>54</v>
      </c>
      <c r="B63" s="10">
        <v>0</v>
      </c>
      <c r="C63" s="11">
        <v>259.2797395141</v>
      </c>
      <c r="D63" s="11">
        <v>0</v>
      </c>
      <c r="E63" s="13"/>
      <c r="F63" s="13"/>
      <c r="G63" s="13">
        <v>0</v>
      </c>
      <c r="H63" s="13">
        <v>153.62394558999998</v>
      </c>
      <c r="I63" s="13">
        <v>0</v>
      </c>
      <c r="J63" s="13">
        <v>0</v>
      </c>
      <c r="K63" s="10"/>
      <c r="L63" s="10">
        <v>0</v>
      </c>
      <c r="M63" s="10"/>
      <c r="N63" s="107">
        <v>259.2797395141</v>
      </c>
      <c r="O63" s="107">
        <v>42.3</v>
      </c>
      <c r="P63" s="107">
        <v>239.23350000000002</v>
      </c>
      <c r="Q63" s="107">
        <v>60.296149705043995</v>
      </c>
      <c r="R63" s="107">
        <v>17.1693</v>
      </c>
      <c r="S63" s="107">
        <v>0</v>
      </c>
      <c r="T63" s="107">
        <v>2.3</v>
      </c>
      <c r="U63" s="107">
        <v>0</v>
      </c>
      <c r="V63" s="107">
        <v>0</v>
      </c>
      <c r="W63" s="107"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40</v>
      </c>
      <c r="AC63" s="107">
        <v>0</v>
      </c>
      <c r="AD63" s="107">
        <v>0</v>
      </c>
      <c r="AE63" s="107">
        <v>0</v>
      </c>
      <c r="AF63" s="107">
        <v>0</v>
      </c>
      <c r="AG63" s="107">
        <v>0</v>
      </c>
      <c r="AH63" s="107">
        <v>0</v>
      </c>
      <c r="AI63" s="107">
        <v>0</v>
      </c>
      <c r="AJ63" s="107">
        <v>0</v>
      </c>
      <c r="AK63" s="107">
        <v>0</v>
      </c>
      <c r="AL63" s="107">
        <v>0</v>
      </c>
      <c r="AM63" s="107">
        <v>0</v>
      </c>
      <c r="AN63" s="107">
        <v>0</v>
      </c>
      <c r="AO63" s="107">
        <v>239.23350000000002</v>
      </c>
      <c r="AP63" s="107">
        <v>0</v>
      </c>
      <c r="AQ63" s="107">
        <v>60.296149705043995</v>
      </c>
      <c r="AR63" s="107">
        <v>0</v>
      </c>
      <c r="AS63" s="107">
        <v>0</v>
      </c>
      <c r="AT63" s="107">
        <v>0</v>
      </c>
      <c r="AU63" s="107">
        <v>0</v>
      </c>
      <c r="AV63" s="107">
        <v>0</v>
      </c>
      <c r="AW63" s="107">
        <v>0</v>
      </c>
      <c r="AX63" s="107"/>
      <c r="AY63" s="107"/>
      <c r="AZ63" s="107"/>
      <c r="BA63" s="107"/>
      <c r="BB63" s="107">
        <v>0</v>
      </c>
      <c r="BC63" s="107"/>
      <c r="BD63" s="107"/>
      <c r="BE63" s="107">
        <v>0</v>
      </c>
      <c r="BF63" s="107"/>
      <c r="BG63" s="107">
        <v>17.1693</v>
      </c>
      <c r="BH63" s="107"/>
      <c r="BI63" s="107"/>
      <c r="BJ63" s="107"/>
      <c r="BK63" s="107">
        <v>0</v>
      </c>
      <c r="BL63" s="107"/>
      <c r="BM63" s="107"/>
      <c r="BN63" s="107"/>
      <c r="BO63" s="107">
        <v>0</v>
      </c>
      <c r="BP63" s="107">
        <v>0</v>
      </c>
      <c r="BQ63" s="107">
        <v>0</v>
      </c>
      <c r="BR63" s="107">
        <v>0</v>
      </c>
      <c r="BS63" s="107"/>
      <c r="BT63" s="107"/>
      <c r="BU63" s="107"/>
      <c r="BV63" s="107"/>
      <c r="BW63" s="107"/>
      <c r="BX63" s="107"/>
      <c r="BY63" s="107"/>
      <c r="BZ63" s="107"/>
      <c r="CA63" s="107">
        <f>+BC63+BD63+BE63+BF63</f>
        <v>0</v>
      </c>
      <c r="CB63" s="107">
        <f>+BO63+BP63+BQ63+BR63</f>
        <v>0</v>
      </c>
      <c r="CC63" s="108"/>
    </row>
    <row r="64" spans="1:81" ht="19.5" customHeight="1">
      <c r="A64" s="35" t="s">
        <v>55</v>
      </c>
      <c r="B64" s="10">
        <v>0</v>
      </c>
      <c r="C64" s="11"/>
      <c r="D64" s="11">
        <v>157.2</v>
      </c>
      <c r="E64" s="13">
        <v>30.3</v>
      </c>
      <c r="F64" s="13">
        <v>49.4</v>
      </c>
      <c r="G64" s="13">
        <v>885.0000000000001</v>
      </c>
      <c r="H64" s="13">
        <v>0</v>
      </c>
      <c r="I64" s="13">
        <v>0</v>
      </c>
      <c r="J64" s="13">
        <v>0</v>
      </c>
      <c r="K64" s="10">
        <v>10005.9</v>
      </c>
      <c r="L64" s="10">
        <v>161</v>
      </c>
      <c r="M64" s="10">
        <v>76.4</v>
      </c>
      <c r="N64" s="107">
        <v>11518.823945589998</v>
      </c>
      <c r="O64" s="107">
        <f>+SUM(S64:AD64)</f>
        <v>72788.63572694908</v>
      </c>
      <c r="P64" s="107">
        <v>11569.9564341</v>
      </c>
      <c r="Q64" s="107">
        <v>91.757315</v>
      </c>
      <c r="R64" s="107">
        <v>547.2166785000001</v>
      </c>
      <c r="S64" s="107">
        <v>584.7357269491</v>
      </c>
      <c r="T64" s="107">
        <v>7234.4</v>
      </c>
      <c r="U64" s="107">
        <v>6563.4</v>
      </c>
      <c r="V64" s="107">
        <v>24715.1</v>
      </c>
      <c r="W64" s="107">
        <v>154.5</v>
      </c>
      <c r="X64" s="107">
        <v>104.7</v>
      </c>
      <c r="Y64" s="107">
        <v>7736.2</v>
      </c>
      <c r="Z64" s="107">
        <v>0</v>
      </c>
      <c r="AA64" s="107">
        <v>0</v>
      </c>
      <c r="AB64" s="107">
        <v>7745.2</v>
      </c>
      <c r="AC64" s="107">
        <v>0</v>
      </c>
      <c r="AD64" s="107">
        <v>17950.4</v>
      </c>
      <c r="AE64" s="107">
        <v>7769</v>
      </c>
      <c r="AF64" s="107">
        <v>116.6</v>
      </c>
      <c r="AG64" s="107">
        <v>3422.6</v>
      </c>
      <c r="AH64" s="107">
        <v>0</v>
      </c>
      <c r="AI64" s="107">
        <v>0</v>
      </c>
      <c r="AJ64" s="107">
        <v>0</v>
      </c>
      <c r="AK64" s="107">
        <v>60.4671966</v>
      </c>
      <c r="AL64" s="107">
        <v>0</v>
      </c>
      <c r="AM64" s="107">
        <v>88.8069375</v>
      </c>
      <c r="AN64" s="107">
        <v>0</v>
      </c>
      <c r="AO64" s="107">
        <v>112.4823</v>
      </c>
      <c r="AP64" s="107">
        <v>0</v>
      </c>
      <c r="AQ64" s="107">
        <v>0</v>
      </c>
      <c r="AR64" s="107">
        <v>0</v>
      </c>
      <c r="AS64" s="107">
        <v>0</v>
      </c>
      <c r="AT64" s="107">
        <v>0</v>
      </c>
      <c r="AU64" s="107">
        <v>0</v>
      </c>
      <c r="AV64" s="107">
        <v>0</v>
      </c>
      <c r="AW64" s="107">
        <v>91.757315</v>
      </c>
      <c r="AX64" s="107"/>
      <c r="AY64" s="107"/>
      <c r="AZ64" s="107"/>
      <c r="BA64" s="107"/>
      <c r="BB64" s="107">
        <v>0</v>
      </c>
      <c r="BC64" s="107"/>
      <c r="BD64" s="107"/>
      <c r="BE64" s="107">
        <v>512.388</v>
      </c>
      <c r="BF64" s="107"/>
      <c r="BG64" s="107">
        <v>0</v>
      </c>
      <c r="BH64" s="107"/>
      <c r="BI64" s="107"/>
      <c r="BJ64" s="107"/>
      <c r="BK64" s="107">
        <v>34.8286785</v>
      </c>
      <c r="BL64" s="107"/>
      <c r="BM64" s="107"/>
      <c r="BN64" s="107"/>
      <c r="BO64" s="107">
        <v>530.20495335</v>
      </c>
      <c r="BP64" s="107">
        <v>0</v>
      </c>
      <c r="BQ64" s="107">
        <v>0</v>
      </c>
      <c r="BR64" s="107">
        <v>0</v>
      </c>
      <c r="BS64" s="107"/>
      <c r="BT64" s="107"/>
      <c r="BU64" s="107"/>
      <c r="BV64" s="107"/>
      <c r="BW64" s="107"/>
      <c r="BX64" s="107"/>
      <c r="BY64" s="107"/>
      <c r="BZ64" s="107"/>
      <c r="CA64" s="107">
        <f>+BC64+BD64+BE64+BF64</f>
        <v>512.388</v>
      </c>
      <c r="CB64" s="107">
        <f>+BO64+BP64+BQ64+BR64</f>
        <v>530.20495335</v>
      </c>
      <c r="CC64" s="108"/>
    </row>
    <row r="65" spans="1:81" ht="19.5" customHeight="1">
      <c r="A65" s="32" t="s">
        <v>19</v>
      </c>
      <c r="B65" s="10">
        <f aca="true" t="shared" si="19" ref="B65:K65">-B66+B67</f>
        <v>0</v>
      </c>
      <c r="C65" s="10">
        <f t="shared" si="19"/>
        <v>0</v>
      </c>
      <c r="D65" s="10">
        <f t="shared" si="19"/>
        <v>0</v>
      </c>
      <c r="E65" s="10">
        <f t="shared" si="19"/>
        <v>0</v>
      </c>
      <c r="F65" s="10">
        <f t="shared" si="19"/>
        <v>0</v>
      </c>
      <c r="G65" s="10">
        <f t="shared" si="19"/>
        <v>0</v>
      </c>
      <c r="H65" s="10">
        <f t="shared" si="19"/>
        <v>0</v>
      </c>
      <c r="I65" s="10">
        <f t="shared" si="19"/>
        <v>0</v>
      </c>
      <c r="J65" s="10">
        <f t="shared" si="19"/>
        <v>0</v>
      </c>
      <c r="K65" s="10">
        <f t="shared" si="19"/>
        <v>0</v>
      </c>
      <c r="L65" s="10">
        <f aca="true" t="shared" si="20" ref="L65:AC65">-L66+L67</f>
        <v>0</v>
      </c>
      <c r="M65" s="10">
        <f t="shared" si="20"/>
        <v>0</v>
      </c>
      <c r="N65" s="107">
        <v>0</v>
      </c>
      <c r="O65" s="107">
        <f>+SUM(S65:AD65)</f>
        <v>0</v>
      </c>
      <c r="P65" s="107">
        <f>+SUM(T65:AE65)</f>
        <v>0</v>
      </c>
      <c r="Q65" s="107">
        <f t="shared" si="20"/>
        <v>-93.20752</v>
      </c>
      <c r="R65" s="107">
        <v>0</v>
      </c>
      <c r="S65" s="107">
        <f t="shared" si="20"/>
        <v>0</v>
      </c>
      <c r="T65" s="107">
        <f t="shared" si="20"/>
        <v>0</v>
      </c>
      <c r="U65" s="107">
        <f t="shared" si="20"/>
        <v>0</v>
      </c>
      <c r="V65" s="107">
        <f t="shared" si="20"/>
        <v>0</v>
      </c>
      <c r="W65" s="107">
        <f t="shared" si="20"/>
        <v>0</v>
      </c>
      <c r="X65" s="107">
        <f t="shared" si="20"/>
        <v>0</v>
      </c>
      <c r="Y65" s="107">
        <f t="shared" si="20"/>
        <v>0</v>
      </c>
      <c r="Z65" s="107">
        <f t="shared" si="20"/>
        <v>0</v>
      </c>
      <c r="AA65" s="107">
        <f t="shared" si="20"/>
        <v>0</v>
      </c>
      <c r="AB65" s="107">
        <f t="shared" si="20"/>
        <v>0</v>
      </c>
      <c r="AC65" s="107">
        <f t="shared" si="20"/>
        <v>0</v>
      </c>
      <c r="AD65" s="107">
        <f aca="true" t="shared" si="21" ref="AD65:BR65">-AD66+AD67</f>
        <v>0</v>
      </c>
      <c r="AE65" s="107">
        <f t="shared" si="21"/>
        <v>0</v>
      </c>
      <c r="AF65" s="107">
        <f t="shared" si="21"/>
        <v>0</v>
      </c>
      <c r="AG65" s="107">
        <f t="shared" si="21"/>
        <v>0</v>
      </c>
      <c r="AH65" s="107">
        <f t="shared" si="21"/>
        <v>0</v>
      </c>
      <c r="AI65" s="107">
        <f t="shared" si="21"/>
        <v>0</v>
      </c>
      <c r="AJ65" s="107">
        <f t="shared" si="21"/>
        <v>0</v>
      </c>
      <c r="AK65" s="107">
        <f t="shared" si="21"/>
        <v>0</v>
      </c>
      <c r="AL65" s="107">
        <f t="shared" si="21"/>
        <v>0</v>
      </c>
      <c r="AM65" s="107">
        <f t="shared" si="21"/>
        <v>0</v>
      </c>
      <c r="AN65" s="107">
        <f t="shared" si="21"/>
        <v>0</v>
      </c>
      <c r="AO65" s="107">
        <f t="shared" si="21"/>
        <v>0</v>
      </c>
      <c r="AP65" s="107">
        <f t="shared" si="21"/>
        <v>0</v>
      </c>
      <c r="AQ65" s="107">
        <f t="shared" si="21"/>
        <v>0</v>
      </c>
      <c r="AR65" s="107">
        <f t="shared" si="21"/>
        <v>0</v>
      </c>
      <c r="AS65" s="107">
        <f t="shared" si="21"/>
        <v>0</v>
      </c>
      <c r="AT65" s="107">
        <f t="shared" si="21"/>
        <v>0</v>
      </c>
      <c r="AU65" s="107">
        <f t="shared" si="21"/>
        <v>0</v>
      </c>
      <c r="AV65" s="107">
        <f t="shared" si="21"/>
        <v>0</v>
      </c>
      <c r="AW65" s="107">
        <f t="shared" si="21"/>
        <v>0</v>
      </c>
      <c r="AX65" s="107">
        <f t="shared" si="21"/>
        <v>-93.20752</v>
      </c>
      <c r="AY65" s="107">
        <f t="shared" si="21"/>
        <v>0</v>
      </c>
      <c r="AZ65" s="107">
        <f t="shared" si="21"/>
        <v>0</v>
      </c>
      <c r="BA65" s="107">
        <f t="shared" si="21"/>
        <v>0</v>
      </c>
      <c r="BB65" s="107">
        <f t="shared" si="21"/>
        <v>0</v>
      </c>
      <c r="BC65" s="107">
        <f t="shared" si="21"/>
        <v>0</v>
      </c>
      <c r="BD65" s="107">
        <f t="shared" si="21"/>
        <v>0</v>
      </c>
      <c r="BE65" s="107">
        <f t="shared" si="21"/>
        <v>0</v>
      </c>
      <c r="BF65" s="107">
        <f t="shared" si="21"/>
        <v>0</v>
      </c>
      <c r="BG65" s="107">
        <f t="shared" si="21"/>
        <v>0</v>
      </c>
      <c r="BH65" s="107">
        <f t="shared" si="21"/>
        <v>0</v>
      </c>
      <c r="BI65" s="107">
        <f t="shared" si="21"/>
        <v>0</v>
      </c>
      <c r="BJ65" s="107">
        <f t="shared" si="21"/>
        <v>0</v>
      </c>
      <c r="BK65" s="107">
        <f t="shared" si="21"/>
        <v>0</v>
      </c>
      <c r="BL65" s="107">
        <f t="shared" si="21"/>
        <v>0</v>
      </c>
      <c r="BM65" s="107">
        <f t="shared" si="21"/>
        <v>0</v>
      </c>
      <c r="BN65" s="107">
        <f t="shared" si="21"/>
        <v>0</v>
      </c>
      <c r="BO65" s="107">
        <f t="shared" si="21"/>
        <v>0</v>
      </c>
      <c r="BP65" s="107">
        <f t="shared" si="21"/>
        <v>0</v>
      </c>
      <c r="BQ65" s="107">
        <f t="shared" si="21"/>
        <v>0</v>
      </c>
      <c r="BR65" s="107">
        <f t="shared" si="21"/>
        <v>0</v>
      </c>
      <c r="BS65" s="107"/>
      <c r="BT65" s="107"/>
      <c r="BU65" s="107"/>
      <c r="BV65" s="107"/>
      <c r="BW65" s="107"/>
      <c r="BX65" s="107"/>
      <c r="BY65" s="107"/>
      <c r="BZ65" s="107"/>
      <c r="CA65" s="107">
        <f>-CA66+CA67+BD65</f>
        <v>0</v>
      </c>
      <c r="CB65" s="107">
        <f>-CB66+CB67+BP65</f>
        <v>0</v>
      </c>
      <c r="CC65" s="108"/>
    </row>
    <row r="66" spans="1:81" ht="19.5" customHeight="1">
      <c r="A66" s="35" t="s">
        <v>20</v>
      </c>
      <c r="B66" s="10">
        <v>0</v>
      </c>
      <c r="C66" s="11">
        <v>0</v>
      </c>
      <c r="D66" s="11">
        <v>0</v>
      </c>
      <c r="E66" s="13">
        <v>0</v>
      </c>
      <c r="F66" s="13">
        <v>0</v>
      </c>
      <c r="G66" s="13"/>
      <c r="H66" s="13">
        <v>0</v>
      </c>
      <c r="I66" s="13">
        <v>0</v>
      </c>
      <c r="J66" s="13">
        <v>0</v>
      </c>
      <c r="K66" s="10"/>
      <c r="L66" s="10">
        <v>0</v>
      </c>
      <c r="M66" s="10"/>
      <c r="N66" s="107">
        <v>0</v>
      </c>
      <c r="O66" s="107">
        <f>+SUM(S66:AD66)</f>
        <v>0</v>
      </c>
      <c r="P66" s="107">
        <f>+SUM(T66:AE66)</f>
        <v>0</v>
      </c>
      <c r="Q66" s="107">
        <v>93.20752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107">
        <v>0</v>
      </c>
      <c r="AA66" s="107">
        <v>0</v>
      </c>
      <c r="AB66" s="107">
        <v>0</v>
      </c>
      <c r="AC66" s="107">
        <v>0</v>
      </c>
      <c r="AD66" s="107">
        <v>0</v>
      </c>
      <c r="AE66" s="107">
        <v>0</v>
      </c>
      <c r="AF66" s="107">
        <v>0</v>
      </c>
      <c r="AG66" s="107">
        <v>0</v>
      </c>
      <c r="AH66" s="107">
        <v>0</v>
      </c>
      <c r="AI66" s="107">
        <v>0</v>
      </c>
      <c r="AJ66" s="107">
        <v>0</v>
      </c>
      <c r="AK66" s="107">
        <v>0</v>
      </c>
      <c r="AL66" s="107">
        <v>0</v>
      </c>
      <c r="AM66" s="107"/>
      <c r="AN66" s="107"/>
      <c r="AO66" s="107">
        <v>0</v>
      </c>
      <c r="AP66" s="107">
        <v>0</v>
      </c>
      <c r="AQ66" s="107">
        <v>0</v>
      </c>
      <c r="AR66" s="107">
        <v>0</v>
      </c>
      <c r="AS66" s="107">
        <v>0</v>
      </c>
      <c r="AT66" s="107">
        <v>0</v>
      </c>
      <c r="AU66" s="107">
        <v>0</v>
      </c>
      <c r="AV66" s="107">
        <v>0</v>
      </c>
      <c r="AW66" s="107">
        <v>0</v>
      </c>
      <c r="AX66" s="107">
        <v>93.20752</v>
      </c>
      <c r="AY66" s="107"/>
      <c r="AZ66" s="107"/>
      <c r="BA66" s="107"/>
      <c r="BB66" s="107">
        <v>0</v>
      </c>
      <c r="BC66" s="107">
        <v>0</v>
      </c>
      <c r="BD66" s="107">
        <v>0</v>
      </c>
      <c r="BE66" s="107">
        <v>0</v>
      </c>
      <c r="BF66" s="107">
        <v>0</v>
      </c>
      <c r="BG66" s="107">
        <v>0</v>
      </c>
      <c r="BH66" s="107">
        <v>0</v>
      </c>
      <c r="BI66" s="107"/>
      <c r="BJ66" s="107"/>
      <c r="BK66" s="107"/>
      <c r="BL66" s="107"/>
      <c r="BM66" s="107"/>
      <c r="BN66" s="107"/>
      <c r="BO66" s="107">
        <v>0</v>
      </c>
      <c r="BP66" s="107">
        <v>0</v>
      </c>
      <c r="BQ66" s="107">
        <v>0</v>
      </c>
      <c r="BR66" s="107">
        <v>0</v>
      </c>
      <c r="BS66" s="107"/>
      <c r="BT66" s="107"/>
      <c r="BU66" s="107"/>
      <c r="BV66" s="107"/>
      <c r="BW66" s="107"/>
      <c r="BX66" s="107"/>
      <c r="BY66" s="107"/>
      <c r="BZ66" s="107"/>
      <c r="CA66" s="107">
        <f>+BC66+BD66+BE66+BF66</f>
        <v>0</v>
      </c>
      <c r="CB66" s="107">
        <f>+BO66+BP66+BQ66+BR66</f>
        <v>0</v>
      </c>
      <c r="CC66" s="108"/>
    </row>
    <row r="67" spans="1:81" ht="19.5" customHeight="1">
      <c r="A67" s="35" t="s">
        <v>21</v>
      </c>
      <c r="B67" s="10">
        <v>0</v>
      </c>
      <c r="C67" s="11">
        <v>0</v>
      </c>
      <c r="D67" s="11">
        <v>0</v>
      </c>
      <c r="E67" s="13">
        <v>0</v>
      </c>
      <c r="F67" s="13">
        <v>0</v>
      </c>
      <c r="G67" s="13"/>
      <c r="H67" s="13">
        <v>0</v>
      </c>
      <c r="I67" s="13">
        <v>0</v>
      </c>
      <c r="J67" s="13">
        <v>0</v>
      </c>
      <c r="K67" s="10"/>
      <c r="L67" s="10">
        <v>0</v>
      </c>
      <c r="M67" s="10"/>
      <c r="N67" s="107">
        <v>0</v>
      </c>
      <c r="O67" s="107">
        <f>+SUM(S67:AD67)</f>
        <v>0</v>
      </c>
      <c r="P67" s="107">
        <f>+SUM(T67:AE67)</f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  <c r="W67" s="107">
        <v>0</v>
      </c>
      <c r="X67" s="107">
        <v>0</v>
      </c>
      <c r="Y67" s="107">
        <v>0</v>
      </c>
      <c r="Z67" s="107">
        <v>0</v>
      </c>
      <c r="AA67" s="107">
        <v>0</v>
      </c>
      <c r="AB67" s="107">
        <v>0</v>
      </c>
      <c r="AC67" s="107">
        <v>0</v>
      </c>
      <c r="AD67" s="107">
        <v>0</v>
      </c>
      <c r="AE67" s="107">
        <v>0</v>
      </c>
      <c r="AF67" s="107">
        <v>0</v>
      </c>
      <c r="AG67" s="107">
        <v>0</v>
      </c>
      <c r="AH67" s="107">
        <v>0</v>
      </c>
      <c r="AI67" s="107">
        <v>0</v>
      </c>
      <c r="AJ67" s="107">
        <v>0</v>
      </c>
      <c r="AK67" s="107">
        <v>0</v>
      </c>
      <c r="AL67" s="107">
        <v>0</v>
      </c>
      <c r="AM67" s="107"/>
      <c r="AN67" s="107"/>
      <c r="AO67" s="107">
        <v>0</v>
      </c>
      <c r="AP67" s="107">
        <v>0</v>
      </c>
      <c r="AQ67" s="107">
        <v>0</v>
      </c>
      <c r="AR67" s="107">
        <v>0</v>
      </c>
      <c r="AS67" s="107">
        <v>0</v>
      </c>
      <c r="AT67" s="107">
        <v>0</v>
      </c>
      <c r="AU67" s="107">
        <v>0</v>
      </c>
      <c r="AV67" s="107">
        <v>0</v>
      </c>
      <c r="AW67" s="107">
        <v>0</v>
      </c>
      <c r="AX67" s="107">
        <v>0</v>
      </c>
      <c r="AY67" s="107"/>
      <c r="AZ67" s="107"/>
      <c r="BA67" s="107"/>
      <c r="BB67" s="107">
        <v>0</v>
      </c>
      <c r="BC67" s="107">
        <v>0</v>
      </c>
      <c r="BD67" s="107">
        <v>0</v>
      </c>
      <c r="BE67" s="107">
        <v>0</v>
      </c>
      <c r="BF67" s="107">
        <v>0</v>
      </c>
      <c r="BG67" s="107">
        <v>0</v>
      </c>
      <c r="BH67" s="107">
        <v>0</v>
      </c>
      <c r="BI67" s="107"/>
      <c r="BJ67" s="107"/>
      <c r="BK67" s="107"/>
      <c r="BL67" s="107"/>
      <c r="BM67" s="107"/>
      <c r="BN67" s="107"/>
      <c r="BO67" s="107">
        <v>0</v>
      </c>
      <c r="BP67" s="107">
        <v>0</v>
      </c>
      <c r="BQ67" s="107">
        <v>0</v>
      </c>
      <c r="BR67" s="107">
        <v>0</v>
      </c>
      <c r="BS67" s="107"/>
      <c r="BT67" s="107"/>
      <c r="BU67" s="107"/>
      <c r="BV67" s="107"/>
      <c r="BW67" s="107"/>
      <c r="BX67" s="107"/>
      <c r="BY67" s="107"/>
      <c r="BZ67" s="107"/>
      <c r="CA67" s="107">
        <f>+BC67+BD67+BE67+BF67</f>
        <v>0</v>
      </c>
      <c r="CB67" s="107">
        <f>+BO67+BP67+BQ67+BR67</f>
        <v>0</v>
      </c>
      <c r="CC67" s="108"/>
    </row>
    <row r="68" spans="1:81" ht="19.5" customHeight="1">
      <c r="A68" s="32" t="s">
        <v>59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7">
        <v>0</v>
      </c>
      <c r="O68" s="107">
        <f>+SUM(C68:N68)</f>
        <v>0</v>
      </c>
      <c r="P68" s="107">
        <f>+SUM(D68:O68)</f>
        <v>0</v>
      </c>
      <c r="Q68" s="107">
        <v>0</v>
      </c>
      <c r="R68" s="107">
        <v>0</v>
      </c>
      <c r="S68" s="107">
        <f>+SUM(F68:Q68)</f>
        <v>0</v>
      </c>
      <c r="T68" s="107">
        <f>+SUM(G68:S68)</f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  <c r="Z68" s="107">
        <v>0</v>
      </c>
      <c r="AA68" s="107">
        <v>0</v>
      </c>
      <c r="AB68" s="107">
        <v>0</v>
      </c>
      <c r="AC68" s="107">
        <v>0</v>
      </c>
      <c r="AD68" s="107">
        <v>0</v>
      </c>
      <c r="AE68" s="107">
        <v>0</v>
      </c>
      <c r="AF68" s="107">
        <v>0</v>
      </c>
      <c r="AG68" s="107">
        <v>0</v>
      </c>
      <c r="AH68" s="107">
        <v>0</v>
      </c>
      <c r="AI68" s="107">
        <v>0</v>
      </c>
      <c r="AJ68" s="107">
        <v>0</v>
      </c>
      <c r="AK68" s="107">
        <v>0</v>
      </c>
      <c r="AL68" s="107">
        <v>0</v>
      </c>
      <c r="AM68" s="107"/>
      <c r="AN68" s="107"/>
      <c r="AO68" s="107">
        <v>0</v>
      </c>
      <c r="AP68" s="107">
        <v>0</v>
      </c>
      <c r="AQ68" s="107">
        <v>0</v>
      </c>
      <c r="AR68" s="107">
        <v>0</v>
      </c>
      <c r="AS68" s="107">
        <v>0</v>
      </c>
      <c r="AT68" s="107">
        <v>0</v>
      </c>
      <c r="AU68" s="107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7"/>
      <c r="BB68" s="107">
        <v>0</v>
      </c>
      <c r="BC68" s="107">
        <v>0</v>
      </c>
      <c r="BD68" s="107">
        <v>0</v>
      </c>
      <c r="BE68" s="107">
        <v>0</v>
      </c>
      <c r="BF68" s="107">
        <v>0</v>
      </c>
      <c r="BG68" s="107"/>
      <c r="BH68" s="107"/>
      <c r="BI68" s="107"/>
      <c r="BJ68" s="107"/>
      <c r="BK68" s="107"/>
      <c r="BL68" s="107"/>
      <c r="BM68" s="107"/>
      <c r="BN68" s="107"/>
      <c r="BO68" s="107">
        <v>0</v>
      </c>
      <c r="BP68" s="107">
        <v>0</v>
      </c>
      <c r="BQ68" s="107">
        <v>0</v>
      </c>
      <c r="BR68" s="107">
        <v>0</v>
      </c>
      <c r="BS68" s="107"/>
      <c r="BT68" s="107"/>
      <c r="BU68" s="107"/>
      <c r="BV68" s="107"/>
      <c r="BW68" s="107"/>
      <c r="BX68" s="107"/>
      <c r="BY68" s="107"/>
      <c r="BZ68" s="107"/>
      <c r="CA68" s="107">
        <f>+BC68+BD68+BE68+BF68</f>
        <v>0</v>
      </c>
      <c r="CB68" s="107">
        <f>+BO68+BP68+BQ68+BR68</f>
        <v>0</v>
      </c>
      <c r="CC68" s="108"/>
    </row>
    <row r="69" spans="1:81" ht="19.5" customHeight="1">
      <c r="A69" s="32"/>
      <c r="B69" s="10"/>
      <c r="C69" s="11"/>
      <c r="D69" s="11"/>
      <c r="E69" s="13"/>
      <c r="F69" s="13"/>
      <c r="G69" s="13"/>
      <c r="H69" s="13"/>
      <c r="I69" s="13"/>
      <c r="J69" s="13"/>
      <c r="K69" s="10"/>
      <c r="L69" s="10"/>
      <c r="M69" s="10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8"/>
    </row>
    <row r="70" spans="1:81" ht="19.5" customHeight="1">
      <c r="A70" s="32" t="s">
        <v>58</v>
      </c>
      <c r="B70" s="10">
        <f aca="true" t="shared" si="22" ref="B70:M70">+B71-B72</f>
        <v>53.95795435283401</v>
      </c>
      <c r="C70" s="10">
        <f t="shared" si="22"/>
        <v>1207.1284775618003</v>
      </c>
      <c r="D70" s="10">
        <f t="shared" si="22"/>
        <v>-910.1</v>
      </c>
      <c r="E70" s="10">
        <f t="shared" si="22"/>
        <v>-1031.6</v>
      </c>
      <c r="F70" s="10">
        <f t="shared" si="22"/>
        <v>2529.5</v>
      </c>
      <c r="G70" s="10">
        <f t="shared" si="22"/>
        <v>0</v>
      </c>
      <c r="H70" s="10">
        <f t="shared" si="22"/>
        <v>4036.3033551568124</v>
      </c>
      <c r="I70" s="10">
        <f t="shared" si="22"/>
        <v>548.4</v>
      </c>
      <c r="J70" s="10">
        <f t="shared" si="22"/>
        <v>208.9999999999999</v>
      </c>
      <c r="K70" s="10">
        <f t="shared" si="22"/>
        <v>-987.5000000000002</v>
      </c>
      <c r="L70" s="10">
        <f t="shared" si="22"/>
        <v>1154.8999999999999</v>
      </c>
      <c r="M70" s="10">
        <f t="shared" si="22"/>
        <v>1755.4</v>
      </c>
      <c r="N70" s="107">
        <f>-N71+N72</f>
        <v>8565.389787071446</v>
      </c>
      <c r="O70" s="107">
        <f aca="true" t="shared" si="23" ref="O70:BC70">-O71+O72</f>
        <v>5565.007741260678</v>
      </c>
      <c r="P70" s="107">
        <f t="shared" si="23"/>
        <v>-12607.419553469663</v>
      </c>
      <c r="Q70" s="107">
        <f t="shared" si="23"/>
        <v>8908.264550097025</v>
      </c>
      <c r="R70" s="107">
        <v>-19650.172965444035</v>
      </c>
      <c r="S70" s="107">
        <f t="shared" si="23"/>
        <v>-430.79225873932296</v>
      </c>
      <c r="T70" s="107">
        <f t="shared" si="23"/>
        <v>759.9000000000001</v>
      </c>
      <c r="U70" s="107">
        <f t="shared" si="23"/>
        <v>80</v>
      </c>
      <c r="V70" s="107">
        <f t="shared" si="23"/>
        <v>-137.7</v>
      </c>
      <c r="W70" s="107">
        <f t="shared" si="23"/>
        <v>-210.5</v>
      </c>
      <c r="X70" s="107">
        <f t="shared" si="23"/>
        <v>1430.4</v>
      </c>
      <c r="Y70" s="107">
        <f t="shared" si="23"/>
        <v>-907.8000000000001</v>
      </c>
      <c r="Z70" s="107">
        <f t="shared" si="23"/>
        <v>1876.6000000000001</v>
      </c>
      <c r="AA70" s="107">
        <f t="shared" si="23"/>
        <v>-536.8</v>
      </c>
      <c r="AB70" s="107">
        <f t="shared" si="23"/>
        <v>2757</v>
      </c>
      <c r="AC70" s="107">
        <f t="shared" si="23"/>
        <v>529.5</v>
      </c>
      <c r="AD70" s="107">
        <f t="shared" si="23"/>
        <v>355.2</v>
      </c>
      <c r="AE70" s="107">
        <f t="shared" si="23"/>
        <v>4196.9</v>
      </c>
      <c r="AF70" s="107">
        <f t="shared" si="23"/>
        <v>203.9</v>
      </c>
      <c r="AG70" s="107">
        <f t="shared" si="23"/>
        <v>-1012.5</v>
      </c>
      <c r="AH70" s="107">
        <f t="shared" si="23"/>
        <v>-479.2</v>
      </c>
      <c r="AI70" s="107">
        <f t="shared" si="23"/>
        <v>-272.4</v>
      </c>
      <c r="AJ70" s="107">
        <f t="shared" si="23"/>
        <v>-1177.10910431186</v>
      </c>
      <c r="AK70" s="107">
        <f t="shared" si="23"/>
        <v>-2894.5796777661753</v>
      </c>
      <c r="AL70" s="107">
        <f t="shared" si="23"/>
        <v>-6039.9124115183</v>
      </c>
      <c r="AM70" s="107">
        <f t="shared" si="23"/>
        <v>-742.8473535256819</v>
      </c>
      <c r="AN70" s="107">
        <f t="shared" si="23"/>
        <v>-2986.7818598638496</v>
      </c>
      <c r="AO70" s="107">
        <f t="shared" si="23"/>
        <v>1005.0280346056002</v>
      </c>
      <c r="AP70" s="107">
        <f t="shared" si="23"/>
        <v>-2407.9171810894</v>
      </c>
      <c r="AQ70" s="107">
        <f t="shared" si="23"/>
        <v>-389.67538093490396</v>
      </c>
      <c r="AR70" s="107">
        <f t="shared" si="23"/>
        <v>-1216.1321685684002</v>
      </c>
      <c r="AS70" s="107">
        <f t="shared" si="23"/>
        <v>16895.751385917312</v>
      </c>
      <c r="AT70" s="107">
        <f t="shared" si="23"/>
        <v>-2329.054513312</v>
      </c>
      <c r="AU70" s="107">
        <f t="shared" si="23"/>
        <v>-32.82252192159999</v>
      </c>
      <c r="AV70" s="107">
        <f t="shared" si="23"/>
        <v>-466.30167454089997</v>
      </c>
      <c r="AW70" s="107">
        <f t="shared" si="23"/>
        <v>-1560.90779736432</v>
      </c>
      <c r="AX70" s="107">
        <f t="shared" si="23"/>
        <v>215.59402431979998</v>
      </c>
      <c r="AY70" s="107">
        <f t="shared" si="23"/>
        <v>-1848.74628214376</v>
      </c>
      <c r="AZ70" s="107">
        <f t="shared" si="23"/>
        <v>-2329.1516753519</v>
      </c>
      <c r="BA70" s="107">
        <f t="shared" si="23"/>
        <v>2146.1849227476996</v>
      </c>
      <c r="BB70" s="107">
        <f t="shared" si="23"/>
        <v>-176.47376875</v>
      </c>
      <c r="BC70" s="107">
        <f t="shared" si="23"/>
        <v>-815.026033077952</v>
      </c>
      <c r="BD70" s="107">
        <f aca="true" t="shared" si="24" ref="BD70:BR70">-BD71+BD72</f>
        <v>719.6148866861483</v>
      </c>
      <c r="BE70" s="107">
        <f t="shared" si="24"/>
        <v>-1491.8247720736</v>
      </c>
      <c r="BF70" s="107">
        <f t="shared" si="24"/>
        <v>399.67431528630004</v>
      </c>
      <c r="BG70" s="107">
        <f t="shared" si="24"/>
        <v>-2212.6422782815</v>
      </c>
      <c r="BH70" s="107">
        <f t="shared" si="24"/>
        <v>234.10810308109998</v>
      </c>
      <c r="BI70" s="107">
        <f t="shared" si="24"/>
        <v>-1423.25209871375</v>
      </c>
      <c r="BJ70" s="107">
        <f t="shared" si="24"/>
        <v>-4883.0031909372</v>
      </c>
      <c r="BK70" s="107">
        <f t="shared" si="24"/>
        <v>-1563.0522339095</v>
      </c>
      <c r="BL70" s="107">
        <f t="shared" si="24"/>
        <v>-2845.350343266281</v>
      </c>
      <c r="BM70" s="107">
        <f t="shared" si="24"/>
        <v>-1214.2709354186002</v>
      </c>
      <c r="BN70" s="107">
        <f t="shared" si="24"/>
        <v>-4555.148384819199</v>
      </c>
      <c r="BO70" s="107">
        <f t="shared" si="24"/>
        <v>-222.61987876469993</v>
      </c>
      <c r="BP70" s="107">
        <f t="shared" si="24"/>
        <v>-1451.29764927561</v>
      </c>
      <c r="BQ70" s="107">
        <f t="shared" si="24"/>
        <v>-2055.724125096423</v>
      </c>
      <c r="BR70" s="107">
        <f t="shared" si="24"/>
        <v>-2846.0243520991</v>
      </c>
      <c r="BS70" s="107"/>
      <c r="BT70" s="107"/>
      <c r="BU70" s="107"/>
      <c r="BV70" s="107"/>
      <c r="BW70" s="107"/>
      <c r="BX70" s="107"/>
      <c r="BY70" s="107"/>
      <c r="BZ70" s="107"/>
      <c r="CA70" s="107">
        <f>-CA71+CA72</f>
        <v>-1187.5616031791033</v>
      </c>
      <c r="CB70" s="107">
        <f>-CB71+CB72</f>
        <v>-6575.666005235834</v>
      </c>
      <c r="CC70" s="108"/>
    </row>
    <row r="71" spans="1:81" ht="19.5" customHeight="1">
      <c r="A71" s="35" t="s">
        <v>20</v>
      </c>
      <c r="B71" s="10">
        <v>624.6575697564</v>
      </c>
      <c r="C71" s="11">
        <v>1236.3039787138002</v>
      </c>
      <c r="D71" s="11">
        <v>0</v>
      </c>
      <c r="E71" s="13">
        <v>1486.9</v>
      </c>
      <c r="F71" s="13">
        <v>2529.5</v>
      </c>
      <c r="G71" s="13"/>
      <c r="H71" s="13">
        <v>4551.6955476697</v>
      </c>
      <c r="I71" s="13">
        <v>572.9</v>
      </c>
      <c r="J71" s="13">
        <v>1077.6</v>
      </c>
      <c r="K71" s="10">
        <v>1155.8</v>
      </c>
      <c r="L71" s="10">
        <v>1322.6</v>
      </c>
      <c r="M71" s="10">
        <v>1755.4</v>
      </c>
      <c r="N71" s="107">
        <v>7747.967309068455</v>
      </c>
      <c r="O71" s="107">
        <v>6854.9540296765235</v>
      </c>
      <c r="P71" s="107">
        <v>35693.828176035466</v>
      </c>
      <c r="Q71" s="107">
        <v>16083.242843448366</v>
      </c>
      <c r="R71" s="107">
        <v>25483.948939173137</v>
      </c>
      <c r="S71" s="107">
        <v>494.65402967652295</v>
      </c>
      <c r="T71" s="107">
        <v>73.8</v>
      </c>
      <c r="U71" s="107">
        <v>827.4</v>
      </c>
      <c r="V71" s="107">
        <v>137.7</v>
      </c>
      <c r="W71" s="107">
        <v>511.6</v>
      </c>
      <c r="X71" s="107">
        <v>0</v>
      </c>
      <c r="Y71" s="107">
        <v>1462.4</v>
      </c>
      <c r="Z71" s="107">
        <v>346.3</v>
      </c>
      <c r="AA71" s="107">
        <v>1317.8</v>
      </c>
      <c r="AB71" s="107">
        <v>1204.6</v>
      </c>
      <c r="AC71" s="107">
        <v>478.7</v>
      </c>
      <c r="AD71" s="107">
        <v>0</v>
      </c>
      <c r="AE71" s="107">
        <v>10554</v>
      </c>
      <c r="AF71" s="107">
        <v>104.9</v>
      </c>
      <c r="AG71" s="107">
        <v>1500.2</v>
      </c>
      <c r="AH71" s="107">
        <v>525.9</v>
      </c>
      <c r="AI71" s="107">
        <v>959.8</v>
      </c>
      <c r="AJ71" s="107">
        <v>1192.77270431186</v>
      </c>
      <c r="AK71" s="107">
        <v>3383.9181845187754</v>
      </c>
      <c r="AL71" s="107">
        <v>6653.2304296791</v>
      </c>
      <c r="AM71" s="107">
        <v>1038.055935247482</v>
      </c>
      <c r="AN71" s="107">
        <v>2986.7818598638496</v>
      </c>
      <c r="AO71" s="107">
        <v>3816.6928661194</v>
      </c>
      <c r="AP71" s="107">
        <v>2977.576196295</v>
      </c>
      <c r="AQ71" s="107">
        <v>1104.0638322644038</v>
      </c>
      <c r="AR71" s="107">
        <v>3436.9358770804</v>
      </c>
      <c r="AS71" s="107">
        <v>2486.011611452685</v>
      </c>
      <c r="AT71" s="107">
        <v>2543.0342845</v>
      </c>
      <c r="AU71" s="107">
        <v>32.925</v>
      </c>
      <c r="AV71" s="107">
        <v>499.3414745409</v>
      </c>
      <c r="AW71" s="107">
        <v>1560.90779736432</v>
      </c>
      <c r="AX71" s="107">
        <v>0</v>
      </c>
      <c r="AY71" s="107">
        <v>1848.74628214376</v>
      </c>
      <c r="AZ71" s="107">
        <v>2394.8029153519</v>
      </c>
      <c r="BA71" s="107">
        <v>0</v>
      </c>
      <c r="BB71" s="107">
        <v>176.47376875</v>
      </c>
      <c r="BC71" s="107">
        <v>815.026033077952</v>
      </c>
      <c r="BD71" s="107">
        <v>1604.768846113852</v>
      </c>
      <c r="BE71" s="107">
        <v>1491.8247720736</v>
      </c>
      <c r="BF71" s="107">
        <v>1911.1204396337002</v>
      </c>
      <c r="BG71" s="107">
        <v>2212.6422782815</v>
      </c>
      <c r="BH71" s="107">
        <v>228.4936</v>
      </c>
      <c r="BI71" s="107">
        <v>1423.25209871375</v>
      </c>
      <c r="BJ71" s="107">
        <v>4883.0031909372</v>
      </c>
      <c r="BK71" s="107">
        <v>1783.5489873095</v>
      </c>
      <c r="BL71" s="107">
        <v>3360.849372794281</v>
      </c>
      <c r="BM71" s="107">
        <v>1214.2709354186002</v>
      </c>
      <c r="BN71" s="107">
        <v>4555.148384819199</v>
      </c>
      <c r="BO71" s="107">
        <v>1891.2857396395</v>
      </c>
      <c r="BP71" s="107">
        <v>1451.29764927561</v>
      </c>
      <c r="BQ71" s="107">
        <v>2608.433399057223</v>
      </c>
      <c r="BR71" s="107">
        <v>4331.0977969464</v>
      </c>
      <c r="BS71" s="107"/>
      <c r="BT71" s="107"/>
      <c r="BU71" s="107"/>
      <c r="BV71" s="107"/>
      <c r="BW71" s="107"/>
      <c r="BX71" s="107"/>
      <c r="BY71" s="107"/>
      <c r="BZ71" s="107"/>
      <c r="CA71" s="107">
        <f>+BC71+BD71+BE71+BF71</f>
        <v>5822.740090899104</v>
      </c>
      <c r="CB71" s="107">
        <f>BO71+BP71+BQ71+BR71</f>
        <v>10282.114584918734</v>
      </c>
      <c r="CC71" s="108"/>
    </row>
    <row r="72" spans="1:81" ht="19.5" customHeight="1">
      <c r="A72" s="35" t="s">
        <v>56</v>
      </c>
      <c r="B72" s="10">
        <v>570.699615403566</v>
      </c>
      <c r="C72" s="11">
        <v>29.175501152</v>
      </c>
      <c r="D72" s="11">
        <v>910.1</v>
      </c>
      <c r="E72" s="13">
        <v>2518.5</v>
      </c>
      <c r="F72" s="13">
        <v>0</v>
      </c>
      <c r="G72" s="13"/>
      <c r="H72" s="13">
        <v>515.392192512888</v>
      </c>
      <c r="I72" s="13">
        <v>24.5</v>
      </c>
      <c r="J72" s="13">
        <v>868.6</v>
      </c>
      <c r="K72" s="10">
        <v>2143.3</v>
      </c>
      <c r="L72" s="10">
        <v>167.7</v>
      </c>
      <c r="M72" s="10">
        <v>0</v>
      </c>
      <c r="N72" s="107">
        <v>16313.3570961399</v>
      </c>
      <c r="O72" s="107">
        <v>12419.961770937201</v>
      </c>
      <c r="P72" s="107">
        <v>23086.408622565803</v>
      </c>
      <c r="Q72" s="107">
        <v>24991.50739354539</v>
      </c>
      <c r="R72" s="107">
        <v>5833.7759737291</v>
      </c>
      <c r="S72" s="107">
        <v>63.861770937199985</v>
      </c>
      <c r="T72" s="107">
        <v>833.7</v>
      </c>
      <c r="U72" s="107">
        <v>907.4</v>
      </c>
      <c r="V72" s="107">
        <v>0</v>
      </c>
      <c r="W72" s="107">
        <v>301.1</v>
      </c>
      <c r="X72" s="107">
        <v>1430.4</v>
      </c>
      <c r="Y72" s="107">
        <v>554.6</v>
      </c>
      <c r="Z72" s="107">
        <v>2222.9</v>
      </c>
      <c r="AA72" s="107">
        <v>781</v>
      </c>
      <c r="AB72" s="107">
        <v>3961.6</v>
      </c>
      <c r="AC72" s="107">
        <v>1008.2</v>
      </c>
      <c r="AD72" s="107">
        <v>355.2</v>
      </c>
      <c r="AE72" s="107">
        <v>14750.9</v>
      </c>
      <c r="AF72" s="107">
        <v>308.8</v>
      </c>
      <c r="AG72" s="107">
        <v>487.7</v>
      </c>
      <c r="AH72" s="107">
        <v>46.7</v>
      </c>
      <c r="AI72" s="107">
        <v>687.4</v>
      </c>
      <c r="AJ72" s="107">
        <v>15.663599999999999</v>
      </c>
      <c r="AK72" s="107">
        <v>489.33850675260004</v>
      </c>
      <c r="AL72" s="107">
        <v>613.3180181608</v>
      </c>
      <c r="AM72" s="107">
        <v>295.20858172180004</v>
      </c>
      <c r="AN72" s="107">
        <v>0</v>
      </c>
      <c r="AO72" s="107">
        <v>4821.720900725</v>
      </c>
      <c r="AP72" s="107">
        <v>569.6590152056</v>
      </c>
      <c r="AQ72" s="107">
        <v>714.3884513294998</v>
      </c>
      <c r="AR72" s="107">
        <v>2220.803708512</v>
      </c>
      <c r="AS72" s="107">
        <v>19381.76299737</v>
      </c>
      <c r="AT72" s="107">
        <v>213.979771188</v>
      </c>
      <c r="AU72" s="107">
        <v>0.10247807840000465</v>
      </c>
      <c r="AV72" s="107">
        <v>33.0398</v>
      </c>
      <c r="AW72" s="107"/>
      <c r="AX72" s="107">
        <v>215.59402431979998</v>
      </c>
      <c r="AY72" s="107"/>
      <c r="AZ72" s="107">
        <v>65.65124</v>
      </c>
      <c r="BA72" s="107">
        <v>2146.1849227476996</v>
      </c>
      <c r="BB72" s="107"/>
      <c r="BC72" s="107"/>
      <c r="BD72" s="107">
        <v>2324.3837328000004</v>
      </c>
      <c r="BE72" s="107"/>
      <c r="BF72" s="107">
        <v>2310.7947549200003</v>
      </c>
      <c r="BG72" s="107"/>
      <c r="BH72" s="107">
        <v>462.60170308109997</v>
      </c>
      <c r="BI72" s="107"/>
      <c r="BJ72" s="107"/>
      <c r="BK72" s="107">
        <v>220.49675340000002</v>
      </c>
      <c r="BL72" s="107">
        <v>515.4990295279999</v>
      </c>
      <c r="BM72" s="107"/>
      <c r="BN72" s="107"/>
      <c r="BO72" s="107">
        <v>1668.6658608748</v>
      </c>
      <c r="BP72" s="107"/>
      <c r="BQ72" s="107">
        <v>552.7092739608</v>
      </c>
      <c r="BR72" s="107">
        <v>1485.0734448473002</v>
      </c>
      <c r="BS72" s="107"/>
      <c r="BT72" s="107"/>
      <c r="BU72" s="107"/>
      <c r="BV72" s="107"/>
      <c r="BW72" s="107"/>
      <c r="BX72" s="107"/>
      <c r="BY72" s="107"/>
      <c r="BZ72" s="107"/>
      <c r="CA72" s="107">
        <f>+BC72+BD72+BE72+BF72</f>
        <v>4635.178487720001</v>
      </c>
      <c r="CB72" s="107">
        <f>BO72+BP72+BQ72+BR72</f>
        <v>3706.4485796829003</v>
      </c>
      <c r="CC72" s="108"/>
    </row>
    <row r="73" spans="1:81" ht="19.5" customHeight="1">
      <c r="A73" s="36" t="s">
        <v>23</v>
      </c>
      <c r="B73" s="14">
        <f aca="true" t="shared" si="25" ref="B73:AL73">+B47+B14</f>
        <v>-4999.911184644957</v>
      </c>
      <c r="C73" s="14">
        <f t="shared" si="25"/>
        <v>35733.109482020176</v>
      </c>
      <c r="D73" s="14">
        <f t="shared" si="25"/>
        <v>-35036.2</v>
      </c>
      <c r="E73" s="14">
        <f t="shared" si="25"/>
        <v>-7906.399999999994</v>
      </c>
      <c r="F73" s="14">
        <f t="shared" si="25"/>
        <v>18297.800000000003</v>
      </c>
      <c r="G73" s="14">
        <f t="shared" si="25"/>
        <v>-19298.300000000003</v>
      </c>
      <c r="H73" s="14">
        <f t="shared" si="25"/>
        <v>-11432.75508491154</v>
      </c>
      <c r="I73" s="14">
        <f t="shared" si="25"/>
        <v>13782.800000000003</v>
      </c>
      <c r="J73" s="14">
        <f t="shared" si="25"/>
        <v>-3201.2999999999993</v>
      </c>
      <c r="K73" s="14">
        <f t="shared" si="25"/>
        <v>18565.200000000004</v>
      </c>
      <c r="L73" s="14">
        <f t="shared" si="25"/>
        <v>26822.5</v>
      </c>
      <c r="M73" s="14">
        <f t="shared" si="25"/>
        <v>50738.70000000001</v>
      </c>
      <c r="N73" s="106">
        <f t="shared" si="25"/>
        <v>82372.49110364376</v>
      </c>
      <c r="O73" s="106">
        <f t="shared" si="25"/>
        <v>-163672.82931260436</v>
      </c>
      <c r="P73" s="106">
        <f t="shared" si="25"/>
        <v>-147433.74662248424</v>
      </c>
      <c r="Q73" s="106">
        <f t="shared" si="25"/>
        <v>-134112.62859440403</v>
      </c>
      <c r="R73" s="106">
        <f t="shared" si="25"/>
        <v>-113603.95436200155</v>
      </c>
      <c r="S73" s="106">
        <f t="shared" si="25"/>
        <v>-38579.52931260426</v>
      </c>
      <c r="T73" s="106">
        <f t="shared" si="25"/>
        <v>6180.000000000007</v>
      </c>
      <c r="U73" s="106">
        <f t="shared" si="25"/>
        <v>-17120.500000000007</v>
      </c>
      <c r="V73" s="106">
        <f t="shared" si="25"/>
        <v>6796.699999999997</v>
      </c>
      <c r="W73" s="106">
        <f t="shared" si="25"/>
        <v>-29299.59999999999</v>
      </c>
      <c r="X73" s="106">
        <f t="shared" si="25"/>
        <v>5496.899999999998</v>
      </c>
      <c r="Y73" s="106">
        <f t="shared" si="25"/>
        <v>-17988.200000000004</v>
      </c>
      <c r="Z73" s="106">
        <f t="shared" si="25"/>
        <v>-34930.799999999996</v>
      </c>
      <c r="AA73" s="106">
        <f t="shared" si="25"/>
        <v>28291.10000000001</v>
      </c>
      <c r="AB73" s="106">
        <f t="shared" si="25"/>
        <v>-27652.300000000003</v>
      </c>
      <c r="AC73" s="106">
        <f t="shared" si="25"/>
        <v>-16226.700000000003</v>
      </c>
      <c r="AD73" s="106">
        <f t="shared" si="25"/>
        <v>-28639.899999999994</v>
      </c>
      <c r="AE73" s="106">
        <f t="shared" si="25"/>
        <v>18172.2</v>
      </c>
      <c r="AF73" s="106">
        <f>+AF47+AF14</f>
        <v>-21016.300000000003</v>
      </c>
      <c r="AG73" s="106">
        <f t="shared" si="25"/>
        <v>20262.499999999996</v>
      </c>
      <c r="AH73" s="106">
        <f t="shared" si="25"/>
        <v>-1834.9000000000033</v>
      </c>
      <c r="AI73" s="106">
        <f t="shared" si="25"/>
        <v>13649.999999999996</v>
      </c>
      <c r="AJ73" s="106">
        <f t="shared" si="25"/>
        <v>-41583.17271956212</v>
      </c>
      <c r="AK73" s="106">
        <f t="shared" si="25"/>
        <v>-31604.999813737766</v>
      </c>
      <c r="AL73" s="106">
        <f t="shared" si="25"/>
        <v>-38763.27081440759</v>
      </c>
      <c r="AM73" s="106">
        <f aca="true" t="shared" si="26" ref="AM73:CB73">+AM47+AM14</f>
        <v>-35088.838595232184</v>
      </c>
      <c r="AN73" s="106">
        <f t="shared" si="26"/>
        <v>-7372.008956958309</v>
      </c>
      <c r="AO73" s="106">
        <f t="shared" si="26"/>
        <v>-35720.971584050385</v>
      </c>
      <c r="AP73" s="106">
        <f t="shared" si="26"/>
        <v>13466.015861464019</v>
      </c>
      <c r="AQ73" s="106">
        <f t="shared" si="26"/>
        <v>-46306.006125606844</v>
      </c>
      <c r="AR73" s="106">
        <f t="shared" si="26"/>
        <v>-24279.17828138775</v>
      </c>
      <c r="AS73" s="106">
        <f t="shared" si="26"/>
        <v>-19490.364128142217</v>
      </c>
      <c r="AT73" s="106">
        <f t="shared" si="26"/>
        <v>-13037.54318236624</v>
      </c>
      <c r="AU73" s="106">
        <f t="shared" si="26"/>
        <v>-28566.171943646874</v>
      </c>
      <c r="AV73" s="106">
        <f t="shared" si="26"/>
        <v>17389.753866022835</v>
      </c>
      <c r="AW73" s="106">
        <f t="shared" si="26"/>
        <v>-3910.131862270032</v>
      </c>
      <c r="AX73" s="106">
        <f t="shared" si="26"/>
        <v>-31825.19368115799</v>
      </c>
      <c r="AY73" s="106">
        <f t="shared" si="26"/>
        <v>13300.929971509733</v>
      </c>
      <c r="AZ73" s="106">
        <f t="shared" si="26"/>
        <v>-1790.2746079183344</v>
      </c>
      <c r="BA73" s="106">
        <f t="shared" si="26"/>
        <v>18145.05609364864</v>
      </c>
      <c r="BB73" s="106">
        <f t="shared" si="26"/>
        <v>-13743.504713088852</v>
      </c>
      <c r="BC73" s="106">
        <f t="shared" si="26"/>
        <v>22217.411999120588</v>
      </c>
      <c r="BD73" s="106">
        <f t="shared" si="26"/>
        <v>11957.292725662948</v>
      </c>
      <c r="BE73" s="106">
        <f t="shared" si="26"/>
        <v>-25121.066472323622</v>
      </c>
      <c r="BF73" s="106">
        <f t="shared" si="26"/>
        <v>-8357.593183427278</v>
      </c>
      <c r="BG73" s="106">
        <f t="shared" si="26"/>
        <v>10237.791528511148</v>
      </c>
      <c r="BH73" s="106">
        <f t="shared" si="26"/>
        <v>-38372.076265643926</v>
      </c>
      <c r="BI73" s="106">
        <f t="shared" si="26"/>
        <v>-31505.13743278264</v>
      </c>
      <c r="BJ73" s="106">
        <f t="shared" si="26"/>
        <v>-18417.01562794274</v>
      </c>
      <c r="BK73" s="106">
        <f t="shared" si="26"/>
        <v>-901.0374460877028</v>
      </c>
      <c r="BL73" s="106">
        <f t="shared" si="26"/>
        <v>-3894.9922731063307</v>
      </c>
      <c r="BM73" s="106">
        <f t="shared" si="26"/>
        <v>-26849.566527057497</v>
      </c>
      <c r="BN73" s="106">
        <f t="shared" si="26"/>
        <v>-4597.965386924393</v>
      </c>
      <c r="BO73" s="106">
        <f t="shared" si="26"/>
        <v>-21686.165923267283</v>
      </c>
      <c r="BP73" s="106">
        <f t="shared" si="26"/>
        <v>65016.721274633695</v>
      </c>
      <c r="BQ73" s="106">
        <f t="shared" si="26"/>
        <v>-9753.340847408499</v>
      </c>
      <c r="BR73" s="106">
        <f t="shared" si="26"/>
        <v>-24493.871412516604</v>
      </c>
      <c r="BS73" s="106">
        <f t="shared" si="26"/>
        <v>0</v>
      </c>
      <c r="BT73" s="106">
        <f t="shared" si="26"/>
        <v>0</v>
      </c>
      <c r="BU73" s="106">
        <f t="shared" si="26"/>
        <v>0</v>
      </c>
      <c r="BV73" s="106">
        <f t="shared" si="26"/>
        <v>0</v>
      </c>
      <c r="BW73" s="106">
        <f t="shared" si="26"/>
        <v>0</v>
      </c>
      <c r="BX73" s="106">
        <f t="shared" si="26"/>
        <v>0</v>
      </c>
      <c r="BY73" s="106">
        <f t="shared" si="26"/>
        <v>0</v>
      </c>
      <c r="BZ73" s="106">
        <f t="shared" si="26"/>
        <v>0</v>
      </c>
      <c r="CA73" s="106">
        <f t="shared" si="26"/>
        <v>696.0450690325961</v>
      </c>
      <c r="CB73" s="106">
        <f t="shared" si="26"/>
        <v>9083.343091441253</v>
      </c>
      <c r="CC73" s="81"/>
    </row>
    <row r="74" spans="1:80" ht="15.75">
      <c r="A74" s="101" t="s">
        <v>57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48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99"/>
      <c r="BB74" s="99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7"/>
    </row>
    <row r="76" spans="2:80" ht="15.7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85"/>
      <c r="Q76" s="86"/>
      <c r="R76" s="86"/>
      <c r="S76" s="40"/>
      <c r="T76" s="40"/>
      <c r="U76" s="40"/>
      <c r="V76" s="40"/>
      <c r="W76" s="40"/>
      <c r="X76" s="40"/>
      <c r="Y76" s="40"/>
      <c r="Z76" s="40"/>
      <c r="AA76" s="40"/>
      <c r="AB76" s="41"/>
      <c r="AC76" s="41"/>
      <c r="AD76" s="41"/>
      <c r="AE76" s="41"/>
      <c r="AF76" s="41"/>
      <c r="AG76" s="41"/>
      <c r="CA76" s="4"/>
      <c r="CB76" s="4"/>
    </row>
    <row r="77" spans="16:80" ht="15.75">
      <c r="P77" s="87"/>
      <c r="Q77" s="87"/>
      <c r="R77" s="87"/>
      <c r="CB77" s="50"/>
    </row>
    <row r="78" spans="2:80" ht="15.7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100"/>
      <c r="BB78" s="100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B78" s="4"/>
    </row>
  </sheetData>
  <sheetProtection/>
  <mergeCells count="3">
    <mergeCell ref="CB6:CB8"/>
    <mergeCell ref="A6:AO8"/>
    <mergeCell ref="S74:AD74"/>
  </mergeCells>
  <printOptions/>
  <pageMargins left="1.37" right="0.26" top="1.2598425196850394" bottom="0.15748031496062992" header="1.299212598425197" footer="0.11811023622047245"/>
  <pageSetup fitToHeight="0" fitToWidth="0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BAYISENGE Méthode</cp:lastModifiedBy>
  <cp:lastPrinted>2015-05-26T13:06:04Z</cp:lastPrinted>
  <dcterms:created xsi:type="dcterms:W3CDTF">2006-05-29T08:43:27Z</dcterms:created>
  <dcterms:modified xsi:type="dcterms:W3CDTF">2018-07-11T07:38:35Z</dcterms:modified>
  <cp:category/>
  <cp:version/>
  <cp:contentType/>
  <cp:contentStatus/>
</cp:coreProperties>
</file>