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721" activeTab="1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definedNames/>
  <calcPr fullCalcOnLoad="1"/>
</workbook>
</file>

<file path=xl/sharedStrings.xml><?xml version="1.0" encoding="utf-8"?>
<sst xmlns="http://schemas.openxmlformats.org/spreadsheetml/2006/main" count="95" uniqueCount="36">
  <si>
    <t>Court terme</t>
  </si>
  <si>
    <t>Moyen terme</t>
  </si>
  <si>
    <t>Long terme</t>
  </si>
  <si>
    <t>Total</t>
  </si>
  <si>
    <t>(1) : Y compris les crédits à l'administration centrale et aux agences gouvernementales.</t>
  </si>
  <si>
    <t>Source : Compilé sur base des données  des banques commerciales et des établissements financiers</t>
  </si>
  <si>
    <t>Créances courantes</t>
  </si>
  <si>
    <t>Créances impayées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</si>
  <si>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</si>
  <si>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</si>
  <si>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</si>
  <si>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</si>
  <si>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</si>
  <si>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</si>
  <si>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</si>
  <si>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</si>
  <si>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</si>
  <si>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</si>
  <si>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</si>
  <si>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</si>
  <si>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</si>
  <si>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</si>
  <si>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 xml:space="preserve">                                                    VENTILATION CREDITS PAR TERME ET PAR ETAT DES CREANCES                                                               </t>
  </si>
  <si>
    <t>ventilation des crédits par terme et par état des créances</t>
  </si>
  <si>
    <t>ventilation des  crédits  par terme et par état des créances.xls</t>
  </si>
  <si>
    <t xml:space="preserve">                                                    CREDITS PAR TERME ET PAR ETAT DES CREANCES  (en millions de BIF)                                                               </t>
  </si>
  <si>
    <t xml:space="preserve">Période                Rubliques 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</si>
  <si>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</si>
  <si>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</si>
  <si>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</si>
  <si>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</si>
  <si>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</si>
  <si>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Ventilation des crédits par terme et par état des créances renseigne sur l'encours des crédits par terme en indiquant pour chaque terme les créances saines et impayées</t>
  </si>
  <si>
    <t>II.14</t>
  </si>
  <si>
    <t>Q4-2018</t>
  </si>
  <si>
    <t>2018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</si>
</sst>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%"/>
    <numFmt numFmtId="189" formatCode="0.0"/>
    <numFmt numFmtId="190" formatCode="_-* #,##0.0\ _F_-;\-* #,##0.0\ _F_-;_-* &quot;-&quot;??\ _F_-;_-@_-"/>
    <numFmt numFmtId="191" formatCode="_-* #,##0\ _F_-;\-* #,##0\ _F_-;_-* &quot;-&quot;??\ _F_-;_-@_-"/>
    <numFmt numFmtId="192" formatCode="#,##0.0"/>
    <numFmt numFmtId="193" formatCode="0.0_)"/>
    <numFmt numFmtId="194" formatCode="[$-409]dd\-mmm\-yy;@"/>
    <numFmt numFmtId="195" formatCode="#,##0.0_);\(#,##0.0\)"/>
    <numFmt numFmtId="196" formatCode="[$-409]mmm\-yy;@"/>
  </numFmts>
  <fonts count="67">
    <font>
      <sz val="10"/>
      <name val="Arial"/>
      <family val="0"/>
    </font>
    <font>
      <sz val="14"/>
      <name val="Helv"/>
      <family val="0"/>
    </font>
    <font>
      <b/>
      <sz val="14"/>
      <name val="Helv"/>
      <family val="0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36"/>
      <name val="Calibri"/>
      <family val="2"/>
    </font>
    <font>
      <sz val="12"/>
      <color indexed="10"/>
      <name val="Helv"/>
      <family val="0"/>
    </font>
    <font>
      <sz val="12"/>
      <color indexed="17"/>
      <name val="Helv"/>
      <family val="0"/>
    </font>
    <font>
      <sz val="12"/>
      <color indexed="36"/>
      <name val="Helv"/>
      <family val="0"/>
    </font>
    <font>
      <b/>
      <i/>
      <sz val="14"/>
      <color indexed="62"/>
      <name val="Helv"/>
      <family val="0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FF0000"/>
      <name val="Helv"/>
      <family val="0"/>
    </font>
    <font>
      <sz val="12"/>
      <color rgb="FF00B050"/>
      <name val="Helv"/>
      <family val="0"/>
    </font>
    <font>
      <sz val="12"/>
      <color rgb="FF7030A0"/>
      <name val="Helv"/>
      <family val="0"/>
    </font>
    <font>
      <b/>
      <i/>
      <sz val="14"/>
      <color theme="3" tint="0.39998000860214233"/>
      <name val="Helv"/>
      <family val="0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76">
    <xf numFmtId="0" fontId="0" fillId="0" borderId="0" xfId="0" applyAlignment="1">
      <alignment/>
    </xf>
    <xf numFmtId="192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189" fontId="1" fillId="0" borderId="0" xfId="0" applyNumberFormat="1" applyFont="1" applyBorder="1" applyAlignment="1">
      <alignment/>
    </xf>
    <xf numFmtId="19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92" fontId="2" fillId="0" borderId="12" xfId="0" applyNumberFormat="1" applyFont="1" applyBorder="1" applyAlignment="1">
      <alignment/>
    </xf>
    <xf numFmtId="192" fontId="2" fillId="0" borderId="0" xfId="0" applyNumberFormat="1" applyFont="1" applyBorder="1" applyAlignment="1">
      <alignment/>
    </xf>
    <xf numFmtId="192" fontId="2" fillId="0" borderId="13" xfId="0" applyNumberFormat="1" applyFont="1" applyBorder="1" applyAlignment="1">
      <alignment/>
    </xf>
    <xf numFmtId="0" fontId="46" fillId="0" borderId="14" xfId="45" applyBorder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33" borderId="15" xfId="0" applyFont="1" applyFill="1" applyBorder="1" applyAlignment="1">
      <alignment/>
    </xf>
    <xf numFmtId="0" fontId="61" fillId="6" borderId="0" xfId="45" applyFont="1" applyFill="1" applyAlignment="1" applyProtection="1">
      <alignment/>
      <protection/>
    </xf>
    <xf numFmtId="0" fontId="59" fillId="6" borderId="0" xfId="0" applyFont="1" applyFill="1" applyAlignment="1">
      <alignment/>
    </xf>
    <xf numFmtId="49" fontId="59" fillId="6" borderId="0" xfId="0" applyNumberFormat="1" applyFont="1" applyFill="1" applyAlignment="1">
      <alignment horizontal="right"/>
    </xf>
    <xf numFmtId="49" fontId="59" fillId="6" borderId="0" xfId="0" applyNumberFormat="1" applyFont="1" applyFill="1" applyAlignment="1" quotePrefix="1">
      <alignment horizontal="right"/>
    </xf>
    <xf numFmtId="194" fontId="59" fillId="0" borderId="0" xfId="0" applyNumberFormat="1" applyFont="1" applyAlignment="1">
      <alignment horizontal="left"/>
    </xf>
    <xf numFmtId="0" fontId="46" fillId="0" borderId="0" xfId="45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195" fontId="3" fillId="0" borderId="0" xfId="0" applyNumberFormat="1" applyFont="1" applyBorder="1" applyAlignment="1" applyProtection="1">
      <alignment horizontal="left"/>
      <protection/>
    </xf>
    <xf numFmtId="195" fontId="3" fillId="0" borderId="0" xfId="0" applyNumberFormat="1" applyFont="1" applyBorder="1" applyAlignment="1" applyProtection="1">
      <alignment horizontal="center"/>
      <protection/>
    </xf>
    <xf numFmtId="195" fontId="3" fillId="0" borderId="0" xfId="0" applyNumberFormat="1" applyFont="1" applyBorder="1" applyAlignment="1" applyProtection="1">
      <alignment horizontal="centerContinuous"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92" fontId="65" fillId="0" borderId="12" xfId="0" applyNumberFormat="1" applyFont="1" applyBorder="1" applyAlignment="1">
      <alignment/>
    </xf>
    <xf numFmtId="0" fontId="33" fillId="0" borderId="0" xfId="0" applyFont="1" applyAlignment="1">
      <alignment/>
    </xf>
    <xf numFmtId="192" fontId="34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189" fontId="3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92" fontId="34" fillId="34" borderId="16" xfId="0" applyNumberFormat="1" applyFont="1" applyFill="1" applyBorder="1" applyAlignment="1">
      <alignment horizontal="center"/>
    </xf>
    <xf numFmtId="17" fontId="36" fillId="0" borderId="16" xfId="0" applyNumberFormat="1" applyFont="1" applyFill="1" applyBorder="1" applyAlignment="1">
      <alignment horizontal="left"/>
    </xf>
    <xf numFmtId="192" fontId="36" fillId="0" borderId="16" xfId="0" applyNumberFormat="1" applyFont="1" applyFill="1" applyBorder="1" applyAlignment="1">
      <alignment/>
    </xf>
    <xf numFmtId="192" fontId="36" fillId="0" borderId="16" xfId="0" applyNumberFormat="1" applyFont="1" applyFill="1" applyBorder="1" applyAlignment="1">
      <alignment/>
    </xf>
    <xf numFmtId="0" fontId="36" fillId="0" borderId="0" xfId="0" applyFont="1" applyAlignment="1">
      <alignment/>
    </xf>
    <xf numFmtId="192" fontId="36" fillId="0" borderId="16" xfId="54" applyNumberFormat="1" applyFont="1" applyFill="1" applyBorder="1" applyAlignment="1">
      <alignment/>
    </xf>
    <xf numFmtId="192" fontId="36" fillId="0" borderId="16" xfId="54" applyNumberFormat="1" applyFont="1" applyFill="1" applyBorder="1" applyAlignment="1">
      <alignment/>
    </xf>
    <xf numFmtId="192" fontId="36" fillId="0" borderId="16" xfId="47" applyNumberFormat="1" applyFont="1" applyFill="1" applyBorder="1" applyAlignment="1">
      <alignment horizontal="right"/>
    </xf>
    <xf numFmtId="192" fontId="36" fillId="0" borderId="16" xfId="47" applyNumberFormat="1" applyFont="1" applyFill="1" applyBorder="1" applyAlignment="1">
      <alignment/>
    </xf>
    <xf numFmtId="17" fontId="36" fillId="0" borderId="16" xfId="0" applyNumberFormat="1" applyFont="1" applyFill="1" applyBorder="1" applyAlignment="1" quotePrefix="1">
      <alignment horizontal="left"/>
    </xf>
    <xf numFmtId="192" fontId="34" fillId="34" borderId="16" xfId="0" applyNumberFormat="1" applyFont="1" applyFill="1" applyBorder="1" applyAlignment="1">
      <alignment horizontal="center" wrapText="1"/>
    </xf>
    <xf numFmtId="192" fontId="34" fillId="34" borderId="16" xfId="0" applyNumberFormat="1" applyFont="1" applyFill="1" applyBorder="1" applyAlignment="1">
      <alignment horizontal="center" vertical="center"/>
    </xf>
    <xf numFmtId="192" fontId="34" fillId="34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37" fillId="0" borderId="0" xfId="0" applyFont="1" applyBorder="1" applyAlignment="1">
      <alignment/>
    </xf>
    <xf numFmtId="192" fontId="37" fillId="0" borderId="17" xfId="0" applyNumberFormat="1" applyFont="1" applyBorder="1" applyAlignment="1">
      <alignment horizontal="center"/>
    </xf>
    <xf numFmtId="196" fontId="59" fillId="6" borderId="0" xfId="0" applyNumberFormat="1" applyFont="1" applyFill="1" applyAlignment="1">
      <alignment horizontal="right"/>
    </xf>
    <xf numFmtId="192" fontId="1" fillId="0" borderId="10" xfId="0" applyNumberFormat="1" applyFont="1" applyBorder="1" applyAlignment="1">
      <alignment horizontal="center"/>
    </xf>
    <xf numFmtId="0" fontId="66" fillId="0" borderId="0" xfId="0" applyFont="1" applyBorder="1" applyAlignment="1">
      <alignment horizontal="center" wrapText="1"/>
    </xf>
    <xf numFmtId="192" fontId="37" fillId="0" borderId="16" xfId="0" applyNumberFormat="1" applyFont="1" applyBorder="1" applyAlignment="1">
      <alignment horizontal="center"/>
    </xf>
    <xf numFmtId="192" fontId="34" fillId="0" borderId="0" xfId="0" applyNumberFormat="1" applyFont="1" applyBorder="1" applyAlignment="1">
      <alignment horizontal="center"/>
    </xf>
    <xf numFmtId="0" fontId="37" fillId="0" borderId="18" xfId="0" applyFont="1" applyBorder="1" applyAlignment="1">
      <alignment horizontal="left"/>
    </xf>
    <xf numFmtId="0" fontId="37" fillId="0" borderId="19" xfId="0" applyFont="1" applyBorder="1" applyAlignment="1">
      <alignment horizontal="left"/>
    </xf>
    <xf numFmtId="0" fontId="37" fillId="0" borderId="17" xfId="0" applyFont="1" applyBorder="1" applyAlignment="1">
      <alignment horizontal="left"/>
    </xf>
    <xf numFmtId="192" fontId="34" fillId="34" borderId="18" xfId="0" applyNumberFormat="1" applyFont="1" applyFill="1" applyBorder="1" applyAlignment="1">
      <alignment horizontal="center"/>
    </xf>
    <xf numFmtId="192" fontId="34" fillId="34" borderId="17" xfId="0" applyNumberFormat="1" applyFont="1" applyFill="1" applyBorder="1" applyAlignment="1">
      <alignment horizontal="center"/>
    </xf>
    <xf numFmtId="0" fontId="34" fillId="34" borderId="20" xfId="0" applyFont="1" applyFill="1" applyBorder="1" applyAlignment="1">
      <alignment horizontal="center" vertical="center"/>
    </xf>
    <xf numFmtId="0" fontId="34" fillId="34" borderId="21" xfId="0" applyFont="1" applyFill="1" applyBorder="1" applyAlignment="1">
      <alignment horizontal="center" vertical="center"/>
    </xf>
    <xf numFmtId="192" fontId="2" fillId="0" borderId="12" xfId="0" applyNumberFormat="1" applyFont="1" applyBorder="1" applyAlignment="1">
      <alignment horizontal="center"/>
    </xf>
    <xf numFmtId="192" fontId="2" fillId="0" borderId="0" xfId="0" applyNumberFormat="1" applyFont="1" applyBorder="1" applyAlignment="1">
      <alignment horizontal="center"/>
    </xf>
    <xf numFmtId="192" fontId="2" fillId="0" borderId="13" xfId="0" applyNumberFormat="1" applyFont="1" applyBorder="1" applyAlignment="1">
      <alignment horizontal="center"/>
    </xf>
    <xf numFmtId="0" fontId="37" fillId="0" borderId="18" xfId="0" applyFont="1" applyBorder="1" applyAlignment="1">
      <alignment horizontal="left" vertical="top"/>
    </xf>
    <xf numFmtId="0" fontId="37" fillId="0" borderId="19" xfId="0" applyFont="1" applyBorder="1" applyAlignment="1">
      <alignment horizontal="left" vertical="top"/>
    </xf>
    <xf numFmtId="0" fontId="37" fillId="0" borderId="17" xfId="0" applyFont="1" applyBorder="1" applyAlignment="1">
      <alignment horizontal="left" vertical="top"/>
    </xf>
    <xf numFmtId="192" fontId="2" fillId="0" borderId="12" xfId="0" applyNumberFormat="1" applyFont="1" applyBorder="1" applyAlignment="1">
      <alignment/>
    </xf>
    <xf numFmtId="192" fontId="2" fillId="0" borderId="0" xfId="0" applyNumberFormat="1" applyFont="1" applyBorder="1" applyAlignment="1">
      <alignment/>
    </xf>
    <xf numFmtId="192" fontId="2" fillId="0" borderId="13" xfId="0" applyNumberFormat="1" applyFont="1" applyBorder="1" applyAlignment="1">
      <alignment/>
    </xf>
    <xf numFmtId="191" fontId="36" fillId="0" borderId="16" xfId="47" applyNumberFormat="1" applyFont="1" applyFill="1" applyBorder="1" applyAlignment="1">
      <alignment horizontal="center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3" xfId="50"/>
    <cellStyle name="Currency" xfId="51"/>
    <cellStyle name="Currency [0]" xfId="52"/>
    <cellStyle name="Neutre" xfId="53"/>
    <cellStyle name="Percent" xfId="54"/>
    <cellStyle name="Pourcentage 2" xfId="55"/>
    <cellStyle name="Pourcentage 3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66675</xdr:rowOff>
    </xdr:from>
    <xdr:to>
      <xdr:col>1</xdr:col>
      <xdr:colOff>1400175</xdr:colOff>
      <xdr:row>2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666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36"/>
  <sheetViews>
    <sheetView zoomScalePageLayoutView="0" workbookViewId="0" topLeftCell="D1">
      <selection activeCell="E12" sqref="E12:E14"/>
    </sheetView>
  </sheetViews>
  <sheetFormatPr defaultColWidth="9.140625" defaultRowHeight="12.75"/>
  <cols>
    <col min="1" max="1" width="9.140625" style="0" customWidth="1"/>
    <col min="2" max="2" width="56.28125" style="0" bestFit="1" customWidth="1"/>
    <col min="3" max="3" width="55.7109375" style="0" bestFit="1" customWidth="1"/>
    <col min="4" max="4" width="36.00390625" style="0" customWidth="1"/>
    <col min="5" max="5" width="44.140625" style="0" customWidth="1"/>
  </cols>
  <sheetData>
    <row r="1" spans="1:256" ht="15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15.75">
      <c r="A2" s="13"/>
      <c r="B2" s="51" t="s">
        <v>27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ht="15.75">
      <c r="A3" s="13"/>
      <c r="B3" s="51" t="s">
        <v>28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ht="15.75">
      <c r="A4" s="13"/>
      <c r="B4" s="51" t="s">
        <v>29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ht="15.75">
      <c r="A5" s="13"/>
      <c r="B5" s="51" t="s">
        <v>30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ht="15.75">
      <c r="A6" s="13"/>
      <c r="B6" s="51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ht="18.75">
      <c r="B7" s="12" t="s">
        <v>9</v>
      </c>
    </row>
    <row r="8" spans="2:9" ht="19.5">
      <c r="B8" s="29" t="s">
        <v>22</v>
      </c>
      <c r="C8" s="9"/>
      <c r="D8" s="9"/>
      <c r="E8" s="9"/>
      <c r="F8" s="9"/>
      <c r="G8" s="9"/>
      <c r="H8" s="9"/>
      <c r="I8" s="10"/>
    </row>
    <row r="10" ht="15.75">
      <c r="B10" s="13" t="s">
        <v>10</v>
      </c>
    </row>
    <row r="11" spans="2:5" ht="16.5" thickBot="1">
      <c r="B11" s="14" t="s">
        <v>11</v>
      </c>
      <c r="C11" s="14" t="s">
        <v>12</v>
      </c>
      <c r="D11" s="14" t="s">
        <v>13</v>
      </c>
      <c r="E11" s="14" t="s">
        <v>31</v>
      </c>
    </row>
    <row r="12" spans="2:5" ht="15.75">
      <c r="B12" s="15" t="s">
        <v>14</v>
      </c>
      <c r="C12" s="16" t="s">
        <v>23</v>
      </c>
      <c r="D12" s="16" t="s">
        <v>14</v>
      </c>
      <c r="E12" s="54">
        <v>43465</v>
      </c>
    </row>
    <row r="13" spans="2:5" ht="15.75">
      <c r="B13" s="15" t="s">
        <v>15</v>
      </c>
      <c r="C13" s="16" t="s">
        <v>23</v>
      </c>
      <c r="D13" s="16" t="s">
        <v>15</v>
      </c>
      <c r="E13" s="18" t="s">
        <v>34</v>
      </c>
    </row>
    <row r="14" spans="2:5" ht="15.75">
      <c r="B14" s="15" t="s">
        <v>16</v>
      </c>
      <c r="C14" s="16" t="s">
        <v>23</v>
      </c>
      <c r="D14" s="16" t="s">
        <v>16</v>
      </c>
      <c r="E14" s="17" t="s">
        <v>35</v>
      </c>
    </row>
    <row r="16" spans="2:3" ht="15.75">
      <c r="B16" s="13" t="s">
        <v>17</v>
      </c>
      <c r="C16" s="19"/>
    </row>
    <row r="17" spans="2:3" ht="15.75">
      <c r="B17" s="13" t="s">
        <v>18</v>
      </c>
      <c r="C17" s="19"/>
    </row>
    <row r="19" spans="2:3" ht="15.75">
      <c r="B19" s="13" t="s">
        <v>19</v>
      </c>
      <c r="C19" s="16" t="s">
        <v>24</v>
      </c>
    </row>
    <row r="20" spans="2:3" ht="15.75">
      <c r="B20" s="13" t="s">
        <v>20</v>
      </c>
      <c r="C20" s="20" t="s">
        <v>21</v>
      </c>
    </row>
    <row r="23" spans="2:12" ht="64.5">
      <c r="B23" s="56" t="s">
        <v>32</v>
      </c>
      <c r="C23" s="52"/>
      <c r="D23" s="21"/>
      <c r="E23" s="21"/>
      <c r="F23" s="21"/>
      <c r="G23" s="21"/>
      <c r="H23" s="21"/>
      <c r="I23" s="21"/>
      <c r="J23" s="21"/>
      <c r="K23" s="21"/>
      <c r="L23" s="22"/>
    </row>
    <row r="24" spans="2:3" ht="15.75">
      <c r="B24" s="57" t="s">
        <v>0</v>
      </c>
      <c r="C24" s="53" t="s">
        <v>6</v>
      </c>
    </row>
    <row r="25" spans="2:3" ht="15.75">
      <c r="B25" s="57"/>
      <c r="C25" s="53" t="s">
        <v>7</v>
      </c>
    </row>
    <row r="26" spans="2:3" ht="15.75">
      <c r="B26" s="57" t="s">
        <v>1</v>
      </c>
      <c r="C26" s="53" t="s">
        <v>6</v>
      </c>
    </row>
    <row r="27" spans="2:3" ht="15.75">
      <c r="B27" s="57"/>
      <c r="C27" s="53" t="s">
        <v>7</v>
      </c>
    </row>
    <row r="28" spans="2:3" ht="15.75">
      <c r="B28" s="57" t="s">
        <v>2</v>
      </c>
      <c r="C28" s="53" t="s">
        <v>6</v>
      </c>
    </row>
    <row r="29" spans="2:3" ht="15.75">
      <c r="B29" s="57"/>
      <c r="C29" s="53" t="s">
        <v>7</v>
      </c>
    </row>
    <row r="30" spans="2:3" ht="15.75">
      <c r="B30" s="57" t="s">
        <v>3</v>
      </c>
      <c r="C30" s="53" t="s">
        <v>6</v>
      </c>
    </row>
    <row r="31" spans="2:3" ht="15.75">
      <c r="B31" s="57"/>
      <c r="C31" s="53" t="s">
        <v>7</v>
      </c>
    </row>
    <row r="32" spans="2:3" ht="12.75">
      <c r="B32" s="24"/>
      <c r="C32" s="24"/>
    </row>
    <row r="33" ht="12.75">
      <c r="C33" s="25"/>
    </row>
    <row r="34" ht="15.75">
      <c r="B34" s="26"/>
    </row>
    <row r="35" spans="2:3" ht="15.75">
      <c r="B35" s="27"/>
      <c r="C35" s="25"/>
    </row>
    <row r="36" spans="2:3" ht="15.75">
      <c r="B36" s="28"/>
      <c r="C36" s="23"/>
    </row>
  </sheetData>
  <sheetProtection/>
  <mergeCells count="4">
    <mergeCell ref="B24:B25"/>
    <mergeCell ref="B26:B27"/>
    <mergeCell ref="B28:B29"/>
    <mergeCell ref="B30:B31"/>
  </mergeCells>
  <hyperlinks>
    <hyperlink ref="B12" location="Mensuelle!A1" display="Mensuelle"/>
    <hyperlink ref="B13" location="Trimestrielle!A1" display="Trimestrielle"/>
    <hyperlink ref="B14" location="Annuelle!A1" display="Annuelle"/>
    <hyperlink ref="C20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41"/>
  <sheetViews>
    <sheetView tabSelected="1" zoomScalePageLayoutView="0" workbookViewId="0" topLeftCell="A1">
      <pane xSplit="1" ySplit="5" topLeftCell="B12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37" sqref="A137:IV137"/>
    </sheetView>
  </sheetViews>
  <sheetFormatPr defaultColWidth="11.421875" defaultRowHeight="12.75"/>
  <cols>
    <col min="1" max="1" width="35.7109375" style="0" customWidth="1"/>
    <col min="2" max="2" width="34.8515625" style="0" bestFit="1" customWidth="1"/>
    <col min="3" max="3" width="17.140625" style="0" customWidth="1"/>
    <col min="4" max="4" width="16.00390625" style="0" customWidth="1"/>
    <col min="5" max="5" width="15.28125" style="0" customWidth="1"/>
    <col min="6" max="6" width="15.140625" style="0" customWidth="1"/>
    <col min="7" max="7" width="17.00390625" style="0" customWidth="1"/>
    <col min="8" max="8" width="19.140625" style="0" customWidth="1"/>
    <col min="9" max="9" width="15.8515625" style="0" customWidth="1"/>
  </cols>
  <sheetData>
    <row r="1" spans="1:10" ht="19.5">
      <c r="A1" s="11" t="s">
        <v>8</v>
      </c>
      <c r="B1" s="1"/>
      <c r="C1" s="1"/>
      <c r="D1" s="1"/>
      <c r="E1" s="1"/>
      <c r="F1" s="1"/>
      <c r="G1" s="1"/>
      <c r="H1" s="1"/>
      <c r="I1" s="55" t="s">
        <v>33</v>
      </c>
      <c r="J1" s="35"/>
    </row>
    <row r="2" spans="1:10" s="30" customFormat="1" ht="18.75">
      <c r="A2" s="58" t="s">
        <v>25</v>
      </c>
      <c r="B2" s="58"/>
      <c r="C2" s="58"/>
      <c r="D2" s="58"/>
      <c r="E2" s="58"/>
      <c r="F2" s="58"/>
      <c r="G2" s="58"/>
      <c r="H2" s="58"/>
      <c r="I2" s="58"/>
      <c r="J2" s="36"/>
    </row>
    <row r="3" spans="1:10" s="30" customFormat="1" ht="18.75">
      <c r="A3" s="37"/>
      <c r="B3" s="31"/>
      <c r="C3" s="31"/>
      <c r="D3" s="31"/>
      <c r="E3" s="31"/>
      <c r="F3" s="31"/>
      <c r="G3" s="31"/>
      <c r="H3" s="31"/>
      <c r="I3" s="31"/>
      <c r="J3" s="36"/>
    </row>
    <row r="4" spans="1:10" s="33" customFormat="1" ht="50.25" customHeight="1">
      <c r="A4" s="64" t="s">
        <v>26</v>
      </c>
      <c r="B4" s="62" t="s">
        <v>0</v>
      </c>
      <c r="C4" s="63"/>
      <c r="D4" s="62" t="s">
        <v>1</v>
      </c>
      <c r="E4" s="63"/>
      <c r="F4" s="62" t="s">
        <v>2</v>
      </c>
      <c r="G4" s="63"/>
      <c r="H4" s="62" t="s">
        <v>3</v>
      </c>
      <c r="I4" s="63"/>
      <c r="J4" s="32"/>
    </row>
    <row r="5" spans="1:10" s="33" customFormat="1" ht="37.5">
      <c r="A5" s="65"/>
      <c r="B5" s="38" t="s">
        <v>6</v>
      </c>
      <c r="C5" s="48" t="s">
        <v>7</v>
      </c>
      <c r="D5" s="48" t="s">
        <v>6</v>
      </c>
      <c r="E5" s="48" t="s">
        <v>7</v>
      </c>
      <c r="F5" s="48" t="s">
        <v>6</v>
      </c>
      <c r="G5" s="48" t="s">
        <v>7</v>
      </c>
      <c r="H5" s="48" t="s">
        <v>6</v>
      </c>
      <c r="I5" s="48" t="s">
        <v>7</v>
      </c>
      <c r="J5" s="34"/>
    </row>
    <row r="6" spans="1:9" s="42" customFormat="1" ht="15.75">
      <c r="A6" s="39">
        <v>39448</v>
      </c>
      <c r="B6" s="40">
        <v>125938.5</v>
      </c>
      <c r="C6" s="41">
        <v>36182.7</v>
      </c>
      <c r="D6" s="40">
        <v>58639.7</v>
      </c>
      <c r="E6" s="40">
        <v>3704</v>
      </c>
      <c r="F6" s="40">
        <v>5741.6</v>
      </c>
      <c r="G6" s="40">
        <v>987.8</v>
      </c>
      <c r="H6" s="40">
        <f>B6+D6+F6</f>
        <v>190319.80000000002</v>
      </c>
      <c r="I6" s="40">
        <f>C6+E6+G6</f>
        <v>40874.5</v>
      </c>
    </row>
    <row r="7" spans="1:9" s="42" customFormat="1" ht="15.75">
      <c r="A7" s="39">
        <v>39479</v>
      </c>
      <c r="B7" s="40">
        <v>124761.1</v>
      </c>
      <c r="C7" s="41">
        <v>34535.2</v>
      </c>
      <c r="D7" s="40">
        <v>59739.6</v>
      </c>
      <c r="E7" s="40">
        <v>3672.1</v>
      </c>
      <c r="F7" s="40">
        <v>5911.9</v>
      </c>
      <c r="G7" s="40">
        <v>751.4</v>
      </c>
      <c r="H7" s="40">
        <f>B7+D7+F7</f>
        <v>190412.6</v>
      </c>
      <c r="I7" s="40">
        <f aca="true" t="shared" si="0" ref="I7:I70">C7+E7+G7</f>
        <v>38958.7</v>
      </c>
    </row>
    <row r="8" spans="1:9" s="42" customFormat="1" ht="15.75">
      <c r="A8" s="39">
        <v>39508</v>
      </c>
      <c r="B8" s="40">
        <v>128122.2</v>
      </c>
      <c r="C8" s="41">
        <v>35451.1</v>
      </c>
      <c r="D8" s="40">
        <v>61992.7</v>
      </c>
      <c r="E8" s="40">
        <v>3723.5</v>
      </c>
      <c r="F8" s="40">
        <v>6027.5</v>
      </c>
      <c r="G8" s="40">
        <v>926.1</v>
      </c>
      <c r="H8" s="40">
        <f aca="true" t="shared" si="1" ref="H8:H71">B8+D8+F8</f>
        <v>196142.4</v>
      </c>
      <c r="I8" s="40">
        <f t="shared" si="0"/>
        <v>40100.7</v>
      </c>
    </row>
    <row r="9" spans="1:9" s="42" customFormat="1" ht="15.75">
      <c r="A9" s="39">
        <v>39539</v>
      </c>
      <c r="B9" s="40">
        <v>129093.2</v>
      </c>
      <c r="C9" s="41">
        <v>35952.7</v>
      </c>
      <c r="D9" s="40">
        <v>62440.5</v>
      </c>
      <c r="E9" s="40">
        <v>3914.9</v>
      </c>
      <c r="F9" s="40">
        <v>6182</v>
      </c>
      <c r="G9" s="40">
        <v>1042.6</v>
      </c>
      <c r="H9" s="40">
        <f t="shared" si="1"/>
        <v>197715.7</v>
      </c>
      <c r="I9" s="40">
        <f t="shared" si="0"/>
        <v>40910.2</v>
      </c>
    </row>
    <row r="10" spans="1:9" s="42" customFormat="1" ht="15.75">
      <c r="A10" s="39">
        <v>39569</v>
      </c>
      <c r="B10" s="40">
        <v>131570.7</v>
      </c>
      <c r="C10" s="41">
        <v>35504.6</v>
      </c>
      <c r="D10" s="40">
        <v>63105</v>
      </c>
      <c r="E10" s="40">
        <v>3956.2</v>
      </c>
      <c r="F10" s="40">
        <v>6201.3</v>
      </c>
      <c r="G10" s="40">
        <v>905.4</v>
      </c>
      <c r="H10" s="40">
        <f t="shared" si="1"/>
        <v>200877</v>
      </c>
      <c r="I10" s="40">
        <f t="shared" si="0"/>
        <v>40366.2</v>
      </c>
    </row>
    <row r="11" spans="1:9" s="42" customFormat="1" ht="15.75">
      <c r="A11" s="39">
        <v>39600</v>
      </c>
      <c r="B11" s="40">
        <v>146054.1</v>
      </c>
      <c r="C11" s="41">
        <v>35731.5</v>
      </c>
      <c r="D11" s="40">
        <v>63941.5</v>
      </c>
      <c r="E11" s="40">
        <v>3867.5</v>
      </c>
      <c r="F11" s="40">
        <v>6215.5</v>
      </c>
      <c r="G11" s="40">
        <v>1668.2</v>
      </c>
      <c r="H11" s="40">
        <f t="shared" si="1"/>
        <v>216211.1</v>
      </c>
      <c r="I11" s="40">
        <f t="shared" si="0"/>
        <v>41267.2</v>
      </c>
    </row>
    <row r="12" spans="1:9" s="42" customFormat="1" ht="15.75">
      <c r="A12" s="39">
        <v>39630</v>
      </c>
      <c r="B12" s="40">
        <v>166786.1</v>
      </c>
      <c r="C12" s="41">
        <v>34843.5</v>
      </c>
      <c r="D12" s="40">
        <v>66630.4</v>
      </c>
      <c r="E12" s="40">
        <v>3868.5</v>
      </c>
      <c r="F12" s="40">
        <v>6305.9</v>
      </c>
      <c r="G12" s="40">
        <v>1423.3</v>
      </c>
      <c r="H12" s="40">
        <f t="shared" si="1"/>
        <v>239722.4</v>
      </c>
      <c r="I12" s="40">
        <f t="shared" si="0"/>
        <v>40135.3</v>
      </c>
    </row>
    <row r="13" spans="1:9" s="42" customFormat="1" ht="15.75">
      <c r="A13" s="39">
        <v>39661</v>
      </c>
      <c r="B13" s="40">
        <v>169897.5</v>
      </c>
      <c r="C13" s="41">
        <v>36232.1</v>
      </c>
      <c r="D13" s="40">
        <v>68744.8</v>
      </c>
      <c r="E13" s="40">
        <v>3906.8</v>
      </c>
      <c r="F13" s="40">
        <v>6463.2</v>
      </c>
      <c r="G13" s="40">
        <v>1390.7</v>
      </c>
      <c r="H13" s="40">
        <f t="shared" si="1"/>
        <v>245105.5</v>
      </c>
      <c r="I13" s="40">
        <f t="shared" si="0"/>
        <v>41529.6</v>
      </c>
    </row>
    <row r="14" spans="1:9" s="42" customFormat="1" ht="15.75">
      <c r="A14" s="39">
        <v>39692</v>
      </c>
      <c r="B14" s="40">
        <v>173401.8</v>
      </c>
      <c r="C14" s="41">
        <v>36831.9</v>
      </c>
      <c r="D14" s="40">
        <v>70263.4</v>
      </c>
      <c r="E14" s="40">
        <v>3918.1</v>
      </c>
      <c r="F14" s="40">
        <v>6352.5</v>
      </c>
      <c r="G14" s="40">
        <v>1450.4</v>
      </c>
      <c r="H14" s="40">
        <f t="shared" si="1"/>
        <v>250017.69999999998</v>
      </c>
      <c r="I14" s="40">
        <f t="shared" si="0"/>
        <v>42200.4</v>
      </c>
    </row>
    <row r="15" spans="1:9" s="42" customFormat="1" ht="15.75">
      <c r="A15" s="39">
        <v>39722</v>
      </c>
      <c r="B15" s="40">
        <v>179596.40000000002</v>
      </c>
      <c r="C15" s="41">
        <v>35760.6</v>
      </c>
      <c r="D15" s="40">
        <v>72014</v>
      </c>
      <c r="E15" s="40">
        <v>3816.5</v>
      </c>
      <c r="F15" s="40">
        <v>6620.5</v>
      </c>
      <c r="G15" s="40">
        <v>1733.9</v>
      </c>
      <c r="H15" s="40">
        <f t="shared" si="1"/>
        <v>258230.90000000002</v>
      </c>
      <c r="I15" s="40">
        <f t="shared" si="0"/>
        <v>41311</v>
      </c>
    </row>
    <row r="16" spans="1:9" s="42" customFormat="1" ht="15.75">
      <c r="A16" s="39">
        <v>39753</v>
      </c>
      <c r="B16" s="40">
        <v>173572.7</v>
      </c>
      <c r="C16" s="41">
        <v>35894.3</v>
      </c>
      <c r="D16" s="40">
        <v>73916.3</v>
      </c>
      <c r="E16" s="40">
        <v>4227.4</v>
      </c>
      <c r="F16" s="40">
        <v>6845.8</v>
      </c>
      <c r="G16" s="40">
        <v>1427.3</v>
      </c>
      <c r="H16" s="40">
        <f t="shared" si="1"/>
        <v>254334.8</v>
      </c>
      <c r="I16" s="40">
        <f t="shared" si="0"/>
        <v>41549.00000000001</v>
      </c>
    </row>
    <row r="17" spans="1:9" s="42" customFormat="1" ht="15.75">
      <c r="A17" s="39">
        <v>39783</v>
      </c>
      <c r="B17" s="40">
        <v>165681.80000000002</v>
      </c>
      <c r="C17" s="41">
        <v>37703.1</v>
      </c>
      <c r="D17" s="40">
        <v>73187.9</v>
      </c>
      <c r="E17" s="40">
        <v>3133.3</v>
      </c>
      <c r="F17" s="40">
        <v>7023.1</v>
      </c>
      <c r="G17" s="40">
        <v>1205.1</v>
      </c>
      <c r="H17" s="40">
        <f t="shared" si="1"/>
        <v>245892.80000000002</v>
      </c>
      <c r="I17" s="40">
        <f t="shared" si="0"/>
        <v>42041.5</v>
      </c>
    </row>
    <row r="18" spans="1:9" s="42" customFormat="1" ht="15.75">
      <c r="A18" s="39">
        <v>39814</v>
      </c>
      <c r="B18" s="40">
        <v>159982.9</v>
      </c>
      <c r="C18" s="41">
        <v>38641.4</v>
      </c>
      <c r="D18" s="40">
        <v>72652.1</v>
      </c>
      <c r="E18" s="40">
        <v>3190</v>
      </c>
      <c r="F18" s="40">
        <v>7131.2</v>
      </c>
      <c r="G18" s="40">
        <v>1200.1</v>
      </c>
      <c r="H18" s="40">
        <f t="shared" si="1"/>
        <v>239766.2</v>
      </c>
      <c r="I18" s="40">
        <f t="shared" si="0"/>
        <v>43031.5</v>
      </c>
    </row>
    <row r="19" spans="1:9" s="42" customFormat="1" ht="15.75">
      <c r="A19" s="39">
        <v>39845</v>
      </c>
      <c r="B19" s="40">
        <v>156787.2</v>
      </c>
      <c r="C19" s="41">
        <v>37853.4</v>
      </c>
      <c r="D19" s="40">
        <v>75975.4</v>
      </c>
      <c r="E19" s="40">
        <v>3539</v>
      </c>
      <c r="F19" s="40">
        <v>7299.7</v>
      </c>
      <c r="G19" s="40">
        <v>1189.5</v>
      </c>
      <c r="H19" s="40">
        <f t="shared" si="1"/>
        <v>240062.30000000002</v>
      </c>
      <c r="I19" s="40">
        <f t="shared" si="0"/>
        <v>42581.9</v>
      </c>
    </row>
    <row r="20" spans="1:9" s="42" customFormat="1" ht="15.75">
      <c r="A20" s="39">
        <v>39873</v>
      </c>
      <c r="B20" s="40">
        <v>162328.8</v>
      </c>
      <c r="C20" s="41">
        <v>37615.1</v>
      </c>
      <c r="D20" s="40">
        <v>77493.5</v>
      </c>
      <c r="E20" s="40">
        <v>3368.3</v>
      </c>
      <c r="F20" s="40">
        <v>7366</v>
      </c>
      <c r="G20" s="40">
        <v>1167.9</v>
      </c>
      <c r="H20" s="40">
        <f t="shared" si="1"/>
        <v>247188.3</v>
      </c>
      <c r="I20" s="40">
        <f t="shared" si="0"/>
        <v>42151.3</v>
      </c>
    </row>
    <row r="21" spans="1:9" s="42" customFormat="1" ht="15.75">
      <c r="A21" s="39">
        <v>39904</v>
      </c>
      <c r="B21" s="40">
        <v>161957.3</v>
      </c>
      <c r="C21" s="41">
        <v>36405.7</v>
      </c>
      <c r="D21" s="40">
        <v>79666.5</v>
      </c>
      <c r="E21" s="40">
        <v>3214.4</v>
      </c>
      <c r="F21" s="40">
        <v>7673.9</v>
      </c>
      <c r="G21" s="40">
        <v>1178.2</v>
      </c>
      <c r="H21" s="40">
        <f t="shared" si="1"/>
        <v>249297.69999999998</v>
      </c>
      <c r="I21" s="40">
        <f t="shared" si="0"/>
        <v>40798.299999999996</v>
      </c>
    </row>
    <row r="22" spans="1:9" s="42" customFormat="1" ht="15.75">
      <c r="A22" s="39">
        <v>39934</v>
      </c>
      <c r="B22" s="40">
        <v>163090.80000000002</v>
      </c>
      <c r="C22" s="41">
        <v>36440.2</v>
      </c>
      <c r="D22" s="40">
        <v>83319</v>
      </c>
      <c r="E22" s="40">
        <v>3250.7</v>
      </c>
      <c r="F22" s="40">
        <v>7790.8</v>
      </c>
      <c r="G22" s="40">
        <v>1197.6</v>
      </c>
      <c r="H22" s="40">
        <f t="shared" si="1"/>
        <v>254200.6</v>
      </c>
      <c r="I22" s="40">
        <f t="shared" si="0"/>
        <v>40888.49999999999</v>
      </c>
    </row>
    <row r="23" spans="1:9" s="42" customFormat="1" ht="15.75">
      <c r="A23" s="39">
        <v>39965</v>
      </c>
      <c r="B23" s="40">
        <v>164206.7</v>
      </c>
      <c r="C23" s="41">
        <v>36928.4</v>
      </c>
      <c r="D23" s="40">
        <v>87990.9</v>
      </c>
      <c r="E23" s="40">
        <v>3314.7</v>
      </c>
      <c r="F23" s="40">
        <v>8060.6</v>
      </c>
      <c r="G23" s="40">
        <v>1192</v>
      </c>
      <c r="H23" s="40">
        <f t="shared" si="1"/>
        <v>260258.2</v>
      </c>
      <c r="I23" s="40">
        <f t="shared" si="0"/>
        <v>41435.1</v>
      </c>
    </row>
    <row r="24" spans="1:9" s="42" customFormat="1" ht="15.75">
      <c r="A24" s="39">
        <v>39995</v>
      </c>
      <c r="B24" s="40">
        <v>169824</v>
      </c>
      <c r="C24" s="41">
        <v>35562.9</v>
      </c>
      <c r="D24" s="40">
        <v>90934.7</v>
      </c>
      <c r="E24" s="40">
        <v>3562.7</v>
      </c>
      <c r="F24" s="40">
        <v>8323.1</v>
      </c>
      <c r="G24" s="40">
        <v>1178.2</v>
      </c>
      <c r="H24" s="40">
        <f t="shared" si="1"/>
        <v>269081.8</v>
      </c>
      <c r="I24" s="40">
        <f t="shared" si="0"/>
        <v>40303.799999999996</v>
      </c>
    </row>
    <row r="25" spans="1:9" s="42" customFormat="1" ht="15.75">
      <c r="A25" s="39">
        <v>40026</v>
      </c>
      <c r="B25" s="40">
        <v>169185</v>
      </c>
      <c r="C25" s="41">
        <v>36494.4</v>
      </c>
      <c r="D25" s="40">
        <v>96012.1</v>
      </c>
      <c r="E25" s="40">
        <v>3362.4</v>
      </c>
      <c r="F25" s="40">
        <v>8524.3</v>
      </c>
      <c r="G25" s="40">
        <v>1079.2</v>
      </c>
      <c r="H25" s="40">
        <f t="shared" si="1"/>
        <v>273721.39999999997</v>
      </c>
      <c r="I25" s="40">
        <f t="shared" si="0"/>
        <v>40936</v>
      </c>
    </row>
    <row r="26" spans="1:9" s="42" customFormat="1" ht="15.75">
      <c r="A26" s="39">
        <v>40057</v>
      </c>
      <c r="B26" s="40">
        <v>174612.1</v>
      </c>
      <c r="C26" s="41">
        <v>38028.8</v>
      </c>
      <c r="D26" s="40">
        <v>96296.6</v>
      </c>
      <c r="E26" s="40">
        <v>3423.1</v>
      </c>
      <c r="F26" s="40">
        <v>8734.7</v>
      </c>
      <c r="G26" s="40">
        <v>1073.9</v>
      </c>
      <c r="H26" s="40">
        <f t="shared" si="1"/>
        <v>279643.4</v>
      </c>
      <c r="I26" s="40">
        <f t="shared" si="0"/>
        <v>42525.8</v>
      </c>
    </row>
    <row r="27" spans="1:9" s="42" customFormat="1" ht="15.75">
      <c r="A27" s="39">
        <v>40087</v>
      </c>
      <c r="B27" s="40">
        <v>175091.19999999998</v>
      </c>
      <c r="C27" s="41">
        <v>39413.6</v>
      </c>
      <c r="D27" s="40">
        <v>101948.4</v>
      </c>
      <c r="E27" s="40">
        <v>3462.7</v>
      </c>
      <c r="F27" s="40">
        <v>8929.3</v>
      </c>
      <c r="G27" s="40">
        <v>845.6</v>
      </c>
      <c r="H27" s="40">
        <f t="shared" si="1"/>
        <v>285968.89999999997</v>
      </c>
      <c r="I27" s="40">
        <f t="shared" si="0"/>
        <v>43721.899999999994</v>
      </c>
    </row>
    <row r="28" spans="1:9" s="42" customFormat="1" ht="15.75">
      <c r="A28" s="39">
        <v>40118</v>
      </c>
      <c r="B28" s="40">
        <v>177878.1</v>
      </c>
      <c r="C28" s="41">
        <v>38345.4</v>
      </c>
      <c r="D28" s="40">
        <v>106721.7</v>
      </c>
      <c r="E28" s="40">
        <v>3870.2</v>
      </c>
      <c r="F28" s="40">
        <v>9027.5</v>
      </c>
      <c r="G28" s="40">
        <v>847.8</v>
      </c>
      <c r="H28" s="40">
        <f t="shared" si="1"/>
        <v>293627.3</v>
      </c>
      <c r="I28" s="40">
        <f t="shared" si="0"/>
        <v>43063.4</v>
      </c>
    </row>
    <row r="29" spans="1:9" s="42" customFormat="1" ht="15.75">
      <c r="A29" s="39">
        <v>40148</v>
      </c>
      <c r="B29" s="40">
        <v>172253.5</v>
      </c>
      <c r="C29" s="41">
        <v>38238.9</v>
      </c>
      <c r="D29" s="40">
        <v>110643.4</v>
      </c>
      <c r="E29" s="40">
        <v>3275.7</v>
      </c>
      <c r="F29" s="40">
        <v>9115.5</v>
      </c>
      <c r="G29" s="40">
        <v>827.6</v>
      </c>
      <c r="H29" s="40">
        <f t="shared" si="1"/>
        <v>292012.4</v>
      </c>
      <c r="I29" s="40">
        <f t="shared" si="0"/>
        <v>42342.2</v>
      </c>
    </row>
    <row r="30" spans="1:9" s="42" customFormat="1" ht="15.75">
      <c r="A30" s="39">
        <v>40179</v>
      </c>
      <c r="B30" s="40">
        <v>168033.6</v>
      </c>
      <c r="C30" s="41">
        <v>38673.9</v>
      </c>
      <c r="D30" s="40">
        <v>110417.8</v>
      </c>
      <c r="E30" s="40">
        <v>3149.8</v>
      </c>
      <c r="F30" s="40">
        <v>9553.8</v>
      </c>
      <c r="G30" s="40">
        <v>292.3</v>
      </c>
      <c r="H30" s="40">
        <f t="shared" si="1"/>
        <v>288005.2</v>
      </c>
      <c r="I30" s="40">
        <f t="shared" si="0"/>
        <v>42116.00000000001</v>
      </c>
    </row>
    <row r="31" spans="1:9" s="42" customFormat="1" ht="15.75">
      <c r="A31" s="39">
        <v>40210</v>
      </c>
      <c r="B31" s="40">
        <v>177139.90000000002</v>
      </c>
      <c r="C31" s="41">
        <v>38399.8</v>
      </c>
      <c r="D31" s="40">
        <v>112052.4</v>
      </c>
      <c r="E31" s="40">
        <v>3220.1</v>
      </c>
      <c r="F31" s="40">
        <v>9780.6</v>
      </c>
      <c r="G31" s="40">
        <v>94.8</v>
      </c>
      <c r="H31" s="40">
        <f t="shared" si="1"/>
        <v>298972.9</v>
      </c>
      <c r="I31" s="40">
        <f t="shared" si="0"/>
        <v>41714.700000000004</v>
      </c>
    </row>
    <row r="32" spans="1:9" s="42" customFormat="1" ht="15.75">
      <c r="A32" s="39">
        <v>40238</v>
      </c>
      <c r="B32" s="40">
        <v>185489.6</v>
      </c>
      <c r="C32" s="41">
        <v>38592</v>
      </c>
      <c r="D32" s="40">
        <v>113509.1</v>
      </c>
      <c r="E32" s="40">
        <v>3131.2</v>
      </c>
      <c r="F32" s="40">
        <v>10484.9</v>
      </c>
      <c r="G32" s="40">
        <v>67.4</v>
      </c>
      <c r="H32" s="40">
        <f t="shared" si="1"/>
        <v>309483.60000000003</v>
      </c>
      <c r="I32" s="40">
        <f t="shared" si="0"/>
        <v>41790.6</v>
      </c>
    </row>
    <row r="33" spans="1:9" s="42" customFormat="1" ht="15.75">
      <c r="A33" s="39">
        <v>40269</v>
      </c>
      <c r="B33" s="40">
        <v>187690.1</v>
      </c>
      <c r="C33" s="41">
        <v>39032</v>
      </c>
      <c r="D33" s="40">
        <v>118661.7</v>
      </c>
      <c r="E33" s="40">
        <v>3158.9</v>
      </c>
      <c r="F33" s="40">
        <v>10717.6</v>
      </c>
      <c r="G33" s="40">
        <v>81.4</v>
      </c>
      <c r="H33" s="40">
        <f t="shared" si="1"/>
        <v>317069.39999999997</v>
      </c>
      <c r="I33" s="40">
        <f t="shared" si="0"/>
        <v>42272.3</v>
      </c>
    </row>
    <row r="34" spans="1:9" s="42" customFormat="1" ht="15.75">
      <c r="A34" s="39">
        <v>40299</v>
      </c>
      <c r="B34" s="40">
        <v>193377.4</v>
      </c>
      <c r="C34" s="41">
        <v>39359.9</v>
      </c>
      <c r="D34" s="40">
        <v>119432</v>
      </c>
      <c r="E34" s="40">
        <v>3400.7</v>
      </c>
      <c r="F34" s="40">
        <v>10779.3</v>
      </c>
      <c r="G34" s="40">
        <v>113.8</v>
      </c>
      <c r="H34" s="40">
        <f t="shared" si="1"/>
        <v>323588.7</v>
      </c>
      <c r="I34" s="40">
        <f t="shared" si="0"/>
        <v>42874.4</v>
      </c>
    </row>
    <row r="35" spans="1:9" s="42" customFormat="1" ht="15.75">
      <c r="A35" s="39">
        <v>40330</v>
      </c>
      <c r="B35" s="40">
        <v>209981.30000000002</v>
      </c>
      <c r="C35" s="41">
        <v>42392.2</v>
      </c>
      <c r="D35" s="40">
        <v>124532.5</v>
      </c>
      <c r="E35" s="40">
        <v>3433.8</v>
      </c>
      <c r="F35" s="40">
        <v>11210.4</v>
      </c>
      <c r="G35" s="40">
        <v>87.6</v>
      </c>
      <c r="H35" s="40">
        <f t="shared" si="1"/>
        <v>345724.20000000007</v>
      </c>
      <c r="I35" s="40">
        <f t="shared" si="0"/>
        <v>45913.6</v>
      </c>
    </row>
    <row r="36" spans="1:9" s="42" customFormat="1" ht="15.75">
      <c r="A36" s="39">
        <v>40360</v>
      </c>
      <c r="B36" s="40">
        <v>228203.7</v>
      </c>
      <c r="C36" s="41">
        <v>41321.8</v>
      </c>
      <c r="D36" s="40">
        <v>125424.8</v>
      </c>
      <c r="E36" s="40">
        <v>2860.1</v>
      </c>
      <c r="F36" s="40">
        <v>11208.3</v>
      </c>
      <c r="G36" s="40">
        <v>86.8</v>
      </c>
      <c r="H36" s="40">
        <f t="shared" si="1"/>
        <v>364836.8</v>
      </c>
      <c r="I36" s="40">
        <f t="shared" si="0"/>
        <v>44268.700000000004</v>
      </c>
    </row>
    <row r="37" spans="1:9" s="42" customFormat="1" ht="15.75">
      <c r="A37" s="39">
        <v>40391</v>
      </c>
      <c r="B37" s="40">
        <v>236714.2</v>
      </c>
      <c r="C37" s="41">
        <v>41718.8</v>
      </c>
      <c r="D37" s="40">
        <v>129872.2</v>
      </c>
      <c r="E37" s="40">
        <v>2620.1</v>
      </c>
      <c r="F37" s="40">
        <v>11546.8</v>
      </c>
      <c r="G37" s="40">
        <v>97.4</v>
      </c>
      <c r="H37" s="40">
        <f t="shared" si="1"/>
        <v>378133.2</v>
      </c>
      <c r="I37" s="40">
        <f t="shared" si="0"/>
        <v>44436.3</v>
      </c>
    </row>
    <row r="38" spans="1:9" s="42" customFormat="1" ht="15.75">
      <c r="A38" s="39">
        <v>40422</v>
      </c>
      <c r="B38" s="40">
        <v>241613.69999999998</v>
      </c>
      <c r="C38" s="41">
        <v>42154.8</v>
      </c>
      <c r="D38" s="40">
        <v>131143.2</v>
      </c>
      <c r="E38" s="40">
        <v>3000.6</v>
      </c>
      <c r="F38" s="40">
        <v>11976.4</v>
      </c>
      <c r="G38" s="40">
        <v>85.3</v>
      </c>
      <c r="H38" s="40">
        <f t="shared" si="1"/>
        <v>384733.30000000005</v>
      </c>
      <c r="I38" s="40">
        <f t="shared" si="0"/>
        <v>45240.700000000004</v>
      </c>
    </row>
    <row r="39" spans="1:9" s="42" customFormat="1" ht="15.75">
      <c r="A39" s="39">
        <v>40452</v>
      </c>
      <c r="B39" s="40">
        <v>245343.40000000002</v>
      </c>
      <c r="C39" s="41">
        <v>40320.8</v>
      </c>
      <c r="D39" s="40">
        <v>132867.4</v>
      </c>
      <c r="E39" s="40">
        <v>2929.4</v>
      </c>
      <c r="F39" s="40">
        <v>12532.2</v>
      </c>
      <c r="G39" s="40">
        <v>127</v>
      </c>
      <c r="H39" s="40">
        <f t="shared" si="1"/>
        <v>390743.00000000006</v>
      </c>
      <c r="I39" s="40">
        <f t="shared" si="0"/>
        <v>43377.200000000004</v>
      </c>
    </row>
    <row r="40" spans="1:9" s="42" customFormat="1" ht="15.75">
      <c r="A40" s="39">
        <v>40483</v>
      </c>
      <c r="B40" s="40">
        <v>244023.59999999998</v>
      </c>
      <c r="C40" s="41">
        <v>39406.8</v>
      </c>
      <c r="D40" s="40">
        <v>133107.5</v>
      </c>
      <c r="E40" s="40">
        <v>3025.9</v>
      </c>
      <c r="F40" s="40">
        <v>12869.9</v>
      </c>
      <c r="G40" s="40">
        <v>121.3</v>
      </c>
      <c r="H40" s="40">
        <f t="shared" si="1"/>
        <v>390001</v>
      </c>
      <c r="I40" s="40">
        <f t="shared" si="0"/>
        <v>42554.00000000001</v>
      </c>
    </row>
    <row r="41" spans="1:9" s="42" customFormat="1" ht="15.75">
      <c r="A41" s="39">
        <v>40513</v>
      </c>
      <c r="B41" s="40">
        <v>239504.9</v>
      </c>
      <c r="C41" s="41">
        <v>39076.8</v>
      </c>
      <c r="D41" s="40">
        <v>138300.6</v>
      </c>
      <c r="E41" s="40">
        <v>2546.2</v>
      </c>
      <c r="F41" s="40">
        <v>13708.4</v>
      </c>
      <c r="G41" s="40">
        <v>101.5</v>
      </c>
      <c r="H41" s="40">
        <f t="shared" si="1"/>
        <v>391513.9</v>
      </c>
      <c r="I41" s="40">
        <f t="shared" si="0"/>
        <v>41724.5</v>
      </c>
    </row>
    <row r="42" spans="1:9" s="42" customFormat="1" ht="15.75">
      <c r="A42" s="39">
        <v>40544</v>
      </c>
      <c r="B42" s="40">
        <v>239537.4</v>
      </c>
      <c r="C42" s="41">
        <v>39208.3</v>
      </c>
      <c r="D42" s="40">
        <v>139419.9</v>
      </c>
      <c r="E42" s="40">
        <v>2555.8</v>
      </c>
      <c r="F42" s="40">
        <v>14039.6</v>
      </c>
      <c r="G42" s="40">
        <v>133.3</v>
      </c>
      <c r="H42" s="40">
        <f t="shared" si="1"/>
        <v>392996.89999999997</v>
      </c>
      <c r="I42" s="40">
        <f t="shared" si="0"/>
        <v>41897.40000000001</v>
      </c>
    </row>
    <row r="43" spans="1:9" s="42" customFormat="1" ht="15.75">
      <c r="A43" s="39">
        <v>40575</v>
      </c>
      <c r="B43" s="40">
        <v>246333.6</v>
      </c>
      <c r="C43" s="41">
        <v>38290.7</v>
      </c>
      <c r="D43" s="40">
        <v>145740</v>
      </c>
      <c r="E43" s="40">
        <v>2655.7</v>
      </c>
      <c r="F43" s="40">
        <v>14653.3</v>
      </c>
      <c r="G43" s="40">
        <v>195.3</v>
      </c>
      <c r="H43" s="40">
        <f t="shared" si="1"/>
        <v>406726.89999999997</v>
      </c>
      <c r="I43" s="40">
        <f t="shared" si="0"/>
        <v>41141.7</v>
      </c>
    </row>
    <row r="44" spans="1:9" s="42" customFormat="1" ht="15.75">
      <c r="A44" s="39">
        <v>40603</v>
      </c>
      <c r="B44" s="40">
        <v>254065.2</v>
      </c>
      <c r="C44" s="41">
        <v>36999.8</v>
      </c>
      <c r="D44" s="40">
        <v>153860.3</v>
      </c>
      <c r="E44" s="40">
        <v>2502.8</v>
      </c>
      <c r="F44" s="40">
        <v>15017.7</v>
      </c>
      <c r="G44" s="40">
        <v>206.2</v>
      </c>
      <c r="H44" s="40">
        <f t="shared" si="1"/>
        <v>422943.2</v>
      </c>
      <c r="I44" s="40">
        <f t="shared" si="0"/>
        <v>39708.8</v>
      </c>
    </row>
    <row r="45" spans="1:9" s="42" customFormat="1" ht="15.75">
      <c r="A45" s="39">
        <v>40634</v>
      </c>
      <c r="B45" s="40">
        <v>259333.5</v>
      </c>
      <c r="C45" s="41">
        <v>36708.4</v>
      </c>
      <c r="D45" s="40">
        <v>155819.5</v>
      </c>
      <c r="E45" s="40">
        <v>2563.8</v>
      </c>
      <c r="F45" s="40">
        <v>15366.6</v>
      </c>
      <c r="G45" s="40">
        <v>230</v>
      </c>
      <c r="H45" s="40">
        <f t="shared" si="1"/>
        <v>430519.6</v>
      </c>
      <c r="I45" s="40">
        <f t="shared" si="0"/>
        <v>39502.200000000004</v>
      </c>
    </row>
    <row r="46" spans="1:9" s="42" customFormat="1" ht="15.75">
      <c r="A46" s="39">
        <v>40664</v>
      </c>
      <c r="B46" s="40">
        <v>267975.6</v>
      </c>
      <c r="C46" s="41">
        <v>36632.4</v>
      </c>
      <c r="D46" s="40">
        <v>168322.3</v>
      </c>
      <c r="E46" s="40">
        <v>2584.4</v>
      </c>
      <c r="F46" s="40">
        <v>15650.1</v>
      </c>
      <c r="G46" s="40">
        <v>221.4</v>
      </c>
      <c r="H46" s="40">
        <f t="shared" si="1"/>
        <v>451947.99999999994</v>
      </c>
      <c r="I46" s="40">
        <f t="shared" si="0"/>
        <v>39438.200000000004</v>
      </c>
    </row>
    <row r="47" spans="1:9" s="42" customFormat="1" ht="15.75">
      <c r="A47" s="39">
        <v>40695</v>
      </c>
      <c r="B47" s="43">
        <v>292610.6</v>
      </c>
      <c r="C47" s="44">
        <v>36042.6</v>
      </c>
      <c r="D47" s="43">
        <v>172536.4</v>
      </c>
      <c r="E47" s="43">
        <v>2626.6</v>
      </c>
      <c r="F47" s="43">
        <v>16806.4</v>
      </c>
      <c r="G47" s="43">
        <v>226.4</v>
      </c>
      <c r="H47" s="40">
        <f t="shared" si="1"/>
        <v>481953.4</v>
      </c>
      <c r="I47" s="40">
        <f t="shared" si="0"/>
        <v>38895.6</v>
      </c>
    </row>
    <row r="48" spans="1:9" s="42" customFormat="1" ht="15.75">
      <c r="A48" s="39">
        <v>40725</v>
      </c>
      <c r="B48" s="45">
        <v>307394.3</v>
      </c>
      <c r="C48" s="45">
        <v>37036.2</v>
      </c>
      <c r="D48" s="46">
        <v>172554.6</v>
      </c>
      <c r="E48" s="46">
        <v>2648</v>
      </c>
      <c r="F48" s="46">
        <v>18951.4</v>
      </c>
      <c r="G48" s="46">
        <v>211.1</v>
      </c>
      <c r="H48" s="40">
        <f t="shared" si="1"/>
        <v>498900.30000000005</v>
      </c>
      <c r="I48" s="40">
        <f t="shared" si="0"/>
        <v>39895.299999999996</v>
      </c>
    </row>
    <row r="49" spans="1:9" s="42" customFormat="1" ht="15.75">
      <c r="A49" s="39">
        <v>40756</v>
      </c>
      <c r="B49" s="40">
        <v>333205.5</v>
      </c>
      <c r="C49" s="41">
        <v>38524.8</v>
      </c>
      <c r="D49" s="40">
        <v>162502.1</v>
      </c>
      <c r="E49" s="40">
        <v>2661.8</v>
      </c>
      <c r="F49" s="40">
        <v>18144.7</v>
      </c>
      <c r="G49" s="40">
        <v>1128.7</v>
      </c>
      <c r="H49" s="40">
        <f t="shared" si="1"/>
        <v>513852.3</v>
      </c>
      <c r="I49" s="40">
        <f t="shared" si="0"/>
        <v>42315.3</v>
      </c>
    </row>
    <row r="50" spans="1:9" s="42" customFormat="1" ht="15.75">
      <c r="A50" s="39">
        <v>40787</v>
      </c>
      <c r="B50" s="40">
        <v>335552.8</v>
      </c>
      <c r="C50" s="41">
        <v>37268.2</v>
      </c>
      <c r="D50" s="40">
        <v>168503.6</v>
      </c>
      <c r="E50" s="40">
        <v>2852.1</v>
      </c>
      <c r="F50" s="40">
        <v>20141.2</v>
      </c>
      <c r="G50" s="40">
        <v>191.4</v>
      </c>
      <c r="H50" s="40">
        <f t="shared" si="1"/>
        <v>524197.60000000003</v>
      </c>
      <c r="I50" s="40">
        <f t="shared" si="0"/>
        <v>40311.7</v>
      </c>
    </row>
    <row r="51" spans="1:9" s="42" customFormat="1" ht="15.75">
      <c r="A51" s="39">
        <v>40817</v>
      </c>
      <c r="B51" s="40">
        <v>355088.7</v>
      </c>
      <c r="C51" s="41">
        <v>36180.3</v>
      </c>
      <c r="D51" s="40">
        <v>162613.6</v>
      </c>
      <c r="E51" s="40">
        <v>4382.7</v>
      </c>
      <c r="F51" s="40">
        <v>20830.8</v>
      </c>
      <c r="G51" s="40">
        <v>229.7</v>
      </c>
      <c r="H51" s="40">
        <f t="shared" si="1"/>
        <v>538533.1000000001</v>
      </c>
      <c r="I51" s="40">
        <f t="shared" si="0"/>
        <v>40792.7</v>
      </c>
    </row>
    <row r="52" spans="1:9" s="42" customFormat="1" ht="15.75">
      <c r="A52" s="39">
        <v>40848</v>
      </c>
      <c r="B52" s="40">
        <v>355240.1</v>
      </c>
      <c r="C52" s="41">
        <v>35001.1</v>
      </c>
      <c r="D52" s="40">
        <v>169842</v>
      </c>
      <c r="E52" s="40">
        <v>5649.4</v>
      </c>
      <c r="F52" s="40">
        <v>20963.9</v>
      </c>
      <c r="G52" s="40">
        <v>232.9</v>
      </c>
      <c r="H52" s="40">
        <f t="shared" si="1"/>
        <v>546046</v>
      </c>
      <c r="I52" s="40">
        <f t="shared" si="0"/>
        <v>40883.4</v>
      </c>
    </row>
    <row r="53" spans="1:9" s="42" customFormat="1" ht="15.75">
      <c r="A53" s="39">
        <v>40878</v>
      </c>
      <c r="B53" s="40">
        <v>341803.80000000005</v>
      </c>
      <c r="C53" s="41">
        <v>37336.7</v>
      </c>
      <c r="D53" s="40">
        <v>165470.1</v>
      </c>
      <c r="E53" s="40">
        <v>6544.4</v>
      </c>
      <c r="F53" s="40">
        <v>23918.5</v>
      </c>
      <c r="G53" s="40">
        <v>231.1</v>
      </c>
      <c r="H53" s="40">
        <f t="shared" si="1"/>
        <v>531192.4</v>
      </c>
      <c r="I53" s="40">
        <f t="shared" si="0"/>
        <v>44112.2</v>
      </c>
    </row>
    <row r="54" spans="1:9" s="42" customFormat="1" ht="15.75">
      <c r="A54" s="47">
        <v>40909</v>
      </c>
      <c r="B54" s="40">
        <v>337863.8</v>
      </c>
      <c r="C54" s="41">
        <v>38222.8</v>
      </c>
      <c r="D54" s="40">
        <v>164927.4</v>
      </c>
      <c r="E54" s="40">
        <v>7294.7</v>
      </c>
      <c r="F54" s="40">
        <v>27639.8</v>
      </c>
      <c r="G54" s="40">
        <v>235.1</v>
      </c>
      <c r="H54" s="40">
        <f t="shared" si="1"/>
        <v>530431</v>
      </c>
      <c r="I54" s="40">
        <f t="shared" si="0"/>
        <v>45752.6</v>
      </c>
    </row>
    <row r="55" spans="1:9" s="42" customFormat="1" ht="15.75">
      <c r="A55" s="47">
        <v>40940</v>
      </c>
      <c r="B55" s="40">
        <v>335300.8</v>
      </c>
      <c r="C55" s="41">
        <v>38331.2</v>
      </c>
      <c r="D55" s="40">
        <v>167924.2</v>
      </c>
      <c r="E55" s="40">
        <v>7243.5</v>
      </c>
      <c r="F55" s="40">
        <v>27983.1</v>
      </c>
      <c r="G55" s="40">
        <v>226.1</v>
      </c>
      <c r="H55" s="40">
        <f t="shared" si="1"/>
        <v>531208.1</v>
      </c>
      <c r="I55" s="40">
        <f t="shared" si="0"/>
        <v>45800.799999999996</v>
      </c>
    </row>
    <row r="56" spans="1:9" s="42" customFormat="1" ht="15.75">
      <c r="A56" s="47">
        <v>40969</v>
      </c>
      <c r="B56" s="40">
        <v>345436</v>
      </c>
      <c r="C56" s="41">
        <v>39908.9</v>
      </c>
      <c r="D56" s="40">
        <v>171566.4</v>
      </c>
      <c r="E56" s="40">
        <v>7772.6</v>
      </c>
      <c r="F56" s="40">
        <v>28148.7</v>
      </c>
      <c r="G56" s="40">
        <v>284.1</v>
      </c>
      <c r="H56" s="40">
        <f t="shared" si="1"/>
        <v>545151.1</v>
      </c>
      <c r="I56" s="40">
        <f t="shared" si="0"/>
        <v>47965.6</v>
      </c>
    </row>
    <row r="57" spans="1:9" s="42" customFormat="1" ht="15.75">
      <c r="A57" s="47">
        <v>41000</v>
      </c>
      <c r="B57" s="40">
        <v>351855.7</v>
      </c>
      <c r="C57" s="41">
        <v>40904.4</v>
      </c>
      <c r="D57" s="40">
        <v>168570</v>
      </c>
      <c r="E57" s="40">
        <v>7317.8</v>
      </c>
      <c r="F57" s="40">
        <v>29760.9</v>
      </c>
      <c r="G57" s="40">
        <v>343.1</v>
      </c>
      <c r="H57" s="40">
        <f t="shared" si="1"/>
        <v>550186.6</v>
      </c>
      <c r="I57" s="40">
        <f t="shared" si="0"/>
        <v>48565.3</v>
      </c>
    </row>
    <row r="58" spans="1:9" s="42" customFormat="1" ht="15.75">
      <c r="A58" s="47">
        <v>41030</v>
      </c>
      <c r="B58" s="40">
        <v>377317.6</v>
      </c>
      <c r="C58" s="41">
        <v>40530.8</v>
      </c>
      <c r="D58" s="40">
        <v>173542.7</v>
      </c>
      <c r="E58" s="40">
        <v>7453.5</v>
      </c>
      <c r="F58" s="40">
        <v>30644.3</v>
      </c>
      <c r="G58" s="40">
        <v>347.5</v>
      </c>
      <c r="H58" s="40">
        <f t="shared" si="1"/>
        <v>581504.6000000001</v>
      </c>
      <c r="I58" s="40">
        <f t="shared" si="0"/>
        <v>48331.8</v>
      </c>
    </row>
    <row r="59" spans="1:9" s="42" customFormat="1" ht="15.75">
      <c r="A59" s="47">
        <v>41061</v>
      </c>
      <c r="B59" s="40">
        <v>387341</v>
      </c>
      <c r="C59" s="41">
        <v>38930.9</v>
      </c>
      <c r="D59" s="40">
        <v>183942.5</v>
      </c>
      <c r="E59" s="40">
        <v>7686.2</v>
      </c>
      <c r="F59" s="40">
        <v>28336.6</v>
      </c>
      <c r="G59" s="40">
        <v>380.8</v>
      </c>
      <c r="H59" s="40">
        <f t="shared" si="1"/>
        <v>599620.1</v>
      </c>
      <c r="I59" s="40">
        <f t="shared" si="0"/>
        <v>46997.9</v>
      </c>
    </row>
    <row r="60" spans="1:9" s="42" customFormat="1" ht="15.75">
      <c r="A60" s="47">
        <v>41091</v>
      </c>
      <c r="B60" s="40">
        <v>387829.7</v>
      </c>
      <c r="C60" s="41">
        <v>39784.2</v>
      </c>
      <c r="D60" s="40">
        <v>183485.4</v>
      </c>
      <c r="E60" s="40">
        <v>7930.3</v>
      </c>
      <c r="F60" s="40">
        <v>28585.6</v>
      </c>
      <c r="G60" s="40">
        <v>414</v>
      </c>
      <c r="H60" s="40">
        <f t="shared" si="1"/>
        <v>599900.7</v>
      </c>
      <c r="I60" s="40">
        <f t="shared" si="0"/>
        <v>48128.5</v>
      </c>
    </row>
    <row r="61" spans="1:9" s="42" customFormat="1" ht="15.75">
      <c r="A61" s="47">
        <v>41122</v>
      </c>
      <c r="B61" s="40">
        <v>397944</v>
      </c>
      <c r="C61" s="41">
        <v>41302.5</v>
      </c>
      <c r="D61" s="40">
        <v>184212</v>
      </c>
      <c r="E61" s="40">
        <v>10096.5</v>
      </c>
      <c r="F61" s="40">
        <v>30880.8</v>
      </c>
      <c r="G61" s="40">
        <v>527.1</v>
      </c>
      <c r="H61" s="40">
        <f t="shared" si="1"/>
        <v>613036.8</v>
      </c>
      <c r="I61" s="40">
        <f t="shared" si="0"/>
        <v>51926.1</v>
      </c>
    </row>
    <row r="62" spans="1:9" s="42" customFormat="1" ht="15.75">
      <c r="A62" s="47">
        <v>41153</v>
      </c>
      <c r="B62" s="40">
        <v>398069.5</v>
      </c>
      <c r="C62" s="41">
        <v>40723.9</v>
      </c>
      <c r="D62" s="40">
        <v>176819.7</v>
      </c>
      <c r="E62" s="40">
        <v>11223.7</v>
      </c>
      <c r="F62" s="40">
        <v>31078.3</v>
      </c>
      <c r="G62" s="40">
        <v>583.1</v>
      </c>
      <c r="H62" s="40">
        <f t="shared" si="1"/>
        <v>605967.5</v>
      </c>
      <c r="I62" s="40">
        <f t="shared" si="0"/>
        <v>52530.700000000004</v>
      </c>
    </row>
    <row r="63" spans="1:9" s="42" customFormat="1" ht="15.75">
      <c r="A63" s="47">
        <v>41183</v>
      </c>
      <c r="B63" s="40">
        <v>408283.5</v>
      </c>
      <c r="C63" s="41">
        <v>38697.5</v>
      </c>
      <c r="D63" s="40">
        <v>177294</v>
      </c>
      <c r="E63" s="40">
        <v>11520.9</v>
      </c>
      <c r="F63" s="40">
        <v>31407.7</v>
      </c>
      <c r="G63" s="40">
        <v>716</v>
      </c>
      <c r="H63" s="40">
        <f t="shared" si="1"/>
        <v>616985.2</v>
      </c>
      <c r="I63" s="40">
        <f t="shared" si="0"/>
        <v>50934.4</v>
      </c>
    </row>
    <row r="64" spans="1:9" s="42" customFormat="1" ht="15.75">
      <c r="A64" s="47">
        <v>41214</v>
      </c>
      <c r="B64" s="40">
        <v>403025.1</v>
      </c>
      <c r="C64" s="41">
        <v>41117</v>
      </c>
      <c r="D64" s="40">
        <v>173013.4</v>
      </c>
      <c r="E64" s="40">
        <v>15943.9</v>
      </c>
      <c r="F64" s="40">
        <v>32238</v>
      </c>
      <c r="G64" s="40">
        <v>938.5</v>
      </c>
      <c r="H64" s="40">
        <f t="shared" si="1"/>
        <v>608276.5</v>
      </c>
      <c r="I64" s="40">
        <f t="shared" si="0"/>
        <v>57999.4</v>
      </c>
    </row>
    <row r="65" spans="1:9" s="42" customFormat="1" ht="15.75">
      <c r="A65" s="47">
        <v>41244</v>
      </c>
      <c r="B65" s="40">
        <v>375660.7</v>
      </c>
      <c r="C65" s="41">
        <v>41448.6</v>
      </c>
      <c r="D65" s="40">
        <v>181820.6</v>
      </c>
      <c r="E65" s="40">
        <v>13991.8</v>
      </c>
      <c r="F65" s="40">
        <v>37766.1</v>
      </c>
      <c r="G65" s="40">
        <v>1072.9</v>
      </c>
      <c r="H65" s="40">
        <f t="shared" si="1"/>
        <v>595247.4</v>
      </c>
      <c r="I65" s="40">
        <f t="shared" si="0"/>
        <v>56513.299999999996</v>
      </c>
    </row>
    <row r="66" spans="1:9" s="42" customFormat="1" ht="15.75">
      <c r="A66" s="47">
        <v>41275</v>
      </c>
      <c r="B66" s="40">
        <v>376461.6</v>
      </c>
      <c r="C66" s="41">
        <v>45270.8</v>
      </c>
      <c r="D66" s="40">
        <v>185419.5</v>
      </c>
      <c r="E66" s="40">
        <v>15123.4</v>
      </c>
      <c r="F66" s="40">
        <v>37464.3</v>
      </c>
      <c r="G66" s="40">
        <v>1120.1</v>
      </c>
      <c r="H66" s="40">
        <f t="shared" si="1"/>
        <v>599345.4</v>
      </c>
      <c r="I66" s="40">
        <f t="shared" si="0"/>
        <v>61514.3</v>
      </c>
    </row>
    <row r="67" spans="1:9" s="42" customFormat="1" ht="15.75">
      <c r="A67" s="47">
        <v>41306</v>
      </c>
      <c r="B67" s="40">
        <v>379052.5</v>
      </c>
      <c r="C67" s="41">
        <v>47883.2</v>
      </c>
      <c r="D67" s="40">
        <v>183151</v>
      </c>
      <c r="E67" s="40">
        <v>15751.5</v>
      </c>
      <c r="F67" s="40">
        <v>37753.5</v>
      </c>
      <c r="G67" s="40">
        <v>1129.8</v>
      </c>
      <c r="H67" s="40">
        <f t="shared" si="1"/>
        <v>599957</v>
      </c>
      <c r="I67" s="40">
        <f t="shared" si="0"/>
        <v>64764.5</v>
      </c>
    </row>
    <row r="68" spans="1:9" s="42" customFormat="1" ht="15.75">
      <c r="A68" s="47">
        <v>41334</v>
      </c>
      <c r="B68" s="40">
        <v>386816.89999999997</v>
      </c>
      <c r="C68" s="41">
        <v>49632.5</v>
      </c>
      <c r="D68" s="40">
        <v>183549.1</v>
      </c>
      <c r="E68" s="40">
        <v>15072.2</v>
      </c>
      <c r="F68" s="40">
        <v>44059</v>
      </c>
      <c r="G68" s="40">
        <v>1328</v>
      </c>
      <c r="H68" s="40">
        <f t="shared" si="1"/>
        <v>614425</v>
      </c>
      <c r="I68" s="40">
        <f t="shared" si="0"/>
        <v>66032.7</v>
      </c>
    </row>
    <row r="69" spans="1:9" s="42" customFormat="1" ht="15.75">
      <c r="A69" s="47">
        <v>41365</v>
      </c>
      <c r="B69" s="40">
        <v>383779.1</v>
      </c>
      <c r="C69" s="41">
        <v>49278</v>
      </c>
      <c r="D69" s="40">
        <v>181342.3</v>
      </c>
      <c r="E69" s="40">
        <v>15685.9</v>
      </c>
      <c r="F69" s="40">
        <v>45220.1</v>
      </c>
      <c r="G69" s="40">
        <v>1587</v>
      </c>
      <c r="H69" s="40">
        <f t="shared" si="1"/>
        <v>610341.4999999999</v>
      </c>
      <c r="I69" s="40">
        <f t="shared" si="0"/>
        <v>66550.9</v>
      </c>
    </row>
    <row r="70" spans="1:9" s="42" customFormat="1" ht="15.75">
      <c r="A70" s="47">
        <v>41395</v>
      </c>
      <c r="B70" s="40">
        <v>388185.39999999997</v>
      </c>
      <c r="C70" s="41">
        <v>51249.6</v>
      </c>
      <c r="D70" s="40">
        <v>181505</v>
      </c>
      <c r="E70" s="40">
        <v>15423.1</v>
      </c>
      <c r="F70" s="40">
        <v>43584.9</v>
      </c>
      <c r="G70" s="40">
        <v>1353.3</v>
      </c>
      <c r="H70" s="40">
        <f t="shared" si="1"/>
        <v>613275.2999999999</v>
      </c>
      <c r="I70" s="40">
        <f t="shared" si="0"/>
        <v>68026</v>
      </c>
    </row>
    <row r="71" spans="1:9" s="42" customFormat="1" ht="15.75">
      <c r="A71" s="47">
        <v>41426</v>
      </c>
      <c r="B71" s="40">
        <v>392023.10000000003</v>
      </c>
      <c r="C71" s="41">
        <v>51399.4</v>
      </c>
      <c r="D71" s="40">
        <v>192071.1</v>
      </c>
      <c r="E71" s="40">
        <v>15989.7</v>
      </c>
      <c r="F71" s="40">
        <v>34722.2</v>
      </c>
      <c r="G71" s="40">
        <v>1291.4</v>
      </c>
      <c r="H71" s="40">
        <f t="shared" si="1"/>
        <v>618816.4</v>
      </c>
      <c r="I71" s="40">
        <f aca="true" t="shared" si="2" ref="I71:I136">C71+E71+G71</f>
        <v>68680.5</v>
      </c>
    </row>
    <row r="72" spans="1:9" s="42" customFormat="1" ht="15.75">
      <c r="A72" s="47">
        <v>41456</v>
      </c>
      <c r="B72" s="40">
        <v>377155.1</v>
      </c>
      <c r="C72" s="41">
        <v>54636.3</v>
      </c>
      <c r="D72" s="40">
        <v>210044.3</v>
      </c>
      <c r="E72" s="40">
        <v>17126</v>
      </c>
      <c r="F72" s="40">
        <v>37581.9</v>
      </c>
      <c r="G72" s="40">
        <v>1404</v>
      </c>
      <c r="H72" s="40">
        <f aca="true" t="shared" si="3" ref="H72:H136">B72+D72+F72</f>
        <v>624781.2999999999</v>
      </c>
      <c r="I72" s="40">
        <f t="shared" si="2"/>
        <v>73166.3</v>
      </c>
    </row>
    <row r="73" spans="1:9" s="42" customFormat="1" ht="15.75">
      <c r="A73" s="47">
        <v>41487</v>
      </c>
      <c r="B73" s="40">
        <v>380085.69999999995</v>
      </c>
      <c r="C73" s="41">
        <v>52412.6</v>
      </c>
      <c r="D73" s="40">
        <v>209616.2</v>
      </c>
      <c r="E73" s="40">
        <v>19521</v>
      </c>
      <c r="F73" s="40">
        <v>36364</v>
      </c>
      <c r="G73" s="40">
        <v>1683.8</v>
      </c>
      <c r="H73" s="40">
        <f t="shared" si="3"/>
        <v>626065.8999999999</v>
      </c>
      <c r="I73" s="40">
        <f t="shared" si="2"/>
        <v>73617.40000000001</v>
      </c>
    </row>
    <row r="74" spans="1:9" s="42" customFormat="1" ht="15.75">
      <c r="A74" s="47">
        <v>41518</v>
      </c>
      <c r="B74" s="40">
        <v>390201.8</v>
      </c>
      <c r="C74" s="41">
        <v>51333.3</v>
      </c>
      <c r="D74" s="40">
        <v>204841.8</v>
      </c>
      <c r="E74" s="40">
        <v>18712.6</v>
      </c>
      <c r="F74" s="40">
        <v>50032.6</v>
      </c>
      <c r="G74" s="40">
        <v>1545.9</v>
      </c>
      <c r="H74" s="40">
        <f t="shared" si="3"/>
        <v>645076.2</v>
      </c>
      <c r="I74" s="40">
        <f t="shared" si="2"/>
        <v>71591.79999999999</v>
      </c>
    </row>
    <row r="75" spans="1:9" s="42" customFormat="1" ht="15.75">
      <c r="A75" s="47">
        <v>41548</v>
      </c>
      <c r="B75" s="40">
        <v>380750.9</v>
      </c>
      <c r="C75" s="41">
        <v>51013.1</v>
      </c>
      <c r="D75" s="40">
        <v>205870.3</v>
      </c>
      <c r="E75" s="40">
        <v>19271.3</v>
      </c>
      <c r="F75" s="40">
        <v>51950.5</v>
      </c>
      <c r="G75" s="40">
        <v>1315.3</v>
      </c>
      <c r="H75" s="40">
        <f t="shared" si="3"/>
        <v>638571.7</v>
      </c>
      <c r="I75" s="40">
        <f t="shared" si="2"/>
        <v>71599.7</v>
      </c>
    </row>
    <row r="76" spans="1:9" s="42" customFormat="1" ht="15.75">
      <c r="A76" s="47">
        <v>41579</v>
      </c>
      <c r="B76" s="40">
        <v>381853.5</v>
      </c>
      <c r="C76" s="41">
        <v>50242.7</v>
      </c>
      <c r="D76" s="40">
        <v>202867.2</v>
      </c>
      <c r="E76" s="40">
        <v>19246.5</v>
      </c>
      <c r="F76" s="40">
        <v>53487.9</v>
      </c>
      <c r="G76" s="40">
        <v>1316.2</v>
      </c>
      <c r="H76" s="40">
        <f t="shared" si="3"/>
        <v>638208.6</v>
      </c>
      <c r="I76" s="40">
        <f t="shared" si="2"/>
        <v>70805.4</v>
      </c>
    </row>
    <row r="77" spans="1:9" s="42" customFormat="1" ht="15.75">
      <c r="A77" s="47">
        <v>41609</v>
      </c>
      <c r="B77" s="40">
        <v>368888.5</v>
      </c>
      <c r="C77" s="41">
        <v>51587.7</v>
      </c>
      <c r="D77" s="40">
        <v>204539.7</v>
      </c>
      <c r="E77" s="40">
        <v>18513.8</v>
      </c>
      <c r="F77" s="40">
        <v>55677.6</v>
      </c>
      <c r="G77" s="40">
        <v>1092.2</v>
      </c>
      <c r="H77" s="40">
        <f t="shared" si="3"/>
        <v>629105.7999999999</v>
      </c>
      <c r="I77" s="40">
        <f t="shared" si="2"/>
        <v>71193.7</v>
      </c>
    </row>
    <row r="78" spans="1:9" s="42" customFormat="1" ht="15.75">
      <c r="A78" s="47">
        <v>41640</v>
      </c>
      <c r="B78" s="40">
        <v>369560.60000000003</v>
      </c>
      <c r="C78" s="41">
        <v>51676.2</v>
      </c>
      <c r="D78" s="40">
        <v>208067.2</v>
      </c>
      <c r="E78" s="40">
        <v>19406.5</v>
      </c>
      <c r="F78" s="40">
        <v>53607.1</v>
      </c>
      <c r="G78" s="40">
        <v>1386.9</v>
      </c>
      <c r="H78" s="40">
        <f t="shared" si="3"/>
        <v>631234.9</v>
      </c>
      <c r="I78" s="40">
        <f t="shared" si="2"/>
        <v>72469.59999999999</v>
      </c>
    </row>
    <row r="79" spans="1:9" s="42" customFormat="1" ht="15.75">
      <c r="A79" s="47">
        <v>41671</v>
      </c>
      <c r="B79" s="40">
        <v>367323.19999999995</v>
      </c>
      <c r="C79" s="41">
        <v>57017.1</v>
      </c>
      <c r="D79" s="40">
        <v>206508.2</v>
      </c>
      <c r="E79" s="40">
        <v>19539.9</v>
      </c>
      <c r="F79" s="40">
        <v>53237.1</v>
      </c>
      <c r="G79" s="40">
        <v>1696.6</v>
      </c>
      <c r="H79" s="40">
        <f t="shared" si="3"/>
        <v>627068.4999999999</v>
      </c>
      <c r="I79" s="40">
        <f t="shared" si="2"/>
        <v>78253.6</v>
      </c>
    </row>
    <row r="80" spans="1:9" s="42" customFormat="1" ht="15.75">
      <c r="A80" s="47">
        <v>41699</v>
      </c>
      <c r="B80" s="40">
        <v>370708.3</v>
      </c>
      <c r="C80" s="41">
        <v>59422.4</v>
      </c>
      <c r="D80" s="40">
        <v>198876.4</v>
      </c>
      <c r="E80" s="40">
        <v>19390.3</v>
      </c>
      <c r="F80" s="40">
        <v>53754</v>
      </c>
      <c r="G80" s="40">
        <v>2068.3</v>
      </c>
      <c r="H80" s="40">
        <f t="shared" si="3"/>
        <v>623338.7</v>
      </c>
      <c r="I80" s="40">
        <f t="shared" si="2"/>
        <v>80881</v>
      </c>
    </row>
    <row r="81" spans="1:9" s="42" customFormat="1" ht="15.75">
      <c r="A81" s="47">
        <v>41730</v>
      </c>
      <c r="B81" s="40">
        <v>371875.8</v>
      </c>
      <c r="C81" s="41">
        <v>59330.3</v>
      </c>
      <c r="D81" s="40">
        <v>197166.3</v>
      </c>
      <c r="E81" s="40">
        <v>20220.6</v>
      </c>
      <c r="F81" s="40">
        <v>55546.7</v>
      </c>
      <c r="G81" s="40">
        <v>2461.4</v>
      </c>
      <c r="H81" s="40">
        <f t="shared" si="3"/>
        <v>624588.7999999999</v>
      </c>
      <c r="I81" s="40">
        <f t="shared" si="2"/>
        <v>82012.29999999999</v>
      </c>
    </row>
    <row r="82" spans="1:9" s="42" customFormat="1" ht="15.75">
      <c r="A82" s="47">
        <v>41760</v>
      </c>
      <c r="B82" s="40">
        <v>366695.2</v>
      </c>
      <c r="C82" s="41">
        <v>59344.4</v>
      </c>
      <c r="D82" s="40">
        <v>200235.1</v>
      </c>
      <c r="E82" s="40">
        <v>21664.2</v>
      </c>
      <c r="F82" s="40">
        <v>58300</v>
      </c>
      <c r="G82" s="40">
        <v>2440.1</v>
      </c>
      <c r="H82" s="40">
        <f t="shared" si="3"/>
        <v>625230.3</v>
      </c>
      <c r="I82" s="40">
        <f t="shared" si="2"/>
        <v>83448.70000000001</v>
      </c>
    </row>
    <row r="83" spans="1:9" s="42" customFormat="1" ht="15.75">
      <c r="A83" s="47">
        <v>41791</v>
      </c>
      <c r="B83" s="40">
        <v>377354.4</v>
      </c>
      <c r="C83" s="41">
        <v>66648.9</v>
      </c>
      <c r="D83" s="40">
        <v>199654.7</v>
      </c>
      <c r="E83" s="40">
        <v>22154.9</v>
      </c>
      <c r="F83" s="40">
        <v>65572.8</v>
      </c>
      <c r="G83" s="40">
        <v>2934.7</v>
      </c>
      <c r="H83" s="40">
        <f t="shared" si="3"/>
        <v>642581.9000000001</v>
      </c>
      <c r="I83" s="40">
        <f t="shared" si="2"/>
        <v>91738.49999999999</v>
      </c>
    </row>
    <row r="84" spans="1:9" s="42" customFormat="1" ht="15.75">
      <c r="A84" s="47">
        <v>41821</v>
      </c>
      <c r="B84" s="40">
        <v>357146.9</v>
      </c>
      <c r="C84" s="41">
        <v>66443.4</v>
      </c>
      <c r="D84" s="40">
        <v>208067.5</v>
      </c>
      <c r="E84" s="40">
        <v>24027.1</v>
      </c>
      <c r="F84" s="40">
        <v>88216</v>
      </c>
      <c r="G84" s="40">
        <v>2699.6</v>
      </c>
      <c r="H84" s="40">
        <f t="shared" si="3"/>
        <v>653430.4</v>
      </c>
      <c r="I84" s="40">
        <f t="shared" si="2"/>
        <v>93170.1</v>
      </c>
    </row>
    <row r="85" spans="1:9" s="42" customFormat="1" ht="15.75">
      <c r="A85" s="47">
        <v>41852</v>
      </c>
      <c r="B85" s="40">
        <v>375156.8</v>
      </c>
      <c r="C85" s="41">
        <v>68228</v>
      </c>
      <c r="D85" s="40">
        <v>202740.4</v>
      </c>
      <c r="E85" s="40">
        <v>25245.3</v>
      </c>
      <c r="F85" s="40">
        <v>85603</v>
      </c>
      <c r="G85" s="40">
        <v>3627.2</v>
      </c>
      <c r="H85" s="40">
        <f t="shared" si="3"/>
        <v>663500.2</v>
      </c>
      <c r="I85" s="40">
        <f t="shared" si="2"/>
        <v>97100.5</v>
      </c>
    </row>
    <row r="86" spans="1:9" s="42" customFormat="1" ht="15.75">
      <c r="A86" s="47">
        <v>41883</v>
      </c>
      <c r="B86" s="40">
        <v>356247.8</v>
      </c>
      <c r="C86" s="41">
        <v>69056.4</v>
      </c>
      <c r="D86" s="40">
        <v>209685.7</v>
      </c>
      <c r="E86" s="40">
        <v>25548.8</v>
      </c>
      <c r="F86" s="40">
        <v>85454.1</v>
      </c>
      <c r="G86" s="40">
        <v>4946.4</v>
      </c>
      <c r="H86" s="40">
        <f t="shared" si="3"/>
        <v>651387.6</v>
      </c>
      <c r="I86" s="40">
        <f t="shared" si="2"/>
        <v>99551.59999999999</v>
      </c>
    </row>
    <row r="87" spans="1:9" s="42" customFormat="1" ht="15.75">
      <c r="A87" s="47">
        <v>41913</v>
      </c>
      <c r="B87" s="40">
        <v>364476.7</v>
      </c>
      <c r="C87" s="41">
        <v>70903.2</v>
      </c>
      <c r="D87" s="40">
        <v>205949</v>
      </c>
      <c r="E87" s="40">
        <v>22905.5</v>
      </c>
      <c r="F87" s="40">
        <v>83774.5</v>
      </c>
      <c r="G87" s="40">
        <v>5628</v>
      </c>
      <c r="H87" s="40">
        <f t="shared" si="3"/>
        <v>654200.2</v>
      </c>
      <c r="I87" s="40">
        <f t="shared" si="2"/>
        <v>99436.7</v>
      </c>
    </row>
    <row r="88" spans="1:9" s="42" customFormat="1" ht="15.75">
      <c r="A88" s="47">
        <v>41944</v>
      </c>
      <c r="B88" s="40">
        <v>372315</v>
      </c>
      <c r="C88" s="41">
        <v>73854</v>
      </c>
      <c r="D88" s="40">
        <v>204142.6</v>
      </c>
      <c r="E88" s="40">
        <v>23687.9</v>
      </c>
      <c r="F88" s="40">
        <v>87352.2</v>
      </c>
      <c r="G88" s="40">
        <v>5579.1</v>
      </c>
      <c r="H88" s="40">
        <f t="shared" si="3"/>
        <v>663809.7999999999</v>
      </c>
      <c r="I88" s="40">
        <f t="shared" si="2"/>
        <v>103121</v>
      </c>
    </row>
    <row r="89" spans="1:9" s="42" customFormat="1" ht="15.75">
      <c r="A89" s="47">
        <v>41974</v>
      </c>
      <c r="B89" s="40">
        <v>374417.8</v>
      </c>
      <c r="C89" s="41">
        <v>69744.9</v>
      </c>
      <c r="D89" s="40">
        <v>219611.2</v>
      </c>
      <c r="E89" s="40">
        <v>24871</v>
      </c>
      <c r="F89" s="40">
        <v>125842.5</v>
      </c>
      <c r="G89" s="40">
        <v>4060.4</v>
      </c>
      <c r="H89" s="40">
        <f t="shared" si="3"/>
        <v>719871.5</v>
      </c>
      <c r="I89" s="40">
        <f t="shared" si="2"/>
        <v>98676.29999999999</v>
      </c>
    </row>
    <row r="90" spans="1:9" s="42" customFormat="1" ht="15.75">
      <c r="A90" s="47">
        <v>42005</v>
      </c>
      <c r="B90" s="40">
        <v>358153.1</v>
      </c>
      <c r="C90" s="41">
        <v>68604.9</v>
      </c>
      <c r="D90" s="40">
        <v>219481.2</v>
      </c>
      <c r="E90" s="40">
        <v>24091.3</v>
      </c>
      <c r="F90" s="40">
        <v>120507.1</v>
      </c>
      <c r="G90" s="40">
        <v>4273.3</v>
      </c>
      <c r="H90" s="40">
        <f t="shared" si="3"/>
        <v>698141.4</v>
      </c>
      <c r="I90" s="40">
        <f t="shared" si="2"/>
        <v>96969.5</v>
      </c>
    </row>
    <row r="91" spans="1:9" s="42" customFormat="1" ht="15.75">
      <c r="A91" s="47">
        <v>42036</v>
      </c>
      <c r="B91" s="40">
        <v>351850.2</v>
      </c>
      <c r="C91" s="41">
        <v>69343.1</v>
      </c>
      <c r="D91" s="40">
        <v>216195.2</v>
      </c>
      <c r="E91" s="40">
        <v>26039.9</v>
      </c>
      <c r="F91" s="40">
        <v>122148.1</v>
      </c>
      <c r="G91" s="40">
        <v>3985.8</v>
      </c>
      <c r="H91" s="40">
        <f t="shared" si="3"/>
        <v>690193.5</v>
      </c>
      <c r="I91" s="40">
        <f t="shared" si="2"/>
        <v>99368.8</v>
      </c>
    </row>
    <row r="92" spans="1:9" s="42" customFormat="1" ht="15.75">
      <c r="A92" s="47">
        <v>42064</v>
      </c>
      <c r="B92" s="40">
        <v>357572.6</v>
      </c>
      <c r="C92" s="41">
        <v>70480.7</v>
      </c>
      <c r="D92" s="40">
        <v>249972.7</v>
      </c>
      <c r="E92" s="40">
        <v>24221.3</v>
      </c>
      <c r="F92" s="40">
        <v>96022.8</v>
      </c>
      <c r="G92" s="40">
        <v>4178.1</v>
      </c>
      <c r="H92" s="40">
        <f t="shared" si="3"/>
        <v>703568.1000000001</v>
      </c>
      <c r="I92" s="40">
        <f t="shared" si="2"/>
        <v>98880.1</v>
      </c>
    </row>
    <row r="93" spans="1:9" s="42" customFormat="1" ht="15.75">
      <c r="A93" s="47">
        <v>42095</v>
      </c>
      <c r="B93" s="40">
        <v>366197.1</v>
      </c>
      <c r="C93" s="41">
        <v>75004.7</v>
      </c>
      <c r="D93" s="40">
        <v>266959.3</v>
      </c>
      <c r="E93" s="40">
        <v>24841.3</v>
      </c>
      <c r="F93" s="40">
        <v>99448.8</v>
      </c>
      <c r="G93" s="40">
        <v>4492.4</v>
      </c>
      <c r="H93" s="40">
        <f t="shared" si="3"/>
        <v>732605.2</v>
      </c>
      <c r="I93" s="40">
        <f t="shared" si="2"/>
        <v>104338.4</v>
      </c>
    </row>
    <row r="94" spans="1:9" s="42" customFormat="1" ht="15.75">
      <c r="A94" s="47">
        <v>42125</v>
      </c>
      <c r="B94" s="40">
        <v>367333.2</v>
      </c>
      <c r="C94" s="41">
        <v>76594.5</v>
      </c>
      <c r="D94" s="40">
        <v>249106.2</v>
      </c>
      <c r="E94" s="40">
        <v>27673.9</v>
      </c>
      <c r="F94" s="40">
        <v>98307.3</v>
      </c>
      <c r="G94" s="40">
        <v>5546.4</v>
      </c>
      <c r="H94" s="40">
        <f t="shared" si="3"/>
        <v>714746.7000000001</v>
      </c>
      <c r="I94" s="40">
        <f t="shared" si="2"/>
        <v>109814.79999999999</v>
      </c>
    </row>
    <row r="95" spans="1:9" s="42" customFormat="1" ht="15.75">
      <c r="A95" s="47">
        <v>42156</v>
      </c>
      <c r="B95" s="40">
        <v>375434.3</v>
      </c>
      <c r="C95" s="41">
        <v>75885.4</v>
      </c>
      <c r="D95" s="40">
        <v>233630.3</v>
      </c>
      <c r="E95" s="40">
        <v>29918.9</v>
      </c>
      <c r="F95" s="40">
        <v>97698.3</v>
      </c>
      <c r="G95" s="40">
        <v>7791.3</v>
      </c>
      <c r="H95" s="40">
        <f t="shared" si="3"/>
        <v>706762.9</v>
      </c>
      <c r="I95" s="40">
        <f t="shared" si="2"/>
        <v>113595.59999999999</v>
      </c>
    </row>
    <row r="96" spans="1:9" s="42" customFormat="1" ht="15.75">
      <c r="A96" s="47">
        <v>42186</v>
      </c>
      <c r="B96" s="40">
        <v>367522.7</v>
      </c>
      <c r="C96" s="41">
        <v>79580.4</v>
      </c>
      <c r="D96" s="40">
        <v>243804.4</v>
      </c>
      <c r="E96" s="40">
        <v>27782.8</v>
      </c>
      <c r="F96" s="40">
        <v>95838.2</v>
      </c>
      <c r="G96" s="40">
        <v>10558.8</v>
      </c>
      <c r="H96" s="40">
        <f t="shared" si="3"/>
        <v>707165.2999999999</v>
      </c>
      <c r="I96" s="40">
        <f t="shared" si="2"/>
        <v>117922</v>
      </c>
    </row>
    <row r="97" spans="1:9" s="42" customFormat="1" ht="15.75">
      <c r="A97" s="47">
        <v>42217</v>
      </c>
      <c r="B97" s="40">
        <v>366499.7</v>
      </c>
      <c r="C97" s="41">
        <v>79250.5</v>
      </c>
      <c r="D97" s="40">
        <v>240078.4</v>
      </c>
      <c r="E97" s="40">
        <v>29033.3</v>
      </c>
      <c r="F97" s="40">
        <v>96958.3</v>
      </c>
      <c r="G97" s="40">
        <v>11096.8</v>
      </c>
      <c r="H97" s="40">
        <f t="shared" si="3"/>
        <v>703536.4</v>
      </c>
      <c r="I97" s="40">
        <f t="shared" si="2"/>
        <v>119380.6</v>
      </c>
    </row>
    <row r="98" spans="1:9" s="42" customFormat="1" ht="15.75">
      <c r="A98" s="47">
        <v>42248</v>
      </c>
      <c r="B98" s="40">
        <v>372566.5</v>
      </c>
      <c r="C98" s="41">
        <v>82109.6</v>
      </c>
      <c r="D98" s="40">
        <v>232921.3</v>
      </c>
      <c r="E98" s="40">
        <v>29296.4</v>
      </c>
      <c r="F98" s="40">
        <v>96986.8</v>
      </c>
      <c r="G98" s="40">
        <v>11016.2</v>
      </c>
      <c r="H98" s="40">
        <f t="shared" si="3"/>
        <v>702474.6000000001</v>
      </c>
      <c r="I98" s="40">
        <f t="shared" si="2"/>
        <v>122422.2</v>
      </c>
    </row>
    <row r="99" spans="1:9" s="42" customFormat="1" ht="15.75">
      <c r="A99" s="47">
        <v>42278</v>
      </c>
      <c r="B99" s="40">
        <v>368736.1</v>
      </c>
      <c r="C99" s="41">
        <v>78761.3</v>
      </c>
      <c r="D99" s="40">
        <v>233666.4</v>
      </c>
      <c r="E99" s="40">
        <v>28976.1</v>
      </c>
      <c r="F99" s="40">
        <v>99010.6</v>
      </c>
      <c r="G99" s="40">
        <v>11411.4</v>
      </c>
      <c r="H99" s="40">
        <f t="shared" si="3"/>
        <v>701413.1</v>
      </c>
      <c r="I99" s="40">
        <f t="shared" si="2"/>
        <v>119148.79999999999</v>
      </c>
    </row>
    <row r="100" spans="1:9" s="42" customFormat="1" ht="15.75">
      <c r="A100" s="47">
        <v>42309</v>
      </c>
      <c r="B100" s="40">
        <v>387578.3</v>
      </c>
      <c r="C100" s="41">
        <v>71689.7</v>
      </c>
      <c r="D100" s="40">
        <v>217053.4</v>
      </c>
      <c r="E100" s="40">
        <v>26487.1</v>
      </c>
      <c r="F100" s="40">
        <v>115474.80000000002</v>
      </c>
      <c r="G100" s="40">
        <v>8427.8</v>
      </c>
      <c r="H100" s="40">
        <f t="shared" si="3"/>
        <v>720106.5</v>
      </c>
      <c r="I100" s="40">
        <f t="shared" si="2"/>
        <v>106604.59999999999</v>
      </c>
    </row>
    <row r="101" spans="1:9" s="42" customFormat="1" ht="15.75">
      <c r="A101" s="47">
        <v>42339</v>
      </c>
      <c r="B101" s="40">
        <v>334591</v>
      </c>
      <c r="C101" s="41">
        <v>112741.6</v>
      </c>
      <c r="D101" s="40">
        <v>210296.40000000002</v>
      </c>
      <c r="E101" s="40">
        <v>21741.8</v>
      </c>
      <c r="F101" s="40">
        <v>114789.90000000001</v>
      </c>
      <c r="G101" s="40">
        <v>6938.7</v>
      </c>
      <c r="H101" s="40">
        <f t="shared" si="3"/>
        <v>659677.3</v>
      </c>
      <c r="I101" s="40">
        <f t="shared" si="2"/>
        <v>141422.1</v>
      </c>
    </row>
    <row r="102" spans="1:9" s="42" customFormat="1" ht="15.75">
      <c r="A102" s="47">
        <v>42370</v>
      </c>
      <c r="B102" s="40">
        <v>342778.5</v>
      </c>
      <c r="C102" s="40">
        <v>93498.5</v>
      </c>
      <c r="D102" s="40">
        <v>207904.40000000002</v>
      </c>
      <c r="E102" s="40">
        <v>41581.8</v>
      </c>
      <c r="F102" s="40">
        <v>117314.70000000001</v>
      </c>
      <c r="G102" s="40">
        <v>7318.9</v>
      </c>
      <c r="H102" s="40">
        <f t="shared" si="3"/>
        <v>667997.6000000001</v>
      </c>
      <c r="I102" s="40">
        <f t="shared" si="2"/>
        <v>142399.19999999998</v>
      </c>
    </row>
    <row r="103" spans="1:9" s="42" customFormat="1" ht="15.75">
      <c r="A103" s="47">
        <v>42401</v>
      </c>
      <c r="B103" s="40">
        <v>339918.1</v>
      </c>
      <c r="C103" s="40">
        <v>95447.3</v>
      </c>
      <c r="D103" s="40">
        <v>205002.5</v>
      </c>
      <c r="E103" s="40">
        <v>41799</v>
      </c>
      <c r="F103" s="40">
        <v>116397</v>
      </c>
      <c r="G103" s="40">
        <v>7355.1</v>
      </c>
      <c r="H103" s="40">
        <f t="shared" si="3"/>
        <v>661317.6</v>
      </c>
      <c r="I103" s="40">
        <f t="shared" si="2"/>
        <v>144601.4</v>
      </c>
    </row>
    <row r="104" spans="1:9" s="42" customFormat="1" ht="15.75">
      <c r="A104" s="47">
        <v>42430</v>
      </c>
      <c r="B104" s="40">
        <v>332007.70000000007</v>
      </c>
      <c r="C104" s="40">
        <v>116525.20000000001</v>
      </c>
      <c r="D104" s="40">
        <v>213007.6</v>
      </c>
      <c r="E104" s="40">
        <v>22708.3</v>
      </c>
      <c r="F104" s="40">
        <v>115568.1</v>
      </c>
      <c r="G104" s="40">
        <v>7367.6</v>
      </c>
      <c r="H104" s="40">
        <f t="shared" si="3"/>
        <v>660583.4</v>
      </c>
      <c r="I104" s="40">
        <f t="shared" si="2"/>
        <v>146601.1</v>
      </c>
    </row>
    <row r="105" spans="1:9" s="42" customFormat="1" ht="15.75">
      <c r="A105" s="47">
        <v>42461</v>
      </c>
      <c r="B105" s="40">
        <v>329304.5</v>
      </c>
      <c r="C105" s="40">
        <v>98847.3</v>
      </c>
      <c r="D105" s="40">
        <v>213930.9</v>
      </c>
      <c r="E105" s="40">
        <v>42257.9</v>
      </c>
      <c r="F105" s="40">
        <v>113603.2</v>
      </c>
      <c r="G105" s="40">
        <v>7762.6</v>
      </c>
      <c r="H105" s="40">
        <f t="shared" si="3"/>
        <v>656838.6</v>
      </c>
      <c r="I105" s="40">
        <f t="shared" si="2"/>
        <v>148867.80000000002</v>
      </c>
    </row>
    <row r="106" spans="1:9" s="42" customFormat="1" ht="15.75">
      <c r="A106" s="47">
        <v>42491</v>
      </c>
      <c r="B106" s="40">
        <v>328438.9</v>
      </c>
      <c r="C106" s="40">
        <v>99745.3</v>
      </c>
      <c r="D106" s="40">
        <v>217097.19999999998</v>
      </c>
      <c r="E106" s="40">
        <v>43318.399999999994</v>
      </c>
      <c r="F106" s="40">
        <v>112563</v>
      </c>
      <c r="G106" s="40">
        <v>9839.8</v>
      </c>
      <c r="H106" s="40">
        <f t="shared" si="3"/>
        <v>658099.1</v>
      </c>
      <c r="I106" s="40">
        <f t="shared" si="2"/>
        <v>152903.5</v>
      </c>
    </row>
    <row r="107" spans="1:9" s="42" customFormat="1" ht="15.75">
      <c r="A107" s="47">
        <v>42522</v>
      </c>
      <c r="B107" s="40">
        <v>351868.50000000006</v>
      </c>
      <c r="C107" s="40">
        <v>100323.29999999999</v>
      </c>
      <c r="D107" s="40">
        <v>208994.1</v>
      </c>
      <c r="E107" s="40">
        <v>44201.899999999994</v>
      </c>
      <c r="F107" s="40">
        <v>114679.9</v>
      </c>
      <c r="G107" s="40">
        <v>9040.099999999999</v>
      </c>
      <c r="H107" s="40">
        <f t="shared" si="3"/>
        <v>675542.5000000001</v>
      </c>
      <c r="I107" s="40">
        <f t="shared" si="2"/>
        <v>153565.3</v>
      </c>
    </row>
    <row r="108" spans="1:9" s="42" customFormat="1" ht="15.75">
      <c r="A108" s="47">
        <v>42552</v>
      </c>
      <c r="B108" s="40">
        <v>355237.2</v>
      </c>
      <c r="C108" s="40">
        <v>109456</v>
      </c>
      <c r="D108" s="40">
        <v>204096.59999999998</v>
      </c>
      <c r="E108" s="40">
        <v>42280.399999999994</v>
      </c>
      <c r="F108" s="40">
        <v>108496.7</v>
      </c>
      <c r="G108" s="40">
        <v>9196.1</v>
      </c>
      <c r="H108" s="40">
        <f t="shared" si="3"/>
        <v>667830.5</v>
      </c>
      <c r="I108" s="40">
        <f t="shared" si="2"/>
        <v>160932.5</v>
      </c>
    </row>
    <row r="109" spans="1:9" s="42" customFormat="1" ht="15.75">
      <c r="A109" s="47">
        <v>42583</v>
      </c>
      <c r="B109" s="40">
        <v>358495.49999999994</v>
      </c>
      <c r="C109" s="40">
        <v>108839.5</v>
      </c>
      <c r="D109" s="40">
        <v>204149.7</v>
      </c>
      <c r="E109" s="40">
        <v>42280.5</v>
      </c>
      <c r="F109" s="40">
        <v>109016</v>
      </c>
      <c r="G109" s="40">
        <v>9196.1</v>
      </c>
      <c r="H109" s="40">
        <f t="shared" si="3"/>
        <v>671661.2</v>
      </c>
      <c r="I109" s="40">
        <f t="shared" si="2"/>
        <v>160316.1</v>
      </c>
    </row>
    <row r="110" spans="1:9" s="42" customFormat="1" ht="15.75">
      <c r="A110" s="47">
        <v>42614</v>
      </c>
      <c r="B110" s="40">
        <v>339502.99999999994</v>
      </c>
      <c r="C110" s="40">
        <v>123501.79999999999</v>
      </c>
      <c r="D110" s="40">
        <v>223168.09999999998</v>
      </c>
      <c r="E110" s="40">
        <v>24970.2</v>
      </c>
      <c r="F110" s="40">
        <v>118898.79999999999</v>
      </c>
      <c r="G110" s="40">
        <v>9820.6</v>
      </c>
      <c r="H110" s="40">
        <f t="shared" si="3"/>
        <v>681569.8999999999</v>
      </c>
      <c r="I110" s="40">
        <f t="shared" si="2"/>
        <v>158292.6</v>
      </c>
    </row>
    <row r="111" spans="1:9" s="42" customFormat="1" ht="15.75">
      <c r="A111" s="47">
        <v>42644</v>
      </c>
      <c r="B111" s="40">
        <v>335559.2</v>
      </c>
      <c r="C111" s="40">
        <v>122680.70000000001</v>
      </c>
      <c r="D111" s="40">
        <v>221322.80000000002</v>
      </c>
      <c r="E111" s="40">
        <v>24820.899999999998</v>
      </c>
      <c r="F111" s="40">
        <v>121131.7</v>
      </c>
      <c r="G111" s="40">
        <v>9679.6</v>
      </c>
      <c r="H111" s="40">
        <f t="shared" si="3"/>
        <v>678013.7</v>
      </c>
      <c r="I111" s="40">
        <f t="shared" si="2"/>
        <v>157181.2</v>
      </c>
    </row>
    <row r="112" spans="1:9" s="42" customFormat="1" ht="15.75">
      <c r="A112" s="47">
        <v>42675</v>
      </c>
      <c r="B112" s="40">
        <v>317086.3</v>
      </c>
      <c r="C112" s="40">
        <v>114564.4</v>
      </c>
      <c r="D112" s="40">
        <v>227971</v>
      </c>
      <c r="E112" s="40">
        <v>35261.5</v>
      </c>
      <c r="F112" s="40">
        <v>124276.69999999998</v>
      </c>
      <c r="G112" s="40">
        <v>9767.800000000001</v>
      </c>
      <c r="H112" s="40">
        <f t="shared" si="3"/>
        <v>669334</v>
      </c>
      <c r="I112" s="40">
        <f t="shared" si="2"/>
        <v>159593.69999999998</v>
      </c>
    </row>
    <row r="113" spans="1:9" s="42" customFormat="1" ht="15.75">
      <c r="A113" s="47">
        <v>42705</v>
      </c>
      <c r="B113" s="40">
        <v>307292.2</v>
      </c>
      <c r="C113" s="40">
        <v>132116.09999999998</v>
      </c>
      <c r="D113" s="40">
        <v>212009.39999999997</v>
      </c>
      <c r="E113" s="40">
        <v>25205.500000000004</v>
      </c>
      <c r="F113" s="40">
        <v>125378.1</v>
      </c>
      <c r="G113" s="40">
        <v>9776.1</v>
      </c>
      <c r="H113" s="40">
        <f t="shared" si="3"/>
        <v>644679.7</v>
      </c>
      <c r="I113" s="40">
        <f t="shared" si="2"/>
        <v>167097.69999999998</v>
      </c>
    </row>
    <row r="114" spans="1:9" s="42" customFormat="1" ht="15.75">
      <c r="A114" s="47">
        <v>42736</v>
      </c>
      <c r="B114" s="40">
        <v>293470.3</v>
      </c>
      <c r="C114" s="40">
        <v>131433.5</v>
      </c>
      <c r="D114" s="40">
        <v>215735.2</v>
      </c>
      <c r="E114" s="40">
        <v>25125.4</v>
      </c>
      <c r="F114" s="40">
        <v>128518.7</v>
      </c>
      <c r="G114" s="40">
        <v>9795.599999999999</v>
      </c>
      <c r="H114" s="40">
        <f t="shared" si="3"/>
        <v>637724.2</v>
      </c>
      <c r="I114" s="40">
        <f t="shared" si="2"/>
        <v>166354.5</v>
      </c>
    </row>
    <row r="115" spans="1:9" s="42" customFormat="1" ht="15.75">
      <c r="A115" s="47">
        <v>42767</v>
      </c>
      <c r="B115" s="40">
        <v>298741.6</v>
      </c>
      <c r="C115" s="40">
        <v>87233</v>
      </c>
      <c r="D115" s="40">
        <v>210181.8</v>
      </c>
      <c r="E115" s="40">
        <v>14731.3</v>
      </c>
      <c r="F115" s="40">
        <v>130560</v>
      </c>
      <c r="G115" s="40">
        <v>10180</v>
      </c>
      <c r="H115" s="40">
        <f t="shared" si="3"/>
        <v>639483.3999999999</v>
      </c>
      <c r="I115" s="40">
        <f t="shared" si="2"/>
        <v>112144.3</v>
      </c>
    </row>
    <row r="116" spans="1:9" s="42" customFormat="1" ht="15.75">
      <c r="A116" s="47">
        <v>42795</v>
      </c>
      <c r="B116" s="40">
        <v>306720.70000000007</v>
      </c>
      <c r="C116" s="40">
        <v>78003.7</v>
      </c>
      <c r="D116" s="40">
        <v>213329.8</v>
      </c>
      <c r="E116" s="40">
        <v>16212</v>
      </c>
      <c r="F116" s="40">
        <v>127453.5</v>
      </c>
      <c r="G116" s="40">
        <v>8550.900000000001</v>
      </c>
      <c r="H116" s="40">
        <f t="shared" si="3"/>
        <v>647504</v>
      </c>
      <c r="I116" s="40">
        <f t="shared" si="2"/>
        <v>102766.6</v>
      </c>
    </row>
    <row r="117" spans="1:9" s="42" customFormat="1" ht="15.75">
      <c r="A117" s="47">
        <v>42826</v>
      </c>
      <c r="B117" s="40">
        <v>295218</v>
      </c>
      <c r="C117" s="40">
        <v>81810.1</v>
      </c>
      <c r="D117" s="40">
        <v>215343.7</v>
      </c>
      <c r="E117" s="40">
        <v>17052.6</v>
      </c>
      <c r="F117" s="40">
        <v>131619.7</v>
      </c>
      <c r="G117" s="40">
        <v>7133.9</v>
      </c>
      <c r="H117" s="40">
        <f t="shared" si="3"/>
        <v>642181.4</v>
      </c>
      <c r="I117" s="40">
        <f t="shared" si="2"/>
        <v>105996.6</v>
      </c>
    </row>
    <row r="118" spans="1:9" s="42" customFormat="1" ht="15.75">
      <c r="A118" s="47">
        <v>42856</v>
      </c>
      <c r="B118" s="40">
        <v>302769.5</v>
      </c>
      <c r="C118" s="40">
        <v>81561.3</v>
      </c>
      <c r="D118" s="40">
        <v>219664.7</v>
      </c>
      <c r="E118" s="40">
        <v>17037.3</v>
      </c>
      <c r="F118" s="40">
        <v>132507.8</v>
      </c>
      <c r="G118" s="40">
        <v>8932.1</v>
      </c>
      <c r="H118" s="40">
        <f t="shared" si="3"/>
        <v>654942</v>
      </c>
      <c r="I118" s="40">
        <f t="shared" si="2"/>
        <v>107530.70000000001</v>
      </c>
    </row>
    <row r="119" spans="1:9" s="42" customFormat="1" ht="15.75">
      <c r="A119" s="47">
        <v>42887</v>
      </c>
      <c r="B119" s="40">
        <v>342927.4</v>
      </c>
      <c r="C119" s="40">
        <v>83049.6</v>
      </c>
      <c r="D119" s="40">
        <v>221911.9</v>
      </c>
      <c r="E119" s="40">
        <v>16973.8</v>
      </c>
      <c r="F119" s="40">
        <v>130820.8</v>
      </c>
      <c r="G119" s="40">
        <v>8404.5</v>
      </c>
      <c r="H119" s="40">
        <f t="shared" si="3"/>
        <v>695660.1000000001</v>
      </c>
      <c r="I119" s="40">
        <f t="shared" si="2"/>
        <v>108427.90000000001</v>
      </c>
    </row>
    <row r="120" spans="1:9" s="42" customFormat="1" ht="15.75">
      <c r="A120" s="47">
        <v>42917</v>
      </c>
      <c r="B120" s="40">
        <v>376010.4</v>
      </c>
      <c r="C120" s="40">
        <v>61423.1</v>
      </c>
      <c r="D120" s="40">
        <v>226823.6</v>
      </c>
      <c r="E120" s="40">
        <v>16830.9</v>
      </c>
      <c r="F120" s="40">
        <v>131138.5</v>
      </c>
      <c r="G120" s="40">
        <v>9117.5</v>
      </c>
      <c r="H120" s="40">
        <f t="shared" si="3"/>
        <v>733972.5</v>
      </c>
      <c r="I120" s="40">
        <f t="shared" si="2"/>
        <v>87371.5</v>
      </c>
    </row>
    <row r="121" spans="1:9" s="42" customFormat="1" ht="15.75">
      <c r="A121" s="47">
        <v>42948</v>
      </c>
      <c r="B121" s="40">
        <v>376436.8</v>
      </c>
      <c r="C121" s="40">
        <v>88990.1</v>
      </c>
      <c r="D121" s="40">
        <v>209650.3</v>
      </c>
      <c r="E121" s="40">
        <v>16387</v>
      </c>
      <c r="F121" s="40">
        <v>131770.1</v>
      </c>
      <c r="G121" s="40">
        <v>9205.1</v>
      </c>
      <c r="H121" s="40">
        <f t="shared" si="3"/>
        <v>717857.2</v>
      </c>
      <c r="I121" s="40">
        <f t="shared" si="2"/>
        <v>114582.20000000001</v>
      </c>
    </row>
    <row r="122" spans="1:9" s="42" customFormat="1" ht="15.75">
      <c r="A122" s="47">
        <v>42979</v>
      </c>
      <c r="B122" s="40">
        <v>369292.89999999997</v>
      </c>
      <c r="C122" s="40">
        <v>94843.09999999999</v>
      </c>
      <c r="D122" s="40">
        <v>220792.40000000002</v>
      </c>
      <c r="E122" s="40">
        <v>16013.3</v>
      </c>
      <c r="F122" s="40">
        <v>127586.69999999998</v>
      </c>
      <c r="G122" s="40">
        <v>8342.6</v>
      </c>
      <c r="H122" s="40">
        <f t="shared" si="3"/>
        <v>717672</v>
      </c>
      <c r="I122" s="40">
        <f t="shared" si="2"/>
        <v>119199</v>
      </c>
    </row>
    <row r="123" spans="1:9" s="42" customFormat="1" ht="15.75">
      <c r="A123" s="47">
        <v>43009</v>
      </c>
      <c r="B123" s="40">
        <v>371090</v>
      </c>
      <c r="C123" s="40">
        <v>95641.90000000001</v>
      </c>
      <c r="D123" s="40">
        <v>217404.30000000002</v>
      </c>
      <c r="E123" s="40">
        <v>16345.800000000001</v>
      </c>
      <c r="F123" s="40">
        <v>139555.1</v>
      </c>
      <c r="G123" s="40">
        <v>8706.5</v>
      </c>
      <c r="H123" s="40">
        <f t="shared" si="3"/>
        <v>728049.4</v>
      </c>
      <c r="I123" s="40">
        <f t="shared" si="2"/>
        <v>120694.20000000001</v>
      </c>
    </row>
    <row r="124" spans="1:9" s="42" customFormat="1" ht="15.75">
      <c r="A124" s="47">
        <v>43040</v>
      </c>
      <c r="B124" s="40">
        <v>379391.7</v>
      </c>
      <c r="C124" s="40">
        <v>92048.79999999999</v>
      </c>
      <c r="D124" s="40">
        <v>219247.60000000003</v>
      </c>
      <c r="E124" s="40">
        <v>17573.6</v>
      </c>
      <c r="F124" s="40">
        <v>135565.9</v>
      </c>
      <c r="G124" s="40">
        <v>9179</v>
      </c>
      <c r="H124" s="40">
        <f t="shared" si="3"/>
        <v>734205.2000000001</v>
      </c>
      <c r="I124" s="40">
        <f t="shared" si="2"/>
        <v>118801.4</v>
      </c>
    </row>
    <row r="125" spans="1:9" s="42" customFormat="1" ht="15.75">
      <c r="A125" s="47">
        <v>43070</v>
      </c>
      <c r="B125" s="40">
        <v>337350.60000000003</v>
      </c>
      <c r="C125" s="40">
        <v>89694.1</v>
      </c>
      <c r="D125" s="40">
        <v>201131.3</v>
      </c>
      <c r="E125" s="40">
        <v>16991.2</v>
      </c>
      <c r="F125" s="40">
        <v>143947.9</v>
      </c>
      <c r="G125" s="40">
        <v>9085</v>
      </c>
      <c r="H125" s="40">
        <f t="shared" si="3"/>
        <v>682429.8</v>
      </c>
      <c r="I125" s="40">
        <f t="shared" si="2"/>
        <v>115770.3</v>
      </c>
    </row>
    <row r="126" spans="1:9" s="42" customFormat="1" ht="15.75">
      <c r="A126" s="47">
        <v>43101</v>
      </c>
      <c r="B126" s="40">
        <v>335162.30000000005</v>
      </c>
      <c r="C126" s="40">
        <v>88685.29999999999</v>
      </c>
      <c r="D126" s="40">
        <v>208662.6</v>
      </c>
      <c r="E126" s="40">
        <v>16844.9</v>
      </c>
      <c r="F126" s="40">
        <v>139389.8</v>
      </c>
      <c r="G126" s="40">
        <v>7601</v>
      </c>
      <c r="H126" s="40">
        <f t="shared" si="3"/>
        <v>683214.7</v>
      </c>
      <c r="I126" s="40">
        <f t="shared" si="2"/>
        <v>113131.19999999998</v>
      </c>
    </row>
    <row r="127" spans="1:9" s="42" customFormat="1" ht="15.75">
      <c r="A127" s="47">
        <v>43132</v>
      </c>
      <c r="B127" s="40">
        <v>341529.7</v>
      </c>
      <c r="C127" s="41">
        <v>88307.5</v>
      </c>
      <c r="D127" s="40">
        <v>209408.5</v>
      </c>
      <c r="E127" s="40">
        <v>18253.3</v>
      </c>
      <c r="F127" s="40">
        <v>148334</v>
      </c>
      <c r="G127" s="40">
        <v>8356.099999999999</v>
      </c>
      <c r="H127" s="40">
        <f t="shared" si="3"/>
        <v>699272.2</v>
      </c>
      <c r="I127" s="40">
        <f t="shared" si="2"/>
        <v>114916.9</v>
      </c>
    </row>
    <row r="128" spans="1:9" s="42" customFormat="1" ht="15.75">
      <c r="A128" s="47">
        <v>43160</v>
      </c>
      <c r="B128" s="40">
        <v>334056.5999999999</v>
      </c>
      <c r="C128" s="41">
        <v>101695.70000000001</v>
      </c>
      <c r="D128" s="40">
        <v>194259.5</v>
      </c>
      <c r="E128" s="40">
        <v>16935</v>
      </c>
      <c r="F128" s="40">
        <v>153961.09999999998</v>
      </c>
      <c r="G128" s="40">
        <v>9848.2</v>
      </c>
      <c r="H128" s="40">
        <f t="shared" si="3"/>
        <v>682277.1999999998</v>
      </c>
      <c r="I128" s="40">
        <f t="shared" si="2"/>
        <v>128478.90000000001</v>
      </c>
    </row>
    <row r="129" spans="1:9" s="42" customFormat="1" ht="15.75">
      <c r="A129" s="47">
        <v>43191</v>
      </c>
      <c r="B129" s="40">
        <v>336030.9</v>
      </c>
      <c r="C129" s="41">
        <v>101034</v>
      </c>
      <c r="D129" s="40">
        <v>198175.4</v>
      </c>
      <c r="E129" s="40">
        <v>17666.6</v>
      </c>
      <c r="F129" s="40">
        <v>156625.1</v>
      </c>
      <c r="G129" s="40">
        <v>6792.9</v>
      </c>
      <c r="H129" s="40">
        <f t="shared" si="3"/>
        <v>690831.4</v>
      </c>
      <c r="I129" s="40">
        <f t="shared" si="2"/>
        <v>125493.5</v>
      </c>
    </row>
    <row r="130" spans="1:9" s="42" customFormat="1" ht="15.75">
      <c r="A130" s="47">
        <v>43221</v>
      </c>
      <c r="B130" s="40">
        <v>336526.5</v>
      </c>
      <c r="C130" s="41">
        <v>93783</v>
      </c>
      <c r="D130" s="40">
        <v>198375.4</v>
      </c>
      <c r="E130" s="40">
        <v>18523.3</v>
      </c>
      <c r="F130" s="40">
        <v>153838</v>
      </c>
      <c r="G130" s="40">
        <v>8221</v>
      </c>
      <c r="H130" s="40">
        <f t="shared" si="3"/>
        <v>688739.9</v>
      </c>
      <c r="I130" s="40">
        <f t="shared" si="2"/>
        <v>120527.3</v>
      </c>
    </row>
    <row r="131" spans="1:9" s="42" customFormat="1" ht="15.75">
      <c r="A131" s="47">
        <v>43252</v>
      </c>
      <c r="B131" s="40">
        <v>368916</v>
      </c>
      <c r="C131" s="41">
        <v>92226</v>
      </c>
      <c r="D131" s="40">
        <v>254846.1</v>
      </c>
      <c r="E131" s="40">
        <v>11954.9</v>
      </c>
      <c r="F131" s="40">
        <v>155230.5</v>
      </c>
      <c r="G131" s="40">
        <v>8946.7</v>
      </c>
      <c r="H131" s="40">
        <f t="shared" si="3"/>
        <v>778992.6</v>
      </c>
      <c r="I131" s="40">
        <f t="shared" si="2"/>
        <v>113127.59999999999</v>
      </c>
    </row>
    <row r="132" spans="1:9" s="42" customFormat="1" ht="15.75">
      <c r="A132" s="47">
        <v>43282</v>
      </c>
      <c r="B132" s="40">
        <v>403551.2</v>
      </c>
      <c r="C132" s="41">
        <v>94849.6</v>
      </c>
      <c r="D132" s="40">
        <v>241789.8</v>
      </c>
      <c r="E132" s="40">
        <v>16213.7</v>
      </c>
      <c r="F132" s="40">
        <v>158621.7</v>
      </c>
      <c r="G132" s="40">
        <v>7947.9</v>
      </c>
      <c r="H132" s="40">
        <f t="shared" si="3"/>
        <v>803962.7</v>
      </c>
      <c r="I132" s="40">
        <f t="shared" si="2"/>
        <v>119011.2</v>
      </c>
    </row>
    <row r="133" spans="1:9" s="42" customFormat="1" ht="15.75">
      <c r="A133" s="47">
        <v>43313</v>
      </c>
      <c r="B133" s="40">
        <v>406406.6</v>
      </c>
      <c r="C133" s="41">
        <v>95476.2</v>
      </c>
      <c r="D133" s="40">
        <v>254711.5</v>
      </c>
      <c r="E133" s="40">
        <v>16028</v>
      </c>
      <c r="F133" s="40">
        <v>152588.5</v>
      </c>
      <c r="G133" s="40">
        <v>7139.400000000001</v>
      </c>
      <c r="H133" s="40">
        <f t="shared" si="3"/>
        <v>813706.6</v>
      </c>
      <c r="I133" s="40">
        <f t="shared" si="2"/>
        <v>118643.59999999999</v>
      </c>
    </row>
    <row r="134" spans="1:9" s="42" customFormat="1" ht="15.75">
      <c r="A134" s="47">
        <v>43344</v>
      </c>
      <c r="B134" s="40">
        <v>410504.8</v>
      </c>
      <c r="C134" s="41">
        <v>94221.90000000001</v>
      </c>
      <c r="D134" s="40">
        <v>254857.6</v>
      </c>
      <c r="E134" s="40">
        <v>16016.300000000001</v>
      </c>
      <c r="F134" s="40">
        <v>158432.5</v>
      </c>
      <c r="G134" s="40">
        <v>7520</v>
      </c>
      <c r="H134" s="40">
        <f t="shared" si="3"/>
        <v>823794.9</v>
      </c>
      <c r="I134" s="40">
        <f t="shared" si="2"/>
        <v>117758.20000000001</v>
      </c>
    </row>
    <row r="135" spans="1:9" s="42" customFormat="1" ht="15.75">
      <c r="A135" s="47">
        <v>43374</v>
      </c>
      <c r="B135" s="40">
        <f>535146.5-71293.1-14623.1-5983.6</f>
        <v>443246.70000000007</v>
      </c>
      <c r="C135" s="41">
        <f>71293.1+14623.1+5983.6</f>
        <v>91899.80000000002</v>
      </c>
      <c r="D135" s="40">
        <f>271402.1-13018.8-1443.3-1431.9</f>
        <v>255508.1</v>
      </c>
      <c r="E135" s="40">
        <f>13018.8+1443.3+1431.9</f>
        <v>15893.999999999998</v>
      </c>
      <c r="F135" s="40">
        <f>166168.8-2218.2-1880.8-3742</f>
        <v>158327.8</v>
      </c>
      <c r="G135" s="40">
        <f>2218.2+1880.8+3742</f>
        <v>7841</v>
      </c>
      <c r="H135" s="40">
        <f t="shared" si="3"/>
        <v>857082.6000000001</v>
      </c>
      <c r="I135" s="40">
        <f t="shared" si="2"/>
        <v>115634.80000000002</v>
      </c>
    </row>
    <row r="136" spans="1:9" s="42" customFormat="1" ht="15.75">
      <c r="A136" s="47">
        <v>43405</v>
      </c>
      <c r="B136" s="40">
        <f>530377.6-73048.9-12772.8-3632.1</f>
        <v>440923.8</v>
      </c>
      <c r="C136" s="41">
        <f>73048.9+12772.8+3632.1</f>
        <v>89453.8</v>
      </c>
      <c r="D136" s="40">
        <f>275123.2-13046.8-1396.9-1420</f>
        <v>259259.50000000003</v>
      </c>
      <c r="E136" s="40">
        <f>13046.8+1396.9+1420</f>
        <v>15863.699999999999</v>
      </c>
      <c r="F136" s="40">
        <f>170339.9-2381.1-2148.6-3950</f>
        <v>161860.19999999998</v>
      </c>
      <c r="G136" s="40">
        <f>2381.1+2148.6+3950</f>
        <v>8479.7</v>
      </c>
      <c r="H136" s="40">
        <f t="shared" si="3"/>
        <v>862043.5</v>
      </c>
      <c r="I136" s="40">
        <f t="shared" si="2"/>
        <v>113797.2</v>
      </c>
    </row>
    <row r="137" spans="1:9" s="42" customFormat="1" ht="15.75">
      <c r="A137" s="47">
        <v>43435</v>
      </c>
      <c r="B137" s="40">
        <f>488127.1-58408.7-4984.5-3416.4</f>
        <v>421317.49999999994</v>
      </c>
      <c r="C137" s="41">
        <f>58408.7+4984.5+3416.4</f>
        <v>66809.59999999999</v>
      </c>
      <c r="D137" s="40">
        <f>273147.3-8119.2-1443.9-1478.8</f>
        <v>262105.39999999997</v>
      </c>
      <c r="E137" s="40">
        <f>8119.2+1443.9+1478.8</f>
        <v>11041.9</v>
      </c>
      <c r="F137" s="40">
        <f>177831.3-2768.9-2275.5-3183.9</f>
        <v>169603</v>
      </c>
      <c r="G137" s="40">
        <f>2768.9+2275.5+3183.9</f>
        <v>8228.3</v>
      </c>
      <c r="H137" s="40">
        <f>B137+D137+F137</f>
        <v>853025.8999999999</v>
      </c>
      <c r="I137" s="40">
        <f>C137+E137+G137</f>
        <v>86079.79999999999</v>
      </c>
    </row>
    <row r="138" spans="1:9" s="42" customFormat="1" ht="15.75">
      <c r="A138" s="59" t="s">
        <v>4</v>
      </c>
      <c r="B138" s="60"/>
      <c r="C138" s="60"/>
      <c r="D138" s="60"/>
      <c r="E138" s="60"/>
      <c r="F138" s="60"/>
      <c r="G138" s="60"/>
      <c r="H138" s="60"/>
      <c r="I138" s="61"/>
    </row>
    <row r="139" spans="1:9" s="42" customFormat="1" ht="15.75">
      <c r="A139" s="59" t="s">
        <v>5</v>
      </c>
      <c r="B139" s="60"/>
      <c r="C139" s="60"/>
      <c r="D139" s="60"/>
      <c r="E139" s="60"/>
      <c r="F139" s="60"/>
      <c r="G139" s="60"/>
      <c r="H139" s="60"/>
      <c r="I139" s="61"/>
    </row>
    <row r="140" spans="1:9" ht="19.5">
      <c r="A140" s="7"/>
      <c r="B140" s="6"/>
      <c r="C140" s="6"/>
      <c r="D140" s="6"/>
      <c r="E140" s="6"/>
      <c r="F140" s="6"/>
      <c r="G140" s="6"/>
      <c r="H140" s="6"/>
      <c r="I140" s="6"/>
    </row>
    <row r="141" spans="1:9" ht="19.5">
      <c r="A141" s="7"/>
      <c r="B141" s="6"/>
      <c r="C141" s="6"/>
      <c r="D141" s="6"/>
      <c r="E141" s="6"/>
      <c r="F141" s="6"/>
      <c r="G141" s="6"/>
      <c r="H141" s="6"/>
      <c r="I141" s="6"/>
    </row>
  </sheetData>
  <sheetProtection/>
  <mergeCells count="8">
    <mergeCell ref="A2:I2"/>
    <mergeCell ref="A138:I138"/>
    <mergeCell ref="A139:I139"/>
    <mergeCell ref="B4:C4"/>
    <mergeCell ref="D4:E4"/>
    <mergeCell ref="F4:G4"/>
    <mergeCell ref="H4:I4"/>
    <mergeCell ref="A4:A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51"/>
  <sheetViews>
    <sheetView zoomScalePageLayoutView="0" workbookViewId="0" topLeftCell="A1">
      <pane xSplit="1" ySplit="5" topLeftCell="B4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9" sqref="A49:IV49"/>
    </sheetView>
  </sheetViews>
  <sheetFormatPr defaultColWidth="11.421875" defaultRowHeight="12.75"/>
  <cols>
    <col min="1" max="1" width="30.00390625" style="0" customWidth="1"/>
    <col min="2" max="2" width="12.7109375" style="0" bestFit="1" customWidth="1"/>
    <col min="3" max="3" width="14.140625" style="0" customWidth="1"/>
    <col min="4" max="4" width="19.00390625" style="0" customWidth="1"/>
    <col min="5" max="5" width="11.421875" style="0" customWidth="1"/>
    <col min="6" max="6" width="13.00390625" style="0" customWidth="1"/>
    <col min="7" max="7" width="11.421875" style="0" customWidth="1"/>
    <col min="8" max="8" width="18.421875" style="0" customWidth="1"/>
    <col min="9" max="9" width="28.140625" style="0" bestFit="1" customWidth="1"/>
  </cols>
  <sheetData>
    <row r="1" spans="1:9" ht="19.5">
      <c r="A1" s="11" t="s">
        <v>8</v>
      </c>
      <c r="B1" s="1"/>
      <c r="C1" s="1"/>
      <c r="D1" s="1"/>
      <c r="E1" s="1"/>
      <c r="F1" s="1"/>
      <c r="G1" s="1"/>
      <c r="H1" s="1"/>
      <c r="I1" s="55" t="s">
        <v>33</v>
      </c>
    </row>
    <row r="2" spans="1:9" ht="19.5">
      <c r="A2" s="66" t="s">
        <v>25</v>
      </c>
      <c r="B2" s="67"/>
      <c r="C2" s="67"/>
      <c r="D2" s="67"/>
      <c r="E2" s="67"/>
      <c r="F2" s="67"/>
      <c r="G2" s="67"/>
      <c r="H2" s="67"/>
      <c r="I2" s="68"/>
    </row>
    <row r="3" spans="1:9" ht="19.5">
      <c r="A3" s="4"/>
      <c r="B3" s="8"/>
      <c r="C3" s="9"/>
      <c r="D3" s="9"/>
      <c r="E3" s="9"/>
      <c r="F3" s="9"/>
      <c r="G3" s="9"/>
      <c r="H3" s="9"/>
      <c r="I3" s="10"/>
    </row>
    <row r="4" spans="1:10" s="3" customFormat="1" ht="50.25" customHeight="1">
      <c r="A4" s="64" t="s">
        <v>26</v>
      </c>
      <c r="B4" s="62" t="s">
        <v>0</v>
      </c>
      <c r="C4" s="63"/>
      <c r="D4" s="62" t="s">
        <v>1</v>
      </c>
      <c r="E4" s="63"/>
      <c r="F4" s="62" t="s">
        <v>2</v>
      </c>
      <c r="G4" s="63"/>
      <c r="H4" s="62" t="s">
        <v>3</v>
      </c>
      <c r="I4" s="63"/>
      <c r="J4" s="2"/>
    </row>
    <row r="5" spans="1:10" s="3" customFormat="1" ht="75.75">
      <c r="A5" s="65"/>
      <c r="B5" s="48" t="s">
        <v>6</v>
      </c>
      <c r="C5" s="48" t="s">
        <v>7</v>
      </c>
      <c r="D5" s="48" t="s">
        <v>6</v>
      </c>
      <c r="E5" s="48" t="s">
        <v>7</v>
      </c>
      <c r="F5" s="48" t="s">
        <v>6</v>
      </c>
      <c r="G5" s="48" t="s">
        <v>7</v>
      </c>
      <c r="H5" s="48" t="s">
        <v>6</v>
      </c>
      <c r="I5" s="48" t="s">
        <v>7</v>
      </c>
      <c r="J5" s="5"/>
    </row>
    <row r="6" spans="1:9" s="42" customFormat="1" ht="15.75">
      <c r="A6" s="39">
        <v>39508</v>
      </c>
      <c r="B6" s="40">
        <v>128122.2</v>
      </c>
      <c r="C6" s="40">
        <v>35451.1</v>
      </c>
      <c r="D6" s="40">
        <v>61992.7</v>
      </c>
      <c r="E6" s="40">
        <v>3723.5</v>
      </c>
      <c r="F6" s="40">
        <v>6027.5</v>
      </c>
      <c r="G6" s="40">
        <v>926.1</v>
      </c>
      <c r="H6" s="40">
        <f aca="true" t="shared" si="0" ref="H6:I21">B6+D6+F6</f>
        <v>196142.4</v>
      </c>
      <c r="I6" s="40">
        <f t="shared" si="0"/>
        <v>40100.7</v>
      </c>
    </row>
    <row r="7" spans="1:9" s="42" customFormat="1" ht="15.75">
      <c r="A7" s="39">
        <v>39600</v>
      </c>
      <c r="B7" s="40">
        <v>146054.1</v>
      </c>
      <c r="C7" s="40">
        <v>35731.5</v>
      </c>
      <c r="D7" s="40">
        <v>63941.5</v>
      </c>
      <c r="E7" s="40">
        <v>3867.5</v>
      </c>
      <c r="F7" s="40">
        <v>6215.5</v>
      </c>
      <c r="G7" s="40">
        <v>1668.2</v>
      </c>
      <c r="H7" s="40">
        <f t="shared" si="0"/>
        <v>216211.1</v>
      </c>
      <c r="I7" s="40">
        <f t="shared" si="0"/>
        <v>41267.2</v>
      </c>
    </row>
    <row r="8" spans="1:9" s="42" customFormat="1" ht="15.75">
      <c r="A8" s="39">
        <v>39692</v>
      </c>
      <c r="B8" s="40">
        <v>173401.8</v>
      </c>
      <c r="C8" s="40">
        <v>36831.9</v>
      </c>
      <c r="D8" s="40">
        <v>70263.4</v>
      </c>
      <c r="E8" s="40">
        <v>3918.1</v>
      </c>
      <c r="F8" s="40">
        <v>6352.5</v>
      </c>
      <c r="G8" s="40">
        <v>1450.4</v>
      </c>
      <c r="H8" s="40">
        <f t="shared" si="0"/>
        <v>250017.69999999998</v>
      </c>
      <c r="I8" s="40">
        <f t="shared" si="0"/>
        <v>42200.4</v>
      </c>
    </row>
    <row r="9" spans="1:9" s="42" customFormat="1" ht="15.75">
      <c r="A9" s="39">
        <v>39783</v>
      </c>
      <c r="B9" s="40">
        <v>165681.80000000002</v>
      </c>
      <c r="C9" s="40">
        <v>37703.1</v>
      </c>
      <c r="D9" s="40">
        <v>73187.9</v>
      </c>
      <c r="E9" s="40">
        <v>3133.3</v>
      </c>
      <c r="F9" s="40">
        <v>7023.1</v>
      </c>
      <c r="G9" s="40">
        <v>1205.1</v>
      </c>
      <c r="H9" s="40">
        <f t="shared" si="0"/>
        <v>245892.80000000002</v>
      </c>
      <c r="I9" s="40">
        <f t="shared" si="0"/>
        <v>42041.5</v>
      </c>
    </row>
    <row r="10" spans="1:9" s="42" customFormat="1" ht="15.75">
      <c r="A10" s="39">
        <v>39873</v>
      </c>
      <c r="B10" s="40">
        <v>162328.8</v>
      </c>
      <c r="C10" s="40">
        <v>37615.1</v>
      </c>
      <c r="D10" s="40">
        <v>77493.5</v>
      </c>
      <c r="E10" s="40">
        <v>3368.3</v>
      </c>
      <c r="F10" s="40">
        <v>7366</v>
      </c>
      <c r="G10" s="40">
        <v>1167.9</v>
      </c>
      <c r="H10" s="40">
        <f t="shared" si="0"/>
        <v>247188.3</v>
      </c>
      <c r="I10" s="40">
        <f t="shared" si="0"/>
        <v>42151.3</v>
      </c>
    </row>
    <row r="11" spans="1:9" s="42" customFormat="1" ht="15.75">
      <c r="A11" s="39">
        <v>39965</v>
      </c>
      <c r="B11" s="40">
        <v>164206.7</v>
      </c>
      <c r="C11" s="40">
        <v>36928.4</v>
      </c>
      <c r="D11" s="40">
        <v>87990.9</v>
      </c>
      <c r="E11" s="40">
        <v>3314.7</v>
      </c>
      <c r="F11" s="40">
        <v>8060.6</v>
      </c>
      <c r="G11" s="40">
        <v>1192</v>
      </c>
      <c r="H11" s="40">
        <f t="shared" si="0"/>
        <v>260258.2</v>
      </c>
      <c r="I11" s="40">
        <f t="shared" si="0"/>
        <v>41435.1</v>
      </c>
    </row>
    <row r="12" spans="1:9" s="42" customFormat="1" ht="15.75">
      <c r="A12" s="39">
        <v>40057</v>
      </c>
      <c r="B12" s="40">
        <v>174612.1</v>
      </c>
      <c r="C12" s="40">
        <v>38028.8</v>
      </c>
      <c r="D12" s="40">
        <v>96296.6</v>
      </c>
      <c r="E12" s="40">
        <v>3423.1</v>
      </c>
      <c r="F12" s="40">
        <v>8734.7</v>
      </c>
      <c r="G12" s="40">
        <v>1073.9</v>
      </c>
      <c r="H12" s="40">
        <f t="shared" si="0"/>
        <v>279643.4</v>
      </c>
      <c r="I12" s="40">
        <f t="shared" si="0"/>
        <v>42525.8</v>
      </c>
    </row>
    <row r="13" spans="1:9" s="42" customFormat="1" ht="15.75">
      <c r="A13" s="39">
        <v>40148</v>
      </c>
      <c r="B13" s="40">
        <v>172253.5</v>
      </c>
      <c r="C13" s="40">
        <v>38238.9</v>
      </c>
      <c r="D13" s="40">
        <v>110643.4</v>
      </c>
      <c r="E13" s="40">
        <v>3275.7</v>
      </c>
      <c r="F13" s="40">
        <v>9115.5</v>
      </c>
      <c r="G13" s="40">
        <v>827.6</v>
      </c>
      <c r="H13" s="40">
        <f t="shared" si="0"/>
        <v>292012.4</v>
      </c>
      <c r="I13" s="40">
        <f t="shared" si="0"/>
        <v>42342.2</v>
      </c>
    </row>
    <row r="14" spans="1:9" s="42" customFormat="1" ht="15.75">
      <c r="A14" s="39">
        <v>40238</v>
      </c>
      <c r="B14" s="40">
        <v>185489.6</v>
      </c>
      <c r="C14" s="40">
        <v>38592</v>
      </c>
      <c r="D14" s="40">
        <v>113509.1</v>
      </c>
      <c r="E14" s="40">
        <v>3131.2</v>
      </c>
      <c r="F14" s="40">
        <v>10484.9</v>
      </c>
      <c r="G14" s="40">
        <v>67.4</v>
      </c>
      <c r="H14" s="40">
        <f t="shared" si="0"/>
        <v>309483.60000000003</v>
      </c>
      <c r="I14" s="40">
        <f t="shared" si="0"/>
        <v>41790.6</v>
      </c>
    </row>
    <row r="15" spans="1:9" s="42" customFormat="1" ht="15.75">
      <c r="A15" s="39">
        <v>40330</v>
      </c>
      <c r="B15" s="40">
        <v>209981.30000000002</v>
      </c>
      <c r="C15" s="40">
        <v>42392.2</v>
      </c>
      <c r="D15" s="40">
        <v>124532.5</v>
      </c>
      <c r="E15" s="40">
        <v>3433.8</v>
      </c>
      <c r="F15" s="40">
        <v>11210.4</v>
      </c>
      <c r="G15" s="40">
        <v>87.6</v>
      </c>
      <c r="H15" s="40">
        <f t="shared" si="0"/>
        <v>345724.20000000007</v>
      </c>
      <c r="I15" s="40">
        <f t="shared" si="0"/>
        <v>45913.6</v>
      </c>
    </row>
    <row r="16" spans="1:9" s="42" customFormat="1" ht="15.75">
      <c r="A16" s="39">
        <v>40422</v>
      </c>
      <c r="B16" s="40">
        <v>241613.69999999998</v>
      </c>
      <c r="C16" s="40">
        <v>42154.8</v>
      </c>
      <c r="D16" s="40">
        <v>131143.2</v>
      </c>
      <c r="E16" s="40">
        <v>3000.6</v>
      </c>
      <c r="F16" s="40">
        <v>11976.4</v>
      </c>
      <c r="G16" s="40">
        <v>85.3</v>
      </c>
      <c r="H16" s="40">
        <f t="shared" si="0"/>
        <v>384733.30000000005</v>
      </c>
      <c r="I16" s="40">
        <f t="shared" si="0"/>
        <v>45240.700000000004</v>
      </c>
    </row>
    <row r="17" spans="1:9" s="42" customFormat="1" ht="15.75">
      <c r="A17" s="39">
        <v>40513</v>
      </c>
      <c r="B17" s="40">
        <v>239504.9</v>
      </c>
      <c r="C17" s="40">
        <v>39076.8</v>
      </c>
      <c r="D17" s="40">
        <v>138300.6</v>
      </c>
      <c r="E17" s="40">
        <v>2546.2</v>
      </c>
      <c r="F17" s="40">
        <v>13708.4</v>
      </c>
      <c r="G17" s="40">
        <v>101.5</v>
      </c>
      <c r="H17" s="40">
        <f t="shared" si="0"/>
        <v>391513.9</v>
      </c>
      <c r="I17" s="40">
        <f t="shared" si="0"/>
        <v>41724.5</v>
      </c>
    </row>
    <row r="18" spans="1:9" s="42" customFormat="1" ht="15.75">
      <c r="A18" s="39">
        <v>40603</v>
      </c>
      <c r="B18" s="40">
        <v>254065.2</v>
      </c>
      <c r="C18" s="40">
        <v>36999.8</v>
      </c>
      <c r="D18" s="40">
        <v>153860.3</v>
      </c>
      <c r="E18" s="40">
        <v>2502.8</v>
      </c>
      <c r="F18" s="40">
        <v>15017.7</v>
      </c>
      <c r="G18" s="40">
        <v>206.2</v>
      </c>
      <c r="H18" s="40">
        <f t="shared" si="0"/>
        <v>422943.2</v>
      </c>
      <c r="I18" s="40">
        <f t="shared" si="0"/>
        <v>39708.8</v>
      </c>
    </row>
    <row r="19" spans="1:9" s="42" customFormat="1" ht="15.75">
      <c r="A19" s="39">
        <v>40695</v>
      </c>
      <c r="B19" s="40">
        <v>292610.6</v>
      </c>
      <c r="C19" s="40">
        <v>36042.6</v>
      </c>
      <c r="D19" s="40">
        <v>172536.4</v>
      </c>
      <c r="E19" s="40">
        <v>2626.6</v>
      </c>
      <c r="F19" s="40">
        <v>16806.4</v>
      </c>
      <c r="G19" s="40">
        <v>226.4</v>
      </c>
      <c r="H19" s="40">
        <f t="shared" si="0"/>
        <v>481953.4</v>
      </c>
      <c r="I19" s="40">
        <f t="shared" si="0"/>
        <v>38895.6</v>
      </c>
    </row>
    <row r="20" spans="1:9" s="42" customFormat="1" ht="15.75">
      <c r="A20" s="39">
        <v>40787</v>
      </c>
      <c r="B20" s="40">
        <v>335552.8</v>
      </c>
      <c r="C20" s="40">
        <v>37268.2</v>
      </c>
      <c r="D20" s="40">
        <v>168503.6</v>
      </c>
      <c r="E20" s="40">
        <v>2852.1</v>
      </c>
      <c r="F20" s="40">
        <v>20141.2</v>
      </c>
      <c r="G20" s="40">
        <v>191.4</v>
      </c>
      <c r="H20" s="40">
        <f t="shared" si="0"/>
        <v>524197.60000000003</v>
      </c>
      <c r="I20" s="40">
        <f t="shared" si="0"/>
        <v>40311.7</v>
      </c>
    </row>
    <row r="21" spans="1:9" s="42" customFormat="1" ht="15.75">
      <c r="A21" s="39">
        <v>40878</v>
      </c>
      <c r="B21" s="40">
        <v>341803.80000000005</v>
      </c>
      <c r="C21" s="40">
        <v>37336.7</v>
      </c>
      <c r="D21" s="40">
        <v>165470.1</v>
      </c>
      <c r="E21" s="40">
        <v>6544.4</v>
      </c>
      <c r="F21" s="40">
        <v>23918.5</v>
      </c>
      <c r="G21" s="40">
        <v>231.1</v>
      </c>
      <c r="H21" s="40">
        <f t="shared" si="0"/>
        <v>531192.4</v>
      </c>
      <c r="I21" s="40">
        <f t="shared" si="0"/>
        <v>44112.2</v>
      </c>
    </row>
    <row r="22" spans="1:9" s="42" customFormat="1" ht="15.75">
      <c r="A22" s="39">
        <v>40969</v>
      </c>
      <c r="B22" s="40">
        <v>345436</v>
      </c>
      <c r="C22" s="40">
        <v>39908.9</v>
      </c>
      <c r="D22" s="40">
        <v>171566.4</v>
      </c>
      <c r="E22" s="40">
        <v>7772.6</v>
      </c>
      <c r="F22" s="40">
        <v>28148.7</v>
      </c>
      <c r="G22" s="40">
        <v>284.1</v>
      </c>
      <c r="H22" s="40">
        <f aca="true" t="shared" si="1" ref="H22:I45">B22+D22+F22</f>
        <v>545151.1</v>
      </c>
      <c r="I22" s="40">
        <f t="shared" si="1"/>
        <v>47965.6</v>
      </c>
    </row>
    <row r="23" spans="1:9" s="42" customFormat="1" ht="15.75">
      <c r="A23" s="39">
        <v>41061</v>
      </c>
      <c r="B23" s="40">
        <v>387341</v>
      </c>
      <c r="C23" s="40">
        <v>38930.9</v>
      </c>
      <c r="D23" s="40">
        <v>183942.5</v>
      </c>
      <c r="E23" s="40">
        <v>7686.2</v>
      </c>
      <c r="F23" s="40">
        <v>28336.6</v>
      </c>
      <c r="G23" s="40">
        <v>380.8</v>
      </c>
      <c r="H23" s="40">
        <f t="shared" si="1"/>
        <v>599620.1</v>
      </c>
      <c r="I23" s="40">
        <f t="shared" si="1"/>
        <v>46997.9</v>
      </c>
    </row>
    <row r="24" spans="1:9" s="42" customFormat="1" ht="15.75">
      <c r="A24" s="39">
        <v>41153</v>
      </c>
      <c r="B24" s="40">
        <v>398069.5</v>
      </c>
      <c r="C24" s="40">
        <v>40723.9</v>
      </c>
      <c r="D24" s="40">
        <v>176819.7</v>
      </c>
      <c r="E24" s="40">
        <v>11223.7</v>
      </c>
      <c r="F24" s="40">
        <v>31078.3</v>
      </c>
      <c r="G24" s="40">
        <v>583.1</v>
      </c>
      <c r="H24" s="40">
        <f t="shared" si="1"/>
        <v>605967.5</v>
      </c>
      <c r="I24" s="40">
        <f t="shared" si="1"/>
        <v>52530.700000000004</v>
      </c>
    </row>
    <row r="25" spans="1:9" s="42" customFormat="1" ht="15.75">
      <c r="A25" s="39">
        <v>41244</v>
      </c>
      <c r="B25" s="40">
        <v>375660.7</v>
      </c>
      <c r="C25" s="40">
        <v>41448.6</v>
      </c>
      <c r="D25" s="40">
        <v>181820.6</v>
      </c>
      <c r="E25" s="40">
        <v>13991.8</v>
      </c>
      <c r="F25" s="40">
        <v>37766.1</v>
      </c>
      <c r="G25" s="40">
        <v>1072.9</v>
      </c>
      <c r="H25" s="40">
        <f t="shared" si="1"/>
        <v>595247.4</v>
      </c>
      <c r="I25" s="40">
        <f t="shared" si="1"/>
        <v>56513.299999999996</v>
      </c>
    </row>
    <row r="26" spans="1:9" s="42" customFormat="1" ht="15.75">
      <c r="A26" s="39">
        <v>41334</v>
      </c>
      <c r="B26" s="40">
        <v>386816.89999999997</v>
      </c>
      <c r="C26" s="40">
        <v>49632.5</v>
      </c>
      <c r="D26" s="40">
        <v>183549.1</v>
      </c>
      <c r="E26" s="40">
        <v>15072.2</v>
      </c>
      <c r="F26" s="40">
        <v>44059</v>
      </c>
      <c r="G26" s="40">
        <v>1328</v>
      </c>
      <c r="H26" s="40">
        <f t="shared" si="1"/>
        <v>614425</v>
      </c>
      <c r="I26" s="40">
        <f t="shared" si="1"/>
        <v>66032.7</v>
      </c>
    </row>
    <row r="27" spans="1:9" s="42" customFormat="1" ht="15.75">
      <c r="A27" s="39">
        <v>41426</v>
      </c>
      <c r="B27" s="40">
        <v>392023.10000000003</v>
      </c>
      <c r="C27" s="40">
        <v>51399.4</v>
      </c>
      <c r="D27" s="40">
        <v>192071.1</v>
      </c>
      <c r="E27" s="40">
        <v>15989.7</v>
      </c>
      <c r="F27" s="40">
        <v>34722.2</v>
      </c>
      <c r="G27" s="40">
        <v>1291.4</v>
      </c>
      <c r="H27" s="40">
        <f t="shared" si="1"/>
        <v>618816.4</v>
      </c>
      <c r="I27" s="40">
        <f t="shared" si="1"/>
        <v>68680.5</v>
      </c>
    </row>
    <row r="28" spans="1:9" s="42" customFormat="1" ht="15.75">
      <c r="A28" s="39">
        <v>41518</v>
      </c>
      <c r="B28" s="40">
        <v>390201.8</v>
      </c>
      <c r="C28" s="40">
        <v>51333.3</v>
      </c>
      <c r="D28" s="40">
        <v>204841.8</v>
      </c>
      <c r="E28" s="40">
        <v>18712.6</v>
      </c>
      <c r="F28" s="40">
        <v>50032.6</v>
      </c>
      <c r="G28" s="40">
        <v>1545.9</v>
      </c>
      <c r="H28" s="40">
        <f t="shared" si="1"/>
        <v>645076.2</v>
      </c>
      <c r="I28" s="40">
        <f t="shared" si="1"/>
        <v>71591.79999999999</v>
      </c>
    </row>
    <row r="29" spans="1:9" s="42" customFormat="1" ht="15.75">
      <c r="A29" s="39">
        <v>41609</v>
      </c>
      <c r="B29" s="40">
        <v>368888.5</v>
      </c>
      <c r="C29" s="40">
        <v>51587.7</v>
      </c>
      <c r="D29" s="40">
        <v>204539.7</v>
      </c>
      <c r="E29" s="40">
        <v>18513.8</v>
      </c>
      <c r="F29" s="40">
        <v>55677.6</v>
      </c>
      <c r="G29" s="40">
        <v>1092.2</v>
      </c>
      <c r="H29" s="40">
        <f t="shared" si="1"/>
        <v>629105.7999999999</v>
      </c>
      <c r="I29" s="40">
        <f t="shared" si="1"/>
        <v>71193.7</v>
      </c>
    </row>
    <row r="30" spans="1:9" s="42" customFormat="1" ht="15.75">
      <c r="A30" s="39">
        <v>41699</v>
      </c>
      <c r="B30" s="40">
        <v>370708.3</v>
      </c>
      <c r="C30" s="40">
        <v>59422.4</v>
      </c>
      <c r="D30" s="40">
        <v>198876.4</v>
      </c>
      <c r="E30" s="40">
        <v>19390.3</v>
      </c>
      <c r="F30" s="40">
        <v>53754</v>
      </c>
      <c r="G30" s="40">
        <v>2068.3</v>
      </c>
      <c r="H30" s="40">
        <f t="shared" si="1"/>
        <v>623338.7</v>
      </c>
      <c r="I30" s="40">
        <f t="shared" si="1"/>
        <v>80881</v>
      </c>
    </row>
    <row r="31" spans="1:9" s="42" customFormat="1" ht="15.75">
      <c r="A31" s="39">
        <v>41791</v>
      </c>
      <c r="B31" s="40">
        <v>377354.4</v>
      </c>
      <c r="C31" s="40">
        <v>66648.9</v>
      </c>
      <c r="D31" s="40">
        <v>199654.7</v>
      </c>
      <c r="E31" s="40">
        <v>22154.9</v>
      </c>
      <c r="F31" s="40">
        <v>65572.8</v>
      </c>
      <c r="G31" s="40">
        <v>2934.7</v>
      </c>
      <c r="H31" s="40">
        <f t="shared" si="1"/>
        <v>642581.9000000001</v>
      </c>
      <c r="I31" s="40">
        <f t="shared" si="1"/>
        <v>91738.49999999999</v>
      </c>
    </row>
    <row r="32" spans="1:9" s="42" customFormat="1" ht="15.75">
      <c r="A32" s="39">
        <v>41883</v>
      </c>
      <c r="B32" s="40">
        <v>356247.8</v>
      </c>
      <c r="C32" s="40">
        <v>69056.4</v>
      </c>
      <c r="D32" s="40">
        <v>209685.7</v>
      </c>
      <c r="E32" s="40">
        <v>25548.8</v>
      </c>
      <c r="F32" s="40">
        <v>85454.1</v>
      </c>
      <c r="G32" s="40">
        <v>4946.4</v>
      </c>
      <c r="H32" s="40">
        <f t="shared" si="1"/>
        <v>651387.6</v>
      </c>
      <c r="I32" s="40">
        <f t="shared" si="1"/>
        <v>99551.59999999999</v>
      </c>
    </row>
    <row r="33" spans="1:9" s="42" customFormat="1" ht="15.75">
      <c r="A33" s="39">
        <v>41974</v>
      </c>
      <c r="B33" s="40">
        <v>374417.8</v>
      </c>
      <c r="C33" s="40">
        <v>69744.9</v>
      </c>
      <c r="D33" s="40">
        <v>219611.2</v>
      </c>
      <c r="E33" s="40">
        <v>24871</v>
      </c>
      <c r="F33" s="40">
        <v>125842.5</v>
      </c>
      <c r="G33" s="40">
        <v>4060.4</v>
      </c>
      <c r="H33" s="40">
        <f t="shared" si="1"/>
        <v>719871.5</v>
      </c>
      <c r="I33" s="40">
        <f t="shared" si="1"/>
        <v>98676.29999999999</v>
      </c>
    </row>
    <row r="34" spans="1:9" s="42" customFormat="1" ht="15.75">
      <c r="A34" s="39">
        <v>42064</v>
      </c>
      <c r="B34" s="40">
        <v>357572.6</v>
      </c>
      <c r="C34" s="40">
        <v>70480.7</v>
      </c>
      <c r="D34" s="40">
        <v>249972.7</v>
      </c>
      <c r="E34" s="40">
        <v>24221.3</v>
      </c>
      <c r="F34" s="40">
        <v>96022.8</v>
      </c>
      <c r="G34" s="40">
        <v>4178.1</v>
      </c>
      <c r="H34" s="40">
        <f t="shared" si="1"/>
        <v>703568.1000000001</v>
      </c>
      <c r="I34" s="40">
        <f t="shared" si="1"/>
        <v>98880.1</v>
      </c>
    </row>
    <row r="35" spans="1:9" s="42" customFormat="1" ht="15.75">
      <c r="A35" s="39">
        <v>42156</v>
      </c>
      <c r="B35" s="40">
        <v>375434.3</v>
      </c>
      <c r="C35" s="40">
        <v>75885.4</v>
      </c>
      <c r="D35" s="40">
        <v>233630.3</v>
      </c>
      <c r="E35" s="40">
        <v>29918.9</v>
      </c>
      <c r="F35" s="40">
        <v>97698.3</v>
      </c>
      <c r="G35" s="40">
        <v>7791.3</v>
      </c>
      <c r="H35" s="40">
        <f t="shared" si="1"/>
        <v>706762.9</v>
      </c>
      <c r="I35" s="40">
        <f t="shared" si="1"/>
        <v>113595.59999999999</v>
      </c>
    </row>
    <row r="36" spans="1:9" s="42" customFormat="1" ht="15.75">
      <c r="A36" s="39">
        <v>42248</v>
      </c>
      <c r="B36" s="40">
        <v>372566.5</v>
      </c>
      <c r="C36" s="40">
        <v>82109.6</v>
      </c>
      <c r="D36" s="40">
        <v>232921.3</v>
      </c>
      <c r="E36" s="40">
        <v>29296.4</v>
      </c>
      <c r="F36" s="40">
        <v>96986.8</v>
      </c>
      <c r="G36" s="40">
        <v>11016.2</v>
      </c>
      <c r="H36" s="40">
        <f t="shared" si="1"/>
        <v>702474.6000000001</v>
      </c>
      <c r="I36" s="40">
        <f t="shared" si="1"/>
        <v>122422.2</v>
      </c>
    </row>
    <row r="37" spans="1:9" s="42" customFormat="1" ht="15.75">
      <c r="A37" s="39">
        <v>42339</v>
      </c>
      <c r="B37" s="40">
        <v>334591</v>
      </c>
      <c r="C37" s="40">
        <v>112741.6</v>
      </c>
      <c r="D37" s="40">
        <v>210296.40000000002</v>
      </c>
      <c r="E37" s="40">
        <v>21741.8</v>
      </c>
      <c r="F37" s="40">
        <v>114789.90000000001</v>
      </c>
      <c r="G37" s="40">
        <v>6938.7</v>
      </c>
      <c r="H37" s="40">
        <f t="shared" si="1"/>
        <v>659677.3</v>
      </c>
      <c r="I37" s="40">
        <f t="shared" si="1"/>
        <v>141422.1</v>
      </c>
    </row>
    <row r="38" spans="1:9" s="42" customFormat="1" ht="15.75">
      <c r="A38" s="39">
        <v>42430</v>
      </c>
      <c r="B38" s="40">
        <v>332007.70000000007</v>
      </c>
      <c r="C38" s="40">
        <v>116525.20000000001</v>
      </c>
      <c r="D38" s="40">
        <v>213007.6</v>
      </c>
      <c r="E38" s="40">
        <v>22708.3</v>
      </c>
      <c r="F38" s="40">
        <v>115568.1</v>
      </c>
      <c r="G38" s="40">
        <v>7367.6</v>
      </c>
      <c r="H38" s="40">
        <f t="shared" si="1"/>
        <v>660583.4</v>
      </c>
      <c r="I38" s="40">
        <f t="shared" si="1"/>
        <v>146601.1</v>
      </c>
    </row>
    <row r="39" spans="1:9" s="42" customFormat="1" ht="15.75">
      <c r="A39" s="39">
        <v>42522</v>
      </c>
      <c r="B39" s="40">
        <v>351868.50000000006</v>
      </c>
      <c r="C39" s="40">
        <v>100323.29999999999</v>
      </c>
      <c r="D39" s="40">
        <v>208994.1</v>
      </c>
      <c r="E39" s="40">
        <v>44201.899999999994</v>
      </c>
      <c r="F39" s="40">
        <v>114679.9</v>
      </c>
      <c r="G39" s="40">
        <v>9040.099999999999</v>
      </c>
      <c r="H39" s="40">
        <f t="shared" si="1"/>
        <v>675542.5000000001</v>
      </c>
      <c r="I39" s="40">
        <f t="shared" si="1"/>
        <v>153565.3</v>
      </c>
    </row>
    <row r="40" spans="1:9" s="42" customFormat="1" ht="15.75">
      <c r="A40" s="39">
        <v>42614</v>
      </c>
      <c r="B40" s="40">
        <v>339502.99999999994</v>
      </c>
      <c r="C40" s="40">
        <v>123501.79999999999</v>
      </c>
      <c r="D40" s="40">
        <v>223168.09999999998</v>
      </c>
      <c r="E40" s="40">
        <v>24970.2</v>
      </c>
      <c r="F40" s="40">
        <v>118898.79999999999</v>
      </c>
      <c r="G40" s="40">
        <v>9820.6</v>
      </c>
      <c r="H40" s="40">
        <f t="shared" si="1"/>
        <v>681569.8999999999</v>
      </c>
      <c r="I40" s="40">
        <f t="shared" si="1"/>
        <v>158292.6</v>
      </c>
    </row>
    <row r="41" spans="1:9" s="42" customFormat="1" ht="15.75">
      <c r="A41" s="39">
        <v>42705</v>
      </c>
      <c r="B41" s="40">
        <v>307292.2</v>
      </c>
      <c r="C41" s="40">
        <v>132116.09999999998</v>
      </c>
      <c r="D41" s="40">
        <v>212009.39999999997</v>
      </c>
      <c r="E41" s="40">
        <v>25205.500000000004</v>
      </c>
      <c r="F41" s="40">
        <v>125378.1</v>
      </c>
      <c r="G41" s="40">
        <v>9776.1</v>
      </c>
      <c r="H41" s="40">
        <f t="shared" si="1"/>
        <v>644679.7</v>
      </c>
      <c r="I41" s="40">
        <f t="shared" si="1"/>
        <v>167097.69999999998</v>
      </c>
    </row>
    <row r="42" spans="1:9" s="42" customFormat="1" ht="15.75">
      <c r="A42" s="47">
        <v>42795</v>
      </c>
      <c r="B42" s="40">
        <v>306720.70000000007</v>
      </c>
      <c r="C42" s="40">
        <v>78003.7</v>
      </c>
      <c r="D42" s="40">
        <v>213329.8</v>
      </c>
      <c r="E42" s="40">
        <v>16212</v>
      </c>
      <c r="F42" s="40">
        <v>127453.5</v>
      </c>
      <c r="G42" s="40">
        <v>8550.900000000001</v>
      </c>
      <c r="H42" s="40">
        <f t="shared" si="1"/>
        <v>647504</v>
      </c>
      <c r="I42" s="40">
        <f t="shared" si="1"/>
        <v>102766.6</v>
      </c>
    </row>
    <row r="43" spans="1:9" s="42" customFormat="1" ht="15.75">
      <c r="A43" s="39">
        <v>42887</v>
      </c>
      <c r="B43" s="40">
        <v>342927.4</v>
      </c>
      <c r="C43" s="41">
        <v>83049.6</v>
      </c>
      <c r="D43" s="40">
        <v>221911.9</v>
      </c>
      <c r="E43" s="40">
        <v>16973.8</v>
      </c>
      <c r="F43" s="40">
        <v>130820.8</v>
      </c>
      <c r="G43" s="40">
        <v>8404.5</v>
      </c>
      <c r="H43" s="40">
        <f t="shared" si="1"/>
        <v>695660.1000000001</v>
      </c>
      <c r="I43" s="40">
        <f t="shared" si="1"/>
        <v>108427.90000000001</v>
      </c>
    </row>
    <row r="44" spans="1:9" s="42" customFormat="1" ht="15.75">
      <c r="A44" s="39">
        <v>42948</v>
      </c>
      <c r="B44" s="40">
        <v>376436.8</v>
      </c>
      <c r="C44" s="41">
        <v>88990.1</v>
      </c>
      <c r="D44" s="40">
        <v>209650.3</v>
      </c>
      <c r="E44" s="40">
        <v>16387</v>
      </c>
      <c r="F44" s="40">
        <v>131770.1</v>
      </c>
      <c r="G44" s="40">
        <v>9205.1</v>
      </c>
      <c r="H44" s="40">
        <f t="shared" si="1"/>
        <v>717857.2</v>
      </c>
      <c r="I44" s="40">
        <f t="shared" si="1"/>
        <v>114582.20000000001</v>
      </c>
    </row>
    <row r="45" spans="1:9" s="42" customFormat="1" ht="15.75">
      <c r="A45" s="47">
        <v>43070</v>
      </c>
      <c r="B45" s="40">
        <v>337350.60000000003</v>
      </c>
      <c r="C45" s="40">
        <v>89694.1</v>
      </c>
      <c r="D45" s="40">
        <v>201131.3</v>
      </c>
      <c r="E45" s="40">
        <v>16991.2</v>
      </c>
      <c r="F45" s="40">
        <v>143947.9</v>
      </c>
      <c r="G45" s="40">
        <v>9085</v>
      </c>
      <c r="H45" s="40">
        <f t="shared" si="1"/>
        <v>682429.8</v>
      </c>
      <c r="I45" s="40">
        <f t="shared" si="1"/>
        <v>115770.3</v>
      </c>
    </row>
    <row r="46" spans="1:9" s="42" customFormat="1" ht="15.75">
      <c r="A46" s="47">
        <v>43160</v>
      </c>
      <c r="B46" s="40">
        <v>334056.5999999999</v>
      </c>
      <c r="C46" s="41">
        <v>101695.70000000001</v>
      </c>
      <c r="D46" s="40">
        <v>194259.5</v>
      </c>
      <c r="E46" s="40">
        <v>16935</v>
      </c>
      <c r="F46" s="40">
        <v>153961.09999999998</v>
      </c>
      <c r="G46" s="40">
        <v>9848.2</v>
      </c>
      <c r="H46" s="40">
        <f>B46+D46+F46</f>
        <v>682277.1999999998</v>
      </c>
      <c r="I46" s="40">
        <f>C46+E46+G46</f>
        <v>128478.90000000001</v>
      </c>
    </row>
    <row r="47" spans="1:9" s="42" customFormat="1" ht="15.75">
      <c r="A47" s="47">
        <v>43252</v>
      </c>
      <c r="B47" s="40">
        <v>368916</v>
      </c>
      <c r="C47" s="41">
        <v>92226</v>
      </c>
      <c r="D47" s="40">
        <v>254846.1</v>
      </c>
      <c r="E47" s="40">
        <v>11954.9</v>
      </c>
      <c r="F47" s="40">
        <v>155230.5</v>
      </c>
      <c r="G47" s="40">
        <v>8946.7</v>
      </c>
      <c r="H47" s="40">
        <f>B47+D47+F47</f>
        <v>778992.6</v>
      </c>
      <c r="I47" s="40">
        <f>C47+E47+G47</f>
        <v>113127.59999999999</v>
      </c>
    </row>
    <row r="48" spans="1:9" s="42" customFormat="1" ht="15.75">
      <c r="A48" s="47">
        <v>43344</v>
      </c>
      <c r="B48" s="40">
        <v>410504.8</v>
      </c>
      <c r="C48" s="41">
        <v>94221.90000000001</v>
      </c>
      <c r="D48" s="40">
        <v>254857.6</v>
      </c>
      <c r="E48" s="40">
        <v>16016.300000000001</v>
      </c>
      <c r="F48" s="40">
        <v>158432.5</v>
      </c>
      <c r="G48" s="40">
        <v>7520</v>
      </c>
      <c r="H48" s="40">
        <v>823794.9</v>
      </c>
      <c r="I48" s="40">
        <f>C48+E48+G48</f>
        <v>117758.20000000001</v>
      </c>
    </row>
    <row r="49" spans="1:9" s="42" customFormat="1" ht="15.75">
      <c r="A49" s="47">
        <v>43435</v>
      </c>
      <c r="B49" s="40">
        <f>488127.1-58408.7-4984.5-3416.4</f>
        <v>421317.49999999994</v>
      </c>
      <c r="C49" s="41">
        <f>58408.7+4984.5+3416.4</f>
        <v>66809.59999999999</v>
      </c>
      <c r="D49" s="40">
        <f>273147.3-8119.2-1443.9-1478.8</f>
        <v>262105.39999999997</v>
      </c>
      <c r="E49" s="40">
        <f>8119.2+1443.9+1478.8</f>
        <v>11041.9</v>
      </c>
      <c r="F49" s="40">
        <f>177831.3-2768.9-2275.5-3183.9</f>
        <v>169603</v>
      </c>
      <c r="G49" s="40">
        <f>2768.9+2275.5+3183.9</f>
        <v>8228.3</v>
      </c>
      <c r="H49" s="40">
        <f>B49+D49+F49</f>
        <v>853025.8999999999</v>
      </c>
      <c r="I49" s="40">
        <f>C49+E49+G49</f>
        <v>86079.79999999999</v>
      </c>
    </row>
    <row r="50" spans="1:9" s="42" customFormat="1" ht="15.75">
      <c r="A50" s="59" t="s">
        <v>4</v>
      </c>
      <c r="B50" s="60"/>
      <c r="C50" s="60"/>
      <c r="D50" s="60"/>
      <c r="E50" s="60"/>
      <c r="F50" s="60"/>
      <c r="G50" s="60"/>
      <c r="H50" s="60"/>
      <c r="I50" s="61"/>
    </row>
    <row r="51" spans="1:9" s="42" customFormat="1" ht="15.75">
      <c r="A51" s="59" t="s">
        <v>5</v>
      </c>
      <c r="B51" s="60"/>
      <c r="C51" s="60"/>
      <c r="D51" s="60"/>
      <c r="E51" s="60"/>
      <c r="F51" s="60"/>
      <c r="G51" s="60"/>
      <c r="H51" s="60"/>
      <c r="I51" s="61"/>
    </row>
  </sheetData>
  <sheetProtection/>
  <mergeCells count="8">
    <mergeCell ref="A50:I50"/>
    <mergeCell ref="A51:I51"/>
    <mergeCell ref="A4:A5"/>
    <mergeCell ref="A2:I2"/>
    <mergeCell ref="B4:C4"/>
    <mergeCell ref="D4:E4"/>
    <mergeCell ref="F4:G4"/>
    <mergeCell ref="H4:I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1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4" sqref="A14"/>
    </sheetView>
  </sheetViews>
  <sheetFormatPr defaultColWidth="11.421875" defaultRowHeight="12.75"/>
  <cols>
    <col min="1" max="1" width="27.421875" style="0" customWidth="1"/>
    <col min="2" max="2" width="28.57421875" style="0" bestFit="1" customWidth="1"/>
    <col min="3" max="3" width="34.421875" style="0" bestFit="1" customWidth="1"/>
    <col min="4" max="4" width="35.28125" style="0" bestFit="1" customWidth="1"/>
    <col min="5" max="5" width="15.00390625" style="0" customWidth="1"/>
    <col min="6" max="6" width="34.421875" style="0" bestFit="1" customWidth="1"/>
    <col min="7" max="7" width="13.140625" style="0" customWidth="1"/>
    <col min="8" max="8" width="37.7109375" style="0" bestFit="1" customWidth="1"/>
    <col min="9" max="9" width="15.8515625" style="0" customWidth="1"/>
  </cols>
  <sheetData>
    <row r="1" spans="1:9" ht="19.5">
      <c r="A1" s="11" t="s">
        <v>8</v>
      </c>
      <c r="B1" s="1"/>
      <c r="C1" s="1"/>
      <c r="D1" s="1"/>
      <c r="E1" s="1"/>
      <c r="F1" s="1"/>
      <c r="G1" s="1"/>
      <c r="H1" s="1"/>
      <c r="I1" s="55" t="s">
        <v>33</v>
      </c>
    </row>
    <row r="2" spans="1:9" ht="19.5">
      <c r="A2" s="4"/>
      <c r="B2" s="72" t="s">
        <v>25</v>
      </c>
      <c r="C2" s="73"/>
      <c r="D2" s="73"/>
      <c r="E2" s="73"/>
      <c r="F2" s="73"/>
      <c r="G2" s="73"/>
      <c r="H2" s="73"/>
      <c r="I2" s="74"/>
    </row>
    <row r="3" spans="1:9" ht="19.5">
      <c r="A3" s="4"/>
      <c r="B3" s="8"/>
      <c r="C3" s="9"/>
      <c r="D3" s="9"/>
      <c r="E3" s="9"/>
      <c r="F3" s="9"/>
      <c r="G3" s="9"/>
      <c r="H3" s="9"/>
      <c r="I3" s="10"/>
    </row>
    <row r="4" spans="1:10" s="3" customFormat="1" ht="50.25" customHeight="1">
      <c r="A4" s="64" t="s">
        <v>26</v>
      </c>
      <c r="B4" s="62" t="s">
        <v>0</v>
      </c>
      <c r="C4" s="63"/>
      <c r="D4" s="62" t="s">
        <v>1</v>
      </c>
      <c r="E4" s="63"/>
      <c r="F4" s="62" t="s">
        <v>2</v>
      </c>
      <c r="G4" s="63"/>
      <c r="H4" s="62" t="s">
        <v>3</v>
      </c>
      <c r="I4" s="63"/>
      <c r="J4" s="2"/>
    </row>
    <row r="5" spans="1:10" s="3" customFormat="1" ht="37.5">
      <c r="A5" s="65"/>
      <c r="B5" s="49" t="s">
        <v>6</v>
      </c>
      <c r="C5" s="50" t="s">
        <v>7</v>
      </c>
      <c r="D5" s="50" t="s">
        <v>6</v>
      </c>
      <c r="E5" s="50" t="s">
        <v>7</v>
      </c>
      <c r="F5" s="50" t="s">
        <v>6</v>
      </c>
      <c r="G5" s="50" t="s">
        <v>7</v>
      </c>
      <c r="H5" s="50" t="s">
        <v>6</v>
      </c>
      <c r="I5" s="50" t="s">
        <v>7</v>
      </c>
      <c r="J5" s="5"/>
    </row>
    <row r="6" spans="1:9" s="42" customFormat="1" ht="15.75">
      <c r="A6" s="75">
        <v>2008</v>
      </c>
      <c r="B6" s="40">
        <v>165681.80000000002</v>
      </c>
      <c r="C6" s="40">
        <v>37703.1</v>
      </c>
      <c r="D6" s="40">
        <v>73187.9</v>
      </c>
      <c r="E6" s="40">
        <v>3133.3</v>
      </c>
      <c r="F6" s="40">
        <v>7023.1</v>
      </c>
      <c r="G6" s="40">
        <v>1205.1</v>
      </c>
      <c r="H6" s="40">
        <f aca="true" t="shared" si="0" ref="H6:I15">B6+D6+F6</f>
        <v>245892.80000000002</v>
      </c>
      <c r="I6" s="40">
        <f t="shared" si="0"/>
        <v>42041.5</v>
      </c>
    </row>
    <row r="7" spans="1:9" s="42" customFormat="1" ht="15.75">
      <c r="A7" s="75">
        <v>2009</v>
      </c>
      <c r="B7" s="40">
        <v>172253.5</v>
      </c>
      <c r="C7" s="40">
        <v>38238.9</v>
      </c>
      <c r="D7" s="40">
        <v>110643.4</v>
      </c>
      <c r="E7" s="40">
        <v>3275.7</v>
      </c>
      <c r="F7" s="40">
        <v>9115.5</v>
      </c>
      <c r="G7" s="40">
        <v>827.6</v>
      </c>
      <c r="H7" s="40">
        <f t="shared" si="0"/>
        <v>292012.4</v>
      </c>
      <c r="I7" s="40">
        <f t="shared" si="0"/>
        <v>42342.2</v>
      </c>
    </row>
    <row r="8" spans="1:9" s="42" customFormat="1" ht="15.75">
      <c r="A8" s="75">
        <v>2010</v>
      </c>
      <c r="B8" s="40">
        <v>239504.9</v>
      </c>
      <c r="C8" s="40">
        <v>39076.8</v>
      </c>
      <c r="D8" s="40">
        <v>138300.6</v>
      </c>
      <c r="E8" s="40">
        <v>2546.2</v>
      </c>
      <c r="F8" s="40">
        <v>13708.4</v>
      </c>
      <c r="G8" s="40">
        <v>101.5</v>
      </c>
      <c r="H8" s="40">
        <f t="shared" si="0"/>
        <v>391513.9</v>
      </c>
      <c r="I8" s="40">
        <f t="shared" si="0"/>
        <v>41724.5</v>
      </c>
    </row>
    <row r="9" spans="1:9" s="42" customFormat="1" ht="15.75">
      <c r="A9" s="75">
        <v>2011</v>
      </c>
      <c r="B9" s="40">
        <v>341803.80000000005</v>
      </c>
      <c r="C9" s="40">
        <v>37336.7</v>
      </c>
      <c r="D9" s="40">
        <v>165470.1</v>
      </c>
      <c r="E9" s="40">
        <v>6544.4</v>
      </c>
      <c r="F9" s="40">
        <v>23918.5</v>
      </c>
      <c r="G9" s="40">
        <v>231.1</v>
      </c>
      <c r="H9" s="40">
        <f t="shared" si="0"/>
        <v>531192.4</v>
      </c>
      <c r="I9" s="40">
        <f t="shared" si="0"/>
        <v>44112.2</v>
      </c>
    </row>
    <row r="10" spans="1:9" s="42" customFormat="1" ht="15.75">
      <c r="A10" s="75">
        <v>2012</v>
      </c>
      <c r="B10" s="40">
        <v>375660.7</v>
      </c>
      <c r="C10" s="40">
        <v>41448.6</v>
      </c>
      <c r="D10" s="40">
        <v>181820.6</v>
      </c>
      <c r="E10" s="40">
        <v>13991.8</v>
      </c>
      <c r="F10" s="40">
        <v>37766.1</v>
      </c>
      <c r="G10" s="40">
        <v>1072.9</v>
      </c>
      <c r="H10" s="40">
        <f t="shared" si="0"/>
        <v>595247.4</v>
      </c>
      <c r="I10" s="40">
        <f t="shared" si="0"/>
        <v>56513.299999999996</v>
      </c>
    </row>
    <row r="11" spans="1:9" s="42" customFormat="1" ht="15.75">
      <c r="A11" s="75">
        <v>2013</v>
      </c>
      <c r="B11" s="40">
        <v>368888.5</v>
      </c>
      <c r="C11" s="40">
        <v>51587.7</v>
      </c>
      <c r="D11" s="40">
        <v>204539.7</v>
      </c>
      <c r="E11" s="40">
        <v>18513.8</v>
      </c>
      <c r="F11" s="40">
        <v>55677.6</v>
      </c>
      <c r="G11" s="40">
        <v>1092.2</v>
      </c>
      <c r="H11" s="40">
        <f t="shared" si="0"/>
        <v>629105.7999999999</v>
      </c>
      <c r="I11" s="40">
        <f t="shared" si="0"/>
        <v>71193.7</v>
      </c>
    </row>
    <row r="12" spans="1:9" s="42" customFormat="1" ht="15.75">
      <c r="A12" s="75">
        <v>2014</v>
      </c>
      <c r="B12" s="40">
        <v>374417.8</v>
      </c>
      <c r="C12" s="40">
        <v>69744.9</v>
      </c>
      <c r="D12" s="40">
        <v>219611.2</v>
      </c>
      <c r="E12" s="40">
        <v>24871</v>
      </c>
      <c r="F12" s="40">
        <v>125842.5</v>
      </c>
      <c r="G12" s="40">
        <v>4060.4</v>
      </c>
      <c r="H12" s="40">
        <f t="shared" si="0"/>
        <v>719871.5</v>
      </c>
      <c r="I12" s="40">
        <f t="shared" si="0"/>
        <v>98676.29999999999</v>
      </c>
    </row>
    <row r="13" spans="1:9" s="42" customFormat="1" ht="15.75">
      <c r="A13" s="75">
        <v>2015</v>
      </c>
      <c r="B13" s="40">
        <v>334591</v>
      </c>
      <c r="C13" s="40">
        <v>112741.6</v>
      </c>
      <c r="D13" s="40">
        <v>210296.40000000002</v>
      </c>
      <c r="E13" s="40">
        <v>21741.8</v>
      </c>
      <c r="F13" s="40">
        <v>114789.90000000001</v>
      </c>
      <c r="G13" s="40">
        <v>6938.7</v>
      </c>
      <c r="H13" s="40">
        <f t="shared" si="0"/>
        <v>659677.3</v>
      </c>
      <c r="I13" s="40">
        <f t="shared" si="0"/>
        <v>141422.1</v>
      </c>
    </row>
    <row r="14" spans="1:9" s="42" customFormat="1" ht="15.75">
      <c r="A14" s="75">
        <v>2016</v>
      </c>
      <c r="B14" s="40">
        <v>307292.2</v>
      </c>
      <c r="C14" s="40">
        <v>132116.09999999998</v>
      </c>
      <c r="D14" s="40">
        <v>212009.39999999997</v>
      </c>
      <c r="E14" s="40">
        <v>25205.500000000004</v>
      </c>
      <c r="F14" s="40">
        <v>125378.1</v>
      </c>
      <c r="G14" s="40">
        <v>9776.1</v>
      </c>
      <c r="H14" s="40">
        <f t="shared" si="0"/>
        <v>644679.7</v>
      </c>
      <c r="I14" s="40">
        <f t="shared" si="0"/>
        <v>167097.69999999998</v>
      </c>
    </row>
    <row r="15" spans="1:9" s="42" customFormat="1" ht="15.75">
      <c r="A15" s="75">
        <v>2017</v>
      </c>
      <c r="B15" s="40">
        <v>337350.60000000003</v>
      </c>
      <c r="C15" s="40">
        <v>89694.1</v>
      </c>
      <c r="D15" s="40">
        <v>201131.3</v>
      </c>
      <c r="E15" s="40">
        <v>16991.2</v>
      </c>
      <c r="F15" s="40">
        <v>143947.9</v>
      </c>
      <c r="G15" s="40">
        <v>9085</v>
      </c>
      <c r="H15" s="40">
        <f t="shared" si="0"/>
        <v>682429.8</v>
      </c>
      <c r="I15" s="40">
        <f t="shared" si="0"/>
        <v>115770.3</v>
      </c>
    </row>
    <row r="16" spans="1:9" s="42" customFormat="1" ht="15.75">
      <c r="A16" s="75">
        <v>2018</v>
      </c>
      <c r="B16" s="40">
        <f>488127.1-58408.7-4984.5-3416.4</f>
        <v>421317.49999999994</v>
      </c>
      <c r="C16" s="40">
        <f>58408.7+4984.5+3416.4</f>
        <v>66809.59999999999</v>
      </c>
      <c r="D16" s="40">
        <f>273147.3-8119.2-1443.9-1478.8</f>
        <v>262105.39999999997</v>
      </c>
      <c r="E16" s="40">
        <f>8119.2+1443.9+1478.8</f>
        <v>11041.9</v>
      </c>
      <c r="F16" s="40">
        <f>177831.3-2768.9-2275.5-3183.9</f>
        <v>169603</v>
      </c>
      <c r="G16" s="40">
        <f>2768.9+2275.5+3183.9</f>
        <v>8228.3</v>
      </c>
      <c r="H16" s="40">
        <f>B16+D16+F16</f>
        <v>853025.8999999999</v>
      </c>
      <c r="I16" s="40">
        <f>C16+E16+G16</f>
        <v>86079.79999999999</v>
      </c>
    </row>
    <row r="17" spans="1:9" s="42" customFormat="1" ht="15.75">
      <c r="A17" s="69" t="s">
        <v>4</v>
      </c>
      <c r="B17" s="70"/>
      <c r="C17" s="70"/>
      <c r="D17" s="70"/>
      <c r="E17" s="70"/>
      <c r="F17" s="70"/>
      <c r="G17" s="70"/>
      <c r="H17" s="70"/>
      <c r="I17" s="71"/>
    </row>
    <row r="18" spans="1:9" s="42" customFormat="1" ht="15.75">
      <c r="A18" s="59" t="s">
        <v>5</v>
      </c>
      <c r="B18" s="60"/>
      <c r="C18" s="60"/>
      <c r="D18" s="60"/>
      <c r="E18" s="60"/>
      <c r="F18" s="60"/>
      <c r="G18" s="60"/>
      <c r="H18" s="60"/>
      <c r="I18" s="61"/>
    </row>
    <row r="19" s="42" customFormat="1" ht="15.75"/>
  </sheetData>
  <sheetProtection/>
  <mergeCells count="8">
    <mergeCell ref="A17:I17"/>
    <mergeCell ref="A18:I18"/>
    <mergeCell ref="B2:I2"/>
    <mergeCell ref="B4:C4"/>
    <mergeCell ref="D4:E4"/>
    <mergeCell ref="F4:G4"/>
    <mergeCell ref="H4:I4"/>
    <mergeCell ref="A4:A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  (MONNAIE&amp;REDIT)</dc:creator>
  <cp:keywords/>
  <dc:description/>
  <cp:lastModifiedBy>NDAYIKENGURUKIYE Vianney</cp:lastModifiedBy>
  <cp:lastPrinted>2014-10-28T05:59:14Z</cp:lastPrinted>
  <dcterms:created xsi:type="dcterms:W3CDTF">2001-01-09T08:45:38Z</dcterms:created>
  <dcterms:modified xsi:type="dcterms:W3CDTF">2019-03-06T11:01:52Z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